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12288" windowHeight="5328" tabRatio="868" firstSheet="3" activeTab="3"/>
  </bookViews>
  <sheets>
    <sheet name="total fte - GMC" sheetId="1" r:id="rId1"/>
    <sheet name="tot. fte breakdown - GMC" sheetId="2" r:id="rId2"/>
    <sheet name="fpl full time breakdown-GMC" sheetId="3" r:id="rId3"/>
    <sheet name="FPL Fos Productivity- MW-Emplo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ontr">#REF!</definedName>
    <definedName name="contr2">#REF!</definedName>
    <definedName name="Ddd" localSheetId="3">#REF!,#REF!,#REF!</definedName>
    <definedName name="Ddd">#REF!,#REF!,#REF!</definedName>
    <definedName name="HdrAlpha">'[5]ot pay graphs'!$A$91</definedName>
    <definedName name="HdrDate">'[5]ot pay graphs'!$B$91</definedName>
    <definedName name="HdrNumeric">'[5]ot pay graphs'!$C$91:$G$91</definedName>
    <definedName name="HdrScenario" localSheetId="3">#REF!</definedName>
    <definedName name="HdrScenario">#REF!</definedName>
    <definedName name="P1_" localSheetId="3">'[1]Ovh, pg 2'!#REF!</definedName>
    <definedName name="P1_" localSheetId="2">'[3]Overhauls, pg 2'!#REF!</definedName>
    <definedName name="P1_" localSheetId="1">'[3]Overhauls, pg 2'!#REF!</definedName>
    <definedName name="P1_" localSheetId="0">'[3]Overhauls, pg 2'!#REF!</definedName>
    <definedName name="P1_">'[1]Ovh, pg 2'!#REF!</definedName>
    <definedName name="P2_">'[1]Ovh, pg 2'!$A$1:$Q$69</definedName>
    <definedName name="_xlnm.Print_Area" localSheetId="3">'FPL Fos Productivity- MW-Employ'!$A$3:$K$38</definedName>
    <definedName name="_xlnm.Print_Area" localSheetId="2">'fpl full time breakdown-GMC'!$A$1:$O$56</definedName>
    <definedName name="_xlnm.Print_Area" localSheetId="1">'tot. fte breakdown - GMC'!$A$1:$Q$57</definedName>
    <definedName name="_xlnm.Print_Area" localSheetId="0">'total fte - GMC'!$A$1:$P$43</definedName>
    <definedName name="print_area2">#REF!</definedName>
    <definedName name="RepAll">'[5]ot pay graphs'!$A$92:$D$116</definedName>
    <definedName name="RepAllFormat" localSheetId="3">#REF!</definedName>
    <definedName name="RepAllFormat">#REF!</definedName>
    <definedName name="RepAllHead" localSheetId="3">#REF!</definedName>
    <definedName name="RepAllHead">#REF!</definedName>
    <definedName name="RepData">'[5]ot pay graphs'!$C$92:$D$116</definedName>
    <definedName name="RepDataFormat" localSheetId="3">#REF!</definedName>
    <definedName name="RepDataFormat">#REF!</definedName>
    <definedName name="RepDataMoney" localSheetId="3">#REF!</definedName>
    <definedName name="RepDataMoney">#REF!</definedName>
    <definedName name="RepDataMoney1">'[5]ot pay graphs'!$C$92:$D$116</definedName>
    <definedName name="RepDataMoney2">'[5]ot pay graphs'!$E$92:$F$116</definedName>
    <definedName name="RepDataMoney3" localSheetId="3">#REF!</definedName>
    <definedName name="RepDataMoney3">#REF!</definedName>
    <definedName name="RepDataMoney4" localSheetId="3">#REF!</definedName>
    <definedName name="RepDataMoney4">#REF!</definedName>
    <definedName name="RepDataPercent" localSheetId="3">#REF!</definedName>
    <definedName name="RepDataPercent">#REF!</definedName>
    <definedName name="RepDataPercent1" localSheetId="3">#REF!</definedName>
    <definedName name="RepDataPercent1">#REF!</definedName>
    <definedName name="RepDataPercent2" localSheetId="3">#REF!</definedName>
    <definedName name="RepDataPercent2">#REF!</definedName>
    <definedName name="RepDataPercent3" localSheetId="3">#REF!</definedName>
    <definedName name="RepDataPercent3">#REF!</definedName>
    <definedName name="RepDelete">'[5]ot pay graphs'!$B$92:$F$116</definedName>
    <definedName name="RepPercent" localSheetId="3">#REF!</definedName>
    <definedName name="RepPercent">#REF!</definedName>
    <definedName name="SAPBEXhrIndnt" hidden="1">1</definedName>
    <definedName name="SAPBEXrevision" hidden="1">6</definedName>
    <definedName name="SAPBEXsysID" hidden="1">"GP1"</definedName>
    <definedName name="SAPBEXwbID" hidden="1">"45RBRS3QNKFX26CXP6SOZSXDF"</definedName>
    <definedName name="Ttt" localSheetId="3">#REF!,#REF!,#REF!</definedName>
    <definedName name="Ttt">#REF!,#REF!,#REF!</definedName>
    <definedName name="Yyyy" localSheetId="3">#REF!,#REF!,#REF!,#REF!</definedName>
    <definedName name="Yyyy">#REF!,#REF!,#REF!,#REF!</definedName>
  </definedNames>
  <calcPr fullCalcOnLoad="1"/>
</workbook>
</file>

<file path=xl/sharedStrings.xml><?xml version="1.0" encoding="utf-8"?>
<sst xmlns="http://schemas.openxmlformats.org/spreadsheetml/2006/main" count="130" uniqueCount="85">
  <si>
    <t>FPL Rptg. Year</t>
  </si>
  <si>
    <t>Source: FPL 10 Yr Site Plans to PSC (schedule 1)</t>
  </si>
  <si>
    <t>Total FPL Summer Capacity (MW)</t>
  </si>
  <si>
    <t>FPL Turkey Pt Nuc Summer Capacity (MW)</t>
  </si>
  <si>
    <t>FPL St. Lucie Nuc Summer Capacity (MW)</t>
  </si>
  <si>
    <t>Type</t>
  </si>
  <si>
    <t>Actual</t>
  </si>
  <si>
    <t>Estimate</t>
  </si>
  <si>
    <t>2001</t>
  </si>
  <si>
    <t>2005 YE Est</t>
  </si>
  <si>
    <t>fpl full time</t>
  </si>
  <si>
    <t>variable workforce</t>
  </si>
  <si>
    <t>Authorized</t>
  </si>
  <si>
    <t>Forecast</t>
  </si>
  <si>
    <t>Actual Aug 2005</t>
  </si>
  <si>
    <t>Net Increase</t>
  </si>
  <si>
    <t>auth</t>
  </si>
  <si>
    <t>Excl support to FPLE</t>
  </si>
  <si>
    <t>FPLE Support</t>
  </si>
  <si>
    <t>may</t>
  </si>
  <si>
    <t>jul</t>
  </si>
  <si>
    <t>aug</t>
  </si>
  <si>
    <t>sept</t>
  </si>
  <si>
    <t xml:space="preserve">oct </t>
  </si>
  <si>
    <t>nov</t>
  </si>
  <si>
    <t>dec</t>
  </si>
  <si>
    <t>Bargaining Unit</t>
  </si>
  <si>
    <t>Exempt</t>
  </si>
  <si>
    <t>Non-Exempt</t>
  </si>
  <si>
    <t>Part Time</t>
  </si>
  <si>
    <t xml:space="preserve">Actual FPL </t>
  </si>
  <si>
    <t>Act FPL Temp</t>
  </si>
  <si>
    <t>Act Overtime</t>
  </si>
  <si>
    <t>Act Contr</t>
  </si>
  <si>
    <t>Actual OT/Contr FTE</t>
  </si>
  <si>
    <t>Actual Total FTE</t>
  </si>
  <si>
    <t>Aug'05</t>
  </si>
  <si>
    <t>Forecast FPL</t>
  </si>
  <si>
    <t>Forecast FPL Temp</t>
  </si>
  <si>
    <t>Forecast Overtime</t>
  </si>
  <si>
    <t>Forecast Contractor</t>
  </si>
  <si>
    <t>Forecast OT/Contr FTE</t>
  </si>
  <si>
    <t>Forecast Total FTE</t>
  </si>
  <si>
    <t>Aug Actual</t>
  </si>
  <si>
    <t>Budget 2005</t>
  </si>
  <si>
    <t xml:space="preserve">Total FPL </t>
  </si>
  <si>
    <t>FPL Temp</t>
  </si>
  <si>
    <t>Overtime</t>
  </si>
  <si>
    <t>Contractor</t>
  </si>
  <si>
    <t>Total OT/Contr</t>
  </si>
  <si>
    <t>Total FTE</t>
  </si>
  <si>
    <t xml:space="preserve">FPL Headcount </t>
  </si>
  <si>
    <t>Productivity - Capacity Managed per Employee</t>
  </si>
  <si>
    <t xml:space="preserve"> (MW / Fulltime Headcount Employee)</t>
  </si>
  <si>
    <t>FPL Key Capacity Changes</t>
  </si>
  <si>
    <t>PTF 5 (1,144 MW)</t>
  </si>
  <si>
    <t>PRV 3&amp;4 (-565 MW)</t>
  </si>
  <si>
    <t>PCC 1&amp;2 (-792 MW)</t>
  </si>
  <si>
    <t>WCEC 1 &amp; Desoto (1,244 MW)</t>
  </si>
  <si>
    <t>WCEC 2 &amp; SC (1,229 MW)</t>
  </si>
  <si>
    <t>WCEC 3 &amp; Ugrades (1,272 MW)</t>
  </si>
  <si>
    <t>Upgrades (43 MW)</t>
  </si>
  <si>
    <t>Unit capacity additions</t>
  </si>
  <si>
    <t>Unit capacity deletions</t>
  </si>
  <si>
    <t>PCU 5&amp;6, PPE 1&amp;2, &amp; PSN 3 
&amp; Pol Ctls (-802 MW tot.)</t>
  </si>
  <si>
    <t>CCEC &amp; Upgrades (1,243 MW)</t>
  </si>
  <si>
    <t>Productivity Ratio (2016 Vs 1990) &gt;&gt;&gt;</t>
  </si>
  <si>
    <t>PPE 3&amp;4 &amp; PTF 2 (-1,153 MW tot.)</t>
  </si>
  <si>
    <t>PPN 1&amp;2 (-498 MW)</t>
  </si>
  <si>
    <t>RBEC &amp; Upgrades (1,248 MW)</t>
  </si>
  <si>
    <t>PFL CTs 1-5 (1155 MW) + PFM CTs 1-2 (462 MW)</t>
  </si>
  <si>
    <t>PFM GTs 1-10 (-540 MW) &amp; PFL GTs 1-12 (-412 MW)</t>
  </si>
  <si>
    <t xml:space="preserve"> PFL GTs 13-22 (-343 MW, PTF 1 (-396 MW) Synchronous condenser, PPE GTs (-412 MW), &amp; Cedar Bay (-250 MW)</t>
  </si>
  <si>
    <t>PFM2 Upgrades (37 MW) + PEEC (1,237 MW) + (Cedar Bay (250 MW)</t>
  </si>
  <si>
    <t>Productivity Ratio (2019 Vs 1990) &gt;&gt;&gt;</t>
  </si>
  <si>
    <t>Improvement from 2013 to 2017 &gt;</t>
  </si>
  <si>
    <t>OCEC (1,633 MW)</t>
  </si>
  <si>
    <t>Worforce Requirements</t>
  </si>
  <si>
    <t>Headcount per MW</t>
  </si>
  <si>
    <t>Total Fossil Summer Capacity (MW)</t>
  </si>
  <si>
    <t xml:space="preserve">FPL Fossil Employee Productivity (Capacity Managed) </t>
  </si>
  <si>
    <r>
      <t>Source: FPL 10 Yr Site Plans to PSC (schedule 1 - Total minus Nuclear).</t>
    </r>
    <r>
      <rPr>
        <vertAlign val="superscript"/>
        <sz val="10"/>
        <rFont val="Arial"/>
        <family val="2"/>
      </rPr>
      <t>(1)</t>
    </r>
  </si>
  <si>
    <r>
      <t>(1)</t>
    </r>
    <r>
      <rPr>
        <sz val="8"/>
        <rFont val="Arial"/>
        <family val="2"/>
      </rPr>
      <t xml:space="preserve"> Additional sources: PPN capacity included in 2014 and MFR C-33 capacity inputs used in 2015-2019 estimates.</t>
    </r>
  </si>
  <si>
    <t>OPC 010080</t>
  </si>
  <si>
    <t>FPL RC-16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</si>
</sst>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_)"/>
    <numFmt numFmtId="167" formatCode="_(* #,##0.0_);_(* \(#,##0.0\);_(* &quot;-&quot;??_);_(@_)"/>
    <numFmt numFmtId="168" formatCode="0.0%"/>
    <numFmt numFmtId="169" formatCode="#,##0.0"/>
    <numFmt numFmtId="170" formatCode="#,##0.0_);\(#,##0.0\)"/>
    <numFmt numFmtId="171" formatCode="0.0_);\(0.0\)"/>
    <numFmt numFmtId="172" formatCode="0_);\(0\)"/>
    <numFmt numFmtId="173" formatCode="0.0_);[Red]\(0.0\)"/>
    <numFmt numFmtId="174" formatCode="&quot;$&quot;0,000"/>
    <numFmt numFmtId="175" formatCode="&quot;$&quot;#,##0"/>
    <numFmt numFmtId="176" formatCode="[Blue]General"/>
    <numFmt numFmtId="177" formatCode="mm/dd/yy;@"/>
    <numFmt numFmtId="178" formatCode="_(* #,##0_);_(* \(#,##0\);_(* &quot;-&quot;??_);_(@_)"/>
    <numFmt numFmtId="179" formatCode="_(&quot;$&quot;* #,##0_);_(&quot;$&quot;* \(#,##0\);_(&quot;$&quot;* &quot;-&quot;??_);_(@_)"/>
    <numFmt numFmtId="180" formatCode="_(&quot;$&quot;* #,##0.0_);_(&quot;$&quot;* \(#,##0.0\);_(&quot;$&quot;* &quot;-&quot;??_);_(@_)"/>
    <numFmt numFmtId="181" formatCode="0.000"/>
    <numFmt numFmtId="182" formatCode="#,##0.00%"/>
    <numFmt numFmtId="183" formatCode="&quot;$&quot;\ #,##0.00"/>
    <numFmt numFmtId="184" formatCode="&quot;$&quot;#,##0.00;&quot;$&quot;\ \-\ #,##0.00"/>
    <numFmt numFmtId="185" formatCode="0_);[Red]\(0\)"/>
    <numFmt numFmtId="186" formatCode="&quot;$&quot;\ #,##0"/>
    <numFmt numFmtId="187" formatCode="#,##0.000000000_);[Red]\(#,##0.000000000\)"/>
    <numFmt numFmtId="188" formatCode="#,##0.00000000_);[Red]\(#,##0.00000000\)"/>
    <numFmt numFmtId="189" formatCode="#,##0.0000000_);[Red]\(#,##0.0000000\)"/>
    <numFmt numFmtId="190" formatCode="#,##0.000000_);[Red]\(#,##0.000000\)"/>
    <numFmt numFmtId="191" formatCode="#,##0.00000_);[Red]\(#,##0.00000\)"/>
    <numFmt numFmtId="192" formatCode="#,##0.0000_);[Red]\(#,##0.0000\)"/>
    <numFmt numFmtId="193" formatCode="#,##0.000_);[Red]\(#,##0.000\)"/>
    <numFmt numFmtId="194" formatCode="#,##0.0_);[Red]\(#,##0.0\)"/>
    <numFmt numFmtId="195" formatCode="0.0000"/>
    <numFmt numFmtId="196" formatCode="#,##0.000"/>
    <numFmt numFmtId="197" formatCode="0.00000"/>
  </numFmts>
  <fonts count="79">
    <font>
      <sz val="10"/>
      <name val="Arial"/>
      <family val="0"/>
    </font>
    <font>
      <u val="single"/>
      <sz val="10"/>
      <color indexed="36"/>
      <name val="Courier New"/>
      <family val="3"/>
    </font>
    <font>
      <u val="single"/>
      <sz val="10"/>
      <color indexed="12"/>
      <name val="Arial"/>
      <family val="2"/>
    </font>
    <font>
      <b/>
      <u val="singleAccounting"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Helv"/>
      <family val="0"/>
    </font>
    <font>
      <sz val="11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sz val="10"/>
      <name val="Helv"/>
      <family val="0"/>
    </font>
    <font>
      <u val="single"/>
      <sz val="10"/>
      <name val="Arial"/>
      <family val="2"/>
    </font>
    <font>
      <u val="single"/>
      <sz val="10"/>
      <name val="Helv"/>
      <family val="0"/>
    </font>
    <font>
      <b/>
      <sz val="18"/>
      <name val="Arial"/>
      <family val="2"/>
    </font>
    <font>
      <sz val="10"/>
      <color indexed="10"/>
      <name val="Helv"/>
      <family val="0"/>
    </font>
    <font>
      <sz val="12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8"/>
      <color indexed="8"/>
      <name val="Helv"/>
      <family val="0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sz val="14.25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8.4"/>
      <color indexed="8"/>
      <name val="Arial"/>
      <family val="2"/>
    </font>
    <font>
      <sz val="18"/>
      <color indexed="8"/>
      <name val="Arial"/>
      <family val="2"/>
    </font>
    <font>
      <sz val="9"/>
      <color indexed="8"/>
      <name val="Arial"/>
      <family val="2"/>
    </font>
    <font>
      <b/>
      <u val="single"/>
      <sz val="14"/>
      <color indexed="8"/>
      <name val="Arial"/>
      <family val="2"/>
    </font>
    <font>
      <u val="single"/>
      <sz val="14"/>
      <color indexed="8"/>
      <name val="Arial"/>
      <family val="2"/>
    </font>
    <font>
      <b/>
      <sz val="10.5"/>
      <color indexed="8"/>
      <name val="Arial"/>
      <family val="2"/>
    </font>
    <font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20" fontId="0" fillId="0" borderId="0" applyFill="0" applyBorder="0" applyAlignment="0">
      <protection/>
    </xf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Alignment="0">
      <protection/>
    </xf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29" borderId="0" applyNumberFormat="0" applyBorder="0" applyAlignment="0" applyProtection="0"/>
    <xf numFmtId="38" fontId="18" fillId="30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1" borderId="1" applyNumberFormat="0" applyAlignment="0" applyProtection="0"/>
    <xf numFmtId="10" fontId="18" fillId="32" borderId="8" applyNumberFormat="0" applyBorder="0" applyAlignment="0" applyProtection="0"/>
    <xf numFmtId="0" fontId="71" fillId="0" borderId="9" applyNumberFormat="0" applyFill="0" applyAlignment="0" applyProtection="0"/>
    <xf numFmtId="0" fontId="72" fillId="33" borderId="0" applyNumberFormat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7" fillId="0" borderId="0">
      <alignment/>
      <protection/>
    </xf>
    <xf numFmtId="0" fontId="0" fillId="34" borderId="10" applyNumberFormat="0" applyFont="0" applyAlignment="0" applyProtection="0"/>
    <xf numFmtId="0" fontId="73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4" fontId="6" fillId="0" borderId="0" applyNumberFormat="0" applyFill="0" applyBorder="0" applyAlignment="0" applyProtection="0"/>
    <xf numFmtId="4" fontId="20" fillId="35" borderId="12" applyNumberFormat="0" applyProtection="0">
      <alignment vertical="center"/>
    </xf>
    <xf numFmtId="4" fontId="21" fillId="35" borderId="12" applyNumberFormat="0" applyProtection="0">
      <alignment vertical="center"/>
    </xf>
    <xf numFmtId="4" fontId="20" fillId="35" borderId="12" applyNumberFormat="0" applyProtection="0">
      <alignment horizontal="left" vertical="center" indent="1"/>
    </xf>
    <xf numFmtId="0" fontId="20" fillId="35" borderId="12" applyNumberFormat="0" applyProtection="0">
      <alignment horizontal="left" vertical="top" indent="1"/>
    </xf>
    <xf numFmtId="4" fontId="20" fillId="36" borderId="0" applyNumberFormat="0" applyProtection="0">
      <alignment horizontal="left" vertical="center" indent="1"/>
    </xf>
    <xf numFmtId="4" fontId="22" fillId="37" borderId="12" applyNumberFormat="0" applyProtection="0">
      <alignment horizontal="right" vertical="center"/>
    </xf>
    <xf numFmtId="4" fontId="22" fillId="38" borderId="12" applyNumberFormat="0" applyProtection="0">
      <alignment horizontal="right" vertical="center"/>
    </xf>
    <xf numFmtId="4" fontId="22" fillId="39" borderId="12" applyNumberFormat="0" applyProtection="0">
      <alignment horizontal="right" vertical="center"/>
    </xf>
    <xf numFmtId="4" fontId="22" fillId="40" borderId="12" applyNumberFormat="0" applyProtection="0">
      <alignment horizontal="right" vertical="center"/>
    </xf>
    <xf numFmtId="4" fontId="22" fillId="41" borderId="12" applyNumberFormat="0" applyProtection="0">
      <alignment horizontal="right" vertical="center"/>
    </xf>
    <xf numFmtId="4" fontId="22" fillId="42" borderId="12" applyNumberFormat="0" applyProtection="0">
      <alignment horizontal="right" vertical="center"/>
    </xf>
    <xf numFmtId="4" fontId="22" fillId="43" borderId="12" applyNumberFormat="0" applyProtection="0">
      <alignment horizontal="right" vertical="center"/>
    </xf>
    <xf numFmtId="4" fontId="22" fillId="44" borderId="12" applyNumberFormat="0" applyProtection="0">
      <alignment horizontal="right" vertical="center"/>
    </xf>
    <xf numFmtId="4" fontId="22" fillId="45" borderId="12" applyNumberFormat="0" applyProtection="0">
      <alignment horizontal="right" vertical="center"/>
    </xf>
    <xf numFmtId="4" fontId="20" fillId="46" borderId="13" applyNumberFormat="0" applyProtection="0">
      <alignment horizontal="left" vertical="center" indent="1"/>
    </xf>
    <xf numFmtId="4" fontId="22" fillId="47" borderId="0" applyNumberFormat="0" applyProtection="0">
      <alignment horizontal="left" vertical="center" indent="1"/>
    </xf>
    <xf numFmtId="4" fontId="23" fillId="48" borderId="0" applyNumberFormat="0" applyProtection="0">
      <alignment horizontal="left" vertical="center" indent="1"/>
    </xf>
    <xf numFmtId="4" fontId="22" fillId="36" borderId="12" applyNumberFormat="0" applyProtection="0">
      <alignment horizontal="right" vertical="center"/>
    </xf>
    <xf numFmtId="4" fontId="22" fillId="47" borderId="0" applyNumberFormat="0" applyProtection="0">
      <alignment horizontal="left" vertical="center" indent="1"/>
    </xf>
    <xf numFmtId="4" fontId="22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4" fontId="22" fillId="32" borderId="12" applyNumberFormat="0" applyProtection="0">
      <alignment vertical="center"/>
    </xf>
    <xf numFmtId="4" fontId="24" fillId="32" borderId="12" applyNumberFormat="0" applyProtection="0">
      <alignment vertical="center"/>
    </xf>
    <xf numFmtId="4" fontId="22" fillId="32" borderId="12" applyNumberFormat="0" applyProtection="0">
      <alignment horizontal="left" vertical="center" indent="1"/>
    </xf>
    <xf numFmtId="0" fontId="22" fillId="32" borderId="12" applyNumberFormat="0" applyProtection="0">
      <alignment horizontal="left" vertical="top" indent="1"/>
    </xf>
    <xf numFmtId="4" fontId="22" fillId="47" borderId="12" applyNumberFormat="0" applyProtection="0">
      <alignment horizontal="right" vertical="center"/>
    </xf>
    <xf numFmtId="4" fontId="24" fillId="47" borderId="12" applyNumberFormat="0" applyProtection="0">
      <alignment horizontal="right" vertical="center"/>
    </xf>
    <xf numFmtId="4" fontId="22" fillId="36" borderId="12" applyNumberFormat="0" applyProtection="0">
      <alignment horizontal="left" vertical="center" indent="1"/>
    </xf>
    <xf numFmtId="0" fontId="22" fillId="36" borderId="12" applyNumberFormat="0" applyProtection="0">
      <alignment horizontal="left" vertical="top" indent="1"/>
    </xf>
    <xf numFmtId="4" fontId="3" fillId="0" borderId="0" applyNumberFormat="0" applyProtection="0">
      <alignment horizontal="left"/>
    </xf>
    <xf numFmtId="4" fontId="5" fillId="47" borderId="12" applyNumberFormat="0" applyProtection="0">
      <alignment horizontal="right" vertical="center"/>
    </xf>
    <xf numFmtId="40" fontId="25" fillId="0" borderId="0" applyBorder="0">
      <alignment horizontal="right"/>
      <protection/>
    </xf>
    <xf numFmtId="0" fontId="74" fillId="0" borderId="0" applyNumberFormat="0" applyFill="0" applyBorder="0" applyAlignment="0" applyProtection="0"/>
    <xf numFmtId="0" fontId="75" fillId="0" borderId="14" applyNumberFormat="0" applyFill="0" applyAlignment="0" applyProtection="0"/>
    <xf numFmtId="0" fontId="7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 wrapText="1"/>
    </xf>
    <xf numFmtId="0" fontId="8" fillId="30" borderId="15" xfId="66" applyFont="1" applyFill="1" applyBorder="1" applyAlignment="1">
      <alignment wrapText="1"/>
      <protection/>
    </xf>
    <xf numFmtId="0" fontId="8" fillId="50" borderId="16" xfId="66" applyFont="1" applyFill="1" applyBorder="1" applyAlignment="1">
      <alignment wrapText="1"/>
      <protection/>
    </xf>
    <xf numFmtId="166" fontId="9" fillId="50" borderId="16" xfId="67" applyNumberFormat="1" applyFont="1" applyFill="1" applyBorder="1" applyAlignment="1" applyProtection="1">
      <alignment horizontal="center" wrapText="1"/>
      <protection/>
    </xf>
    <xf numFmtId="0" fontId="8" fillId="50" borderId="16" xfId="66" applyFont="1" applyFill="1" applyBorder="1" applyAlignment="1" quotePrefix="1">
      <alignment horizontal="right" wrapText="1"/>
      <protection/>
    </xf>
    <xf numFmtId="166" fontId="9" fillId="50" borderId="16" xfId="67" applyNumberFormat="1" applyFont="1" applyFill="1" applyBorder="1" applyAlignment="1" applyProtection="1">
      <alignment horizontal="right" wrapText="1"/>
      <protection/>
    </xf>
    <xf numFmtId="0" fontId="8" fillId="50" borderId="16" xfId="66" applyFont="1" applyFill="1" applyBorder="1" applyAlignment="1">
      <alignment horizontal="right" wrapText="1"/>
      <protection/>
    </xf>
    <xf numFmtId="0" fontId="8" fillId="50" borderId="16" xfId="66" applyFont="1" applyFill="1" applyBorder="1" applyAlignment="1">
      <alignment horizontal="center" wrapText="1"/>
      <protection/>
    </xf>
    <xf numFmtId="0" fontId="8" fillId="0" borderId="0" xfId="66" applyFont="1" applyAlignment="1">
      <alignment wrapText="1"/>
      <protection/>
    </xf>
    <xf numFmtId="0" fontId="0" fillId="30" borderId="17" xfId="66" applyFont="1" applyFill="1" applyBorder="1" applyAlignment="1">
      <alignment wrapText="1"/>
      <protection/>
    </xf>
    <xf numFmtId="0" fontId="0" fillId="50" borderId="0" xfId="66" applyFont="1" applyFill="1" applyBorder="1" applyAlignment="1">
      <alignment horizontal="right" wrapText="1"/>
      <protection/>
    </xf>
    <xf numFmtId="166" fontId="10" fillId="50" borderId="0" xfId="67" applyNumberFormat="1" applyFont="1" applyFill="1" applyBorder="1" applyAlignment="1" applyProtection="1">
      <alignment horizontal="center" wrapText="1"/>
      <protection/>
    </xf>
    <xf numFmtId="0" fontId="0" fillId="50" borderId="0" xfId="66" applyFont="1" applyFill="1" applyBorder="1" applyAlignment="1">
      <alignment wrapText="1"/>
      <protection/>
    </xf>
    <xf numFmtId="0" fontId="0" fillId="50" borderId="0" xfId="66" applyFont="1" applyFill="1" applyBorder="1" applyAlignment="1" quotePrefix="1">
      <alignment horizontal="right" wrapText="1"/>
      <protection/>
    </xf>
    <xf numFmtId="166" fontId="10" fillId="50" borderId="0" xfId="67" applyNumberFormat="1" applyFont="1" applyFill="1" applyBorder="1" applyAlignment="1" applyProtection="1">
      <alignment horizontal="right" wrapText="1"/>
      <protection/>
    </xf>
    <xf numFmtId="0" fontId="0" fillId="50" borderId="0" xfId="66" applyFont="1" applyFill="1" applyBorder="1" applyAlignment="1">
      <alignment horizontal="right" wrapText="1"/>
      <protection/>
    </xf>
    <xf numFmtId="0" fontId="0" fillId="0" borderId="0" xfId="66" applyFont="1" applyAlignment="1">
      <alignment wrapText="1"/>
      <protection/>
    </xf>
    <xf numFmtId="0" fontId="11" fillId="30" borderId="17" xfId="66" applyFont="1" applyFill="1" applyBorder="1" applyAlignment="1">
      <alignment wrapText="1"/>
      <protection/>
    </xf>
    <xf numFmtId="0" fontId="11" fillId="50" borderId="0" xfId="66" applyFont="1" applyFill="1" applyBorder="1" applyAlignment="1">
      <alignment horizontal="right"/>
      <protection/>
    </xf>
    <xf numFmtId="166" fontId="12" fillId="50" borderId="0" xfId="67" applyNumberFormat="1" applyFont="1" applyFill="1" applyBorder="1" applyAlignment="1" applyProtection="1">
      <alignment horizontal="center" wrapText="1"/>
      <protection/>
    </xf>
    <xf numFmtId="0" fontId="11" fillId="50" borderId="0" xfId="66" applyFont="1" applyFill="1" applyBorder="1" applyAlignment="1">
      <alignment wrapText="1"/>
      <protection/>
    </xf>
    <xf numFmtId="0" fontId="11" fillId="50" borderId="0" xfId="66" applyFont="1" applyFill="1" applyBorder="1" applyAlignment="1" quotePrefix="1">
      <alignment horizontal="right" wrapText="1"/>
      <protection/>
    </xf>
    <xf numFmtId="166" fontId="12" fillId="50" borderId="0" xfId="67" applyNumberFormat="1" applyFont="1" applyFill="1" applyBorder="1" applyAlignment="1" applyProtection="1">
      <alignment horizontal="right" wrapText="1"/>
      <protection/>
    </xf>
    <xf numFmtId="0" fontId="11" fillId="50" borderId="0" xfId="66" applyFont="1" applyFill="1" applyBorder="1" applyAlignment="1">
      <alignment horizontal="right" wrapText="1"/>
      <protection/>
    </xf>
    <xf numFmtId="0" fontId="11" fillId="0" borderId="0" xfId="66" applyFont="1" applyAlignment="1">
      <alignment wrapText="1"/>
      <protection/>
    </xf>
    <xf numFmtId="1" fontId="0" fillId="0" borderId="17" xfId="66" applyNumberFormat="1" applyBorder="1">
      <alignment/>
      <protection/>
    </xf>
    <xf numFmtId="1" fontId="0" fillId="51" borderId="0" xfId="66" applyNumberFormat="1" applyFont="1" applyFill="1" applyBorder="1" applyAlignment="1" quotePrefix="1">
      <alignment/>
      <protection/>
    </xf>
    <xf numFmtId="1" fontId="10" fillId="51" borderId="0" xfId="67" applyNumberFormat="1" applyFont="1" applyFill="1" applyBorder="1">
      <alignment/>
      <protection/>
    </xf>
    <xf numFmtId="1" fontId="10" fillId="51" borderId="0" xfId="67" applyNumberFormat="1" applyFont="1" applyFill="1" applyBorder="1" quotePrefix="1">
      <alignment/>
      <protection/>
    </xf>
    <xf numFmtId="1" fontId="0" fillId="51" borderId="0" xfId="66" applyNumberFormat="1" applyFill="1" applyBorder="1">
      <alignment/>
      <protection/>
    </xf>
    <xf numFmtId="1" fontId="0" fillId="51" borderId="0" xfId="66" applyNumberFormat="1" applyFill="1" applyBorder="1" applyAlignment="1">
      <alignment horizontal="right"/>
      <protection/>
    </xf>
    <xf numFmtId="1" fontId="0" fillId="0" borderId="0" xfId="66" applyNumberFormat="1">
      <alignment/>
      <protection/>
    </xf>
    <xf numFmtId="1" fontId="8" fillId="0" borderId="0" xfId="66" applyNumberFormat="1" applyFont="1">
      <alignment/>
      <protection/>
    </xf>
    <xf numFmtId="1" fontId="0" fillId="51" borderId="18" xfId="66" applyNumberFormat="1" applyFont="1" applyFill="1" applyBorder="1" applyAlignment="1">
      <alignment/>
      <protection/>
    </xf>
    <xf numFmtId="1" fontId="10" fillId="51" borderId="18" xfId="67" applyNumberFormat="1" applyFont="1" applyFill="1" applyBorder="1">
      <alignment/>
      <protection/>
    </xf>
    <xf numFmtId="1" fontId="0" fillId="51" borderId="18" xfId="66" applyNumberFormat="1" applyFill="1" applyBorder="1">
      <alignment/>
      <protection/>
    </xf>
    <xf numFmtId="1" fontId="0" fillId="51" borderId="18" xfId="66" applyNumberFormat="1" applyFill="1" applyBorder="1" applyAlignment="1">
      <alignment horizontal="right"/>
      <protection/>
    </xf>
    <xf numFmtId="1" fontId="0" fillId="51" borderId="0" xfId="66" applyNumberFormat="1" applyFont="1" applyFill="1" applyBorder="1" applyAlignment="1">
      <alignment/>
      <protection/>
    </xf>
    <xf numFmtId="1" fontId="5" fillId="51" borderId="0" xfId="66" applyNumberFormat="1" applyFont="1" applyFill="1" applyBorder="1" applyAlignment="1">
      <alignment/>
      <protection/>
    </xf>
    <xf numFmtId="1" fontId="5" fillId="51" borderId="0" xfId="66" applyNumberFormat="1" applyFont="1" applyFill="1" applyBorder="1" applyAlignment="1">
      <alignment horizontal="right"/>
      <protection/>
    </xf>
    <xf numFmtId="0" fontId="0" fillId="0" borderId="17" xfId="66" applyFont="1" applyBorder="1">
      <alignment/>
      <protection/>
    </xf>
    <xf numFmtId="0" fontId="0" fillId="51" borderId="0" xfId="66" applyFill="1" applyBorder="1" applyAlignment="1">
      <alignment/>
      <protection/>
    </xf>
    <xf numFmtId="0" fontId="0" fillId="51" borderId="0" xfId="66" applyFill="1" applyBorder="1">
      <alignment/>
      <protection/>
    </xf>
    <xf numFmtId="166" fontId="0" fillId="51" borderId="0" xfId="66" applyNumberFormat="1" applyFill="1" applyBorder="1">
      <alignment/>
      <protection/>
    </xf>
    <xf numFmtId="0" fontId="0" fillId="51" borderId="0" xfId="66" applyFill="1" applyBorder="1" applyAlignment="1">
      <alignment horizontal="right"/>
      <protection/>
    </xf>
    <xf numFmtId="0" fontId="0" fillId="51" borderId="19" xfId="66" applyFill="1" applyBorder="1">
      <alignment/>
      <protection/>
    </xf>
    <xf numFmtId="0" fontId="0" fillId="0" borderId="0" xfId="66">
      <alignment/>
      <protection/>
    </xf>
    <xf numFmtId="0" fontId="8" fillId="0" borderId="0" xfId="66" applyFont="1">
      <alignment/>
      <protection/>
    </xf>
    <xf numFmtId="164" fontId="0" fillId="0" borderId="20" xfId="66" applyNumberFormat="1" applyBorder="1">
      <alignment/>
      <protection/>
    </xf>
    <xf numFmtId="164" fontId="0" fillId="0" borderId="21" xfId="66" applyNumberFormat="1" applyBorder="1">
      <alignment/>
      <protection/>
    </xf>
    <xf numFmtId="164" fontId="0" fillId="0" borderId="22" xfId="66" applyNumberFormat="1" applyBorder="1">
      <alignment/>
      <protection/>
    </xf>
    <xf numFmtId="164" fontId="0" fillId="0" borderId="0" xfId="66" applyNumberFormat="1">
      <alignment/>
      <protection/>
    </xf>
    <xf numFmtId="164" fontId="0" fillId="0" borderId="0" xfId="66" applyNumberFormat="1" applyBorder="1">
      <alignment/>
      <protection/>
    </xf>
    <xf numFmtId="0" fontId="0" fillId="0" borderId="0" xfId="66" applyAlignment="1">
      <alignment horizontal="right"/>
      <protection/>
    </xf>
    <xf numFmtId="0" fontId="0" fillId="0" borderId="0" xfId="66" applyFont="1">
      <alignment/>
      <protection/>
    </xf>
    <xf numFmtId="0" fontId="13" fillId="30" borderId="15" xfId="66" applyFont="1" applyFill="1" applyBorder="1" applyAlignment="1">
      <alignment wrapText="1"/>
      <protection/>
    </xf>
    <xf numFmtId="166" fontId="9" fillId="50" borderId="16" xfId="67" applyNumberFormat="1" applyFont="1" applyFill="1" applyBorder="1" applyAlignment="1" applyProtection="1">
      <alignment horizontal="left" wrapText="1"/>
      <protection/>
    </xf>
    <xf numFmtId="166" fontId="10" fillId="50" borderId="16" xfId="67" applyNumberFormat="1" applyFont="1" applyFill="1" applyBorder="1" applyAlignment="1" applyProtection="1">
      <alignment horizontal="center" wrapText="1"/>
      <protection/>
    </xf>
    <xf numFmtId="0" fontId="0" fillId="50" borderId="16" xfId="66" applyFont="1" applyFill="1" applyBorder="1" applyAlignment="1">
      <alignment wrapText="1"/>
      <protection/>
    </xf>
    <xf numFmtId="166" fontId="10" fillId="50" borderId="16" xfId="67" applyNumberFormat="1" applyFont="1" applyFill="1" applyBorder="1" applyAlignment="1" applyProtection="1">
      <alignment horizontal="right" wrapText="1"/>
      <protection/>
    </xf>
    <xf numFmtId="0" fontId="0" fillId="50" borderId="16" xfId="66" applyFont="1" applyFill="1" applyBorder="1" applyAlignment="1">
      <alignment horizontal="right" wrapText="1"/>
      <protection/>
    </xf>
    <xf numFmtId="0" fontId="0" fillId="30" borderId="16" xfId="66" applyFill="1" applyBorder="1" applyAlignment="1">
      <alignment wrapText="1"/>
      <protection/>
    </xf>
    <xf numFmtId="0" fontId="0" fillId="0" borderId="16" xfId="66" applyBorder="1" applyAlignment="1">
      <alignment wrapText="1"/>
      <protection/>
    </xf>
    <xf numFmtId="0" fontId="0" fillId="0" borderId="23" xfId="66" applyBorder="1" applyAlignment="1">
      <alignment wrapText="1"/>
      <protection/>
    </xf>
    <xf numFmtId="0" fontId="0" fillId="0" borderId="0" xfId="66" applyAlignment="1">
      <alignment wrapText="1"/>
      <protection/>
    </xf>
    <xf numFmtId="0" fontId="0" fillId="0" borderId="17" xfId="66" applyBorder="1">
      <alignment/>
      <protection/>
    </xf>
    <xf numFmtId="166" fontId="10" fillId="51" borderId="0" xfId="67" applyFont="1" applyFill="1" applyBorder="1" applyAlignment="1">
      <alignment horizontal="left"/>
      <protection/>
    </xf>
    <xf numFmtId="166" fontId="10" fillId="51" borderId="0" xfId="67" applyFont="1" applyFill="1" applyBorder="1">
      <alignment/>
      <protection/>
    </xf>
    <xf numFmtId="0" fontId="0" fillId="0" borderId="0" xfId="66" applyBorder="1">
      <alignment/>
      <protection/>
    </xf>
    <xf numFmtId="166" fontId="10" fillId="51" borderId="0" xfId="67" applyFont="1" applyFill="1" applyBorder="1" applyAlignment="1">
      <alignment horizontal="right"/>
      <protection/>
    </xf>
    <xf numFmtId="0" fontId="0" fillId="0" borderId="19" xfId="66" applyBorder="1">
      <alignment/>
      <protection/>
    </xf>
    <xf numFmtId="0" fontId="0" fillId="0" borderId="0" xfId="66" applyBorder="1" applyAlignment="1">
      <alignment horizontal="right"/>
      <protection/>
    </xf>
    <xf numFmtId="164" fontId="0" fillId="0" borderId="17" xfId="66" applyNumberFormat="1" applyFont="1" applyBorder="1">
      <alignment/>
      <protection/>
    </xf>
    <xf numFmtId="164" fontId="10" fillId="51" borderId="0" xfId="67" applyNumberFormat="1" applyFont="1" applyFill="1" applyBorder="1" applyAlignment="1">
      <alignment horizontal="left"/>
      <protection/>
    </xf>
    <xf numFmtId="164" fontId="10" fillId="51" borderId="0" xfId="67" applyNumberFormat="1" applyFont="1" applyFill="1" applyBorder="1">
      <alignment/>
      <protection/>
    </xf>
    <xf numFmtId="164" fontId="0" fillId="0" borderId="0" xfId="66" applyNumberFormat="1" applyFont="1" applyBorder="1">
      <alignment/>
      <protection/>
    </xf>
    <xf numFmtId="164" fontId="10" fillId="51" borderId="0" xfId="67" applyNumberFormat="1" applyFont="1" applyFill="1" applyBorder="1" applyAlignment="1">
      <alignment horizontal="right"/>
      <protection/>
    </xf>
    <xf numFmtId="164" fontId="0" fillId="0" borderId="19" xfId="66" applyNumberFormat="1" applyFont="1" applyBorder="1">
      <alignment/>
      <protection/>
    </xf>
    <xf numFmtId="164" fontId="0" fillId="0" borderId="0" xfId="66" applyNumberFormat="1" applyFont="1">
      <alignment/>
      <protection/>
    </xf>
    <xf numFmtId="3" fontId="8" fillId="0" borderId="17" xfId="66" applyNumberFormat="1" applyFont="1" applyBorder="1">
      <alignment/>
      <protection/>
    </xf>
    <xf numFmtId="3" fontId="9" fillId="51" borderId="0" xfId="67" applyNumberFormat="1" applyFont="1" applyFill="1" applyBorder="1" applyAlignment="1" quotePrefix="1">
      <alignment horizontal="right"/>
      <protection/>
    </xf>
    <xf numFmtId="3" fontId="9" fillId="51" borderId="0" xfId="67" applyNumberFormat="1" applyFont="1" applyFill="1" applyBorder="1">
      <alignment/>
      <protection/>
    </xf>
    <xf numFmtId="3" fontId="8" fillId="0" borderId="0" xfId="66" applyNumberFormat="1" applyFont="1" applyBorder="1">
      <alignment/>
      <protection/>
    </xf>
    <xf numFmtId="166" fontId="9" fillId="51" borderId="0" xfId="67" applyFont="1" applyFill="1" applyBorder="1" applyAlignment="1">
      <alignment horizontal="right"/>
      <protection/>
    </xf>
    <xf numFmtId="3" fontId="8" fillId="0" borderId="19" xfId="66" applyNumberFormat="1" applyFont="1" applyBorder="1">
      <alignment/>
      <protection/>
    </xf>
    <xf numFmtId="3" fontId="8" fillId="0" borderId="0" xfId="66" applyNumberFormat="1" applyFont="1">
      <alignment/>
      <protection/>
    </xf>
    <xf numFmtId="0" fontId="8" fillId="0" borderId="17" xfId="66" applyFont="1" applyBorder="1">
      <alignment/>
      <protection/>
    </xf>
    <xf numFmtId="166" fontId="9" fillId="51" borderId="0" xfId="67" applyFont="1" applyFill="1" applyBorder="1" applyAlignment="1">
      <alignment horizontal="left"/>
      <protection/>
    </xf>
    <xf numFmtId="166" fontId="9" fillId="51" borderId="0" xfId="67" applyFont="1" applyFill="1" applyBorder="1">
      <alignment/>
      <protection/>
    </xf>
    <xf numFmtId="0" fontId="8" fillId="0" borderId="0" xfId="66" applyFont="1" applyBorder="1">
      <alignment/>
      <protection/>
    </xf>
    <xf numFmtId="0" fontId="8" fillId="0" borderId="19" xfId="66" applyFont="1" applyBorder="1">
      <alignment/>
      <protection/>
    </xf>
    <xf numFmtId="0" fontId="8" fillId="0" borderId="0" xfId="66" applyFont="1">
      <alignment/>
      <protection/>
    </xf>
    <xf numFmtId="3" fontId="0" fillId="0" borderId="17" xfId="66" applyNumberFormat="1" applyFont="1" applyBorder="1">
      <alignment/>
      <protection/>
    </xf>
    <xf numFmtId="3" fontId="10" fillId="51" borderId="0" xfId="67" applyNumberFormat="1" applyFont="1" applyFill="1" applyBorder="1" applyAlignment="1">
      <alignment horizontal="left"/>
      <protection/>
    </xf>
    <xf numFmtId="3" fontId="10" fillId="51" borderId="0" xfId="67" applyNumberFormat="1" applyFont="1" applyFill="1" applyBorder="1">
      <alignment/>
      <protection/>
    </xf>
    <xf numFmtId="3" fontId="0" fillId="0" borderId="0" xfId="66" applyNumberFormat="1" applyFont="1" applyBorder="1">
      <alignment/>
      <protection/>
    </xf>
    <xf numFmtId="3" fontId="0" fillId="0" borderId="19" xfId="66" applyNumberFormat="1" applyFont="1" applyBorder="1">
      <alignment/>
      <protection/>
    </xf>
    <xf numFmtId="3" fontId="0" fillId="0" borderId="0" xfId="66" applyNumberFormat="1" applyFont="1">
      <alignment/>
      <protection/>
    </xf>
    <xf numFmtId="3" fontId="0" fillId="0" borderId="17" xfId="66" applyNumberFormat="1" applyBorder="1">
      <alignment/>
      <protection/>
    </xf>
    <xf numFmtId="3" fontId="0" fillId="51" borderId="0" xfId="66" applyNumberFormat="1" applyFont="1" applyFill="1" applyBorder="1">
      <alignment/>
      <protection/>
    </xf>
    <xf numFmtId="3" fontId="0" fillId="51" borderId="0" xfId="66" applyNumberFormat="1" applyFill="1" applyBorder="1">
      <alignment/>
      <protection/>
    </xf>
    <xf numFmtId="3" fontId="0" fillId="0" borderId="0" xfId="66" applyNumberFormat="1" applyBorder="1">
      <alignment/>
      <protection/>
    </xf>
    <xf numFmtId="164" fontId="0" fillId="51" borderId="0" xfId="66" applyNumberFormat="1" applyFill="1" applyBorder="1" applyAlignment="1">
      <alignment horizontal="right"/>
      <protection/>
    </xf>
    <xf numFmtId="3" fontId="0" fillId="0" borderId="19" xfId="66" applyNumberFormat="1" applyBorder="1">
      <alignment/>
      <protection/>
    </xf>
    <xf numFmtId="3" fontId="0" fillId="0" borderId="0" xfId="66" applyNumberFormat="1">
      <alignment/>
      <protection/>
    </xf>
    <xf numFmtId="3" fontId="8" fillId="0" borderId="17" xfId="66" applyNumberFormat="1" applyFont="1" applyBorder="1">
      <alignment/>
      <protection/>
    </xf>
    <xf numFmtId="3" fontId="8" fillId="51" borderId="0" xfId="66" applyNumberFormat="1" applyFont="1" applyFill="1" applyBorder="1" applyAlignment="1" quotePrefix="1">
      <alignment horizontal="left"/>
      <protection/>
    </xf>
    <xf numFmtId="3" fontId="8" fillId="51" borderId="0" xfId="66" applyNumberFormat="1" applyFont="1" applyFill="1" applyBorder="1">
      <alignment/>
      <protection/>
    </xf>
    <xf numFmtId="3" fontId="8" fillId="0" borderId="0" xfId="66" applyNumberFormat="1" applyFont="1" applyBorder="1">
      <alignment/>
      <protection/>
    </xf>
    <xf numFmtId="164" fontId="8" fillId="51" borderId="0" xfId="66" applyNumberFormat="1" applyFont="1" applyFill="1" applyBorder="1" applyAlignment="1">
      <alignment horizontal="right"/>
      <protection/>
    </xf>
    <xf numFmtId="3" fontId="8" fillId="0" borderId="19" xfId="66" applyNumberFormat="1" applyFont="1" applyBorder="1">
      <alignment/>
      <protection/>
    </xf>
    <xf numFmtId="3" fontId="8" fillId="0" borderId="0" xfId="66" applyNumberFormat="1" applyFont="1">
      <alignment/>
      <protection/>
    </xf>
    <xf numFmtId="164" fontId="0" fillId="0" borderId="17" xfId="66" applyNumberFormat="1" applyBorder="1">
      <alignment/>
      <protection/>
    </xf>
    <xf numFmtId="164" fontId="0" fillId="0" borderId="19" xfId="66" applyNumberFormat="1" applyBorder="1">
      <alignment/>
      <protection/>
    </xf>
    <xf numFmtId="0" fontId="13" fillId="30" borderId="17" xfId="66" applyFont="1" applyFill="1" applyBorder="1" applyAlignment="1">
      <alignment wrapText="1"/>
      <protection/>
    </xf>
    <xf numFmtId="166" fontId="9" fillId="50" borderId="0" xfId="67" applyNumberFormat="1" applyFont="1" applyFill="1" applyBorder="1" applyAlignment="1" applyProtection="1">
      <alignment horizontal="left" wrapText="1"/>
      <protection/>
    </xf>
    <xf numFmtId="16" fontId="0" fillId="50" borderId="0" xfId="66" applyNumberFormat="1" applyFont="1" applyFill="1" applyBorder="1" applyAlignment="1" quotePrefix="1">
      <alignment horizontal="right" wrapText="1"/>
      <protection/>
    </xf>
    <xf numFmtId="0" fontId="0" fillId="0" borderId="0" xfId="66" applyBorder="1" applyAlignment="1">
      <alignment wrapText="1"/>
      <protection/>
    </xf>
    <xf numFmtId="0" fontId="0" fillId="0" borderId="19" xfId="66" applyBorder="1" applyAlignment="1">
      <alignment wrapText="1"/>
      <protection/>
    </xf>
    <xf numFmtId="0" fontId="5" fillId="0" borderId="0" xfId="66" applyFont="1" applyBorder="1">
      <alignment/>
      <protection/>
    </xf>
    <xf numFmtId="0" fontId="5" fillId="0" borderId="0" xfId="66" applyFont="1" applyBorder="1" applyAlignment="1">
      <alignment horizontal="right"/>
      <protection/>
    </xf>
    <xf numFmtId="164" fontId="5" fillId="0" borderId="17" xfId="66" applyNumberFormat="1" applyFont="1" applyBorder="1">
      <alignment/>
      <protection/>
    </xf>
    <xf numFmtId="164" fontId="14" fillId="51" borderId="0" xfId="67" applyNumberFormat="1" applyFont="1" applyFill="1" applyBorder="1">
      <alignment/>
      <protection/>
    </xf>
    <xf numFmtId="164" fontId="5" fillId="0" borderId="0" xfId="66" applyNumberFormat="1" applyFont="1" applyBorder="1">
      <alignment/>
      <protection/>
    </xf>
    <xf numFmtId="164" fontId="5" fillId="0" borderId="19" xfId="66" applyNumberFormat="1" applyFont="1" applyBorder="1">
      <alignment/>
      <protection/>
    </xf>
    <xf numFmtId="164" fontId="5" fillId="0" borderId="0" xfId="66" applyNumberFormat="1" applyFont="1">
      <alignment/>
      <protection/>
    </xf>
    <xf numFmtId="3" fontId="9" fillId="51" borderId="0" xfId="67" applyNumberFormat="1" applyFont="1" applyFill="1" applyBorder="1" applyAlignment="1">
      <alignment horizontal="right"/>
      <protection/>
    </xf>
    <xf numFmtId="3" fontId="4" fillId="0" borderId="0" xfId="66" applyNumberFormat="1" applyFont="1" applyBorder="1">
      <alignment/>
      <protection/>
    </xf>
    <xf numFmtId="164" fontId="9" fillId="51" borderId="0" xfId="67" applyNumberFormat="1" applyFont="1" applyFill="1" applyBorder="1" applyAlignment="1">
      <alignment horizontal="right"/>
      <protection/>
    </xf>
    <xf numFmtId="3" fontId="9" fillId="51" borderId="0" xfId="67" applyNumberFormat="1" applyFont="1" applyFill="1" applyBorder="1" applyAlignment="1">
      <alignment horizontal="left"/>
      <protection/>
    </xf>
    <xf numFmtId="3" fontId="5" fillId="0" borderId="0" xfId="66" applyNumberFormat="1" applyFont="1" applyBorder="1">
      <alignment/>
      <protection/>
    </xf>
    <xf numFmtId="3" fontId="8" fillId="51" borderId="0" xfId="66" applyNumberFormat="1" applyFont="1" applyFill="1" applyBorder="1" applyAlignment="1">
      <alignment horizontal="left"/>
      <protection/>
    </xf>
    <xf numFmtId="3" fontId="0" fillId="0" borderId="20" xfId="66" applyNumberFormat="1" applyBorder="1">
      <alignment/>
      <protection/>
    </xf>
    <xf numFmtId="3" fontId="8" fillId="51" borderId="21" xfId="66" applyNumberFormat="1" applyFont="1" applyFill="1" applyBorder="1">
      <alignment/>
      <protection/>
    </xf>
    <xf numFmtId="3" fontId="0" fillId="51" borderId="21" xfId="66" applyNumberFormat="1" applyFill="1" applyBorder="1">
      <alignment/>
      <protection/>
    </xf>
    <xf numFmtId="3" fontId="5" fillId="0" borderId="21" xfId="66" applyNumberFormat="1" applyFont="1" applyBorder="1">
      <alignment/>
      <protection/>
    </xf>
    <xf numFmtId="164" fontId="0" fillId="51" borderId="21" xfId="66" applyNumberFormat="1" applyFill="1" applyBorder="1" applyAlignment="1">
      <alignment horizontal="right"/>
      <protection/>
    </xf>
    <xf numFmtId="3" fontId="0" fillId="0" borderId="21" xfId="66" applyNumberFormat="1" applyBorder="1">
      <alignment/>
      <protection/>
    </xf>
    <xf numFmtId="3" fontId="0" fillId="0" borderId="22" xfId="66" applyNumberFormat="1" applyBorder="1">
      <alignment/>
      <protection/>
    </xf>
    <xf numFmtId="164" fontId="0" fillId="51" borderId="0" xfId="66" applyNumberFormat="1" applyFont="1" applyFill="1" applyBorder="1">
      <alignment/>
      <protection/>
    </xf>
    <xf numFmtId="164" fontId="0" fillId="51" borderId="0" xfId="66" applyNumberFormat="1" applyFill="1" applyBorder="1">
      <alignment/>
      <protection/>
    </xf>
    <xf numFmtId="0" fontId="13" fillId="30" borderId="0" xfId="66" applyFont="1" applyFill="1" applyBorder="1" applyAlignment="1">
      <alignment wrapText="1"/>
      <protection/>
    </xf>
    <xf numFmtId="166" fontId="9" fillId="50" borderId="0" xfId="67" applyNumberFormat="1" applyFont="1" applyFill="1" applyBorder="1" applyAlignment="1" applyProtection="1">
      <alignment wrapText="1"/>
      <protection/>
    </xf>
    <xf numFmtId="0" fontId="5" fillId="50" borderId="0" xfId="66" applyFont="1" applyFill="1" applyBorder="1" applyAlignment="1">
      <alignment horizontal="right" wrapText="1"/>
      <protection/>
    </xf>
    <xf numFmtId="166" fontId="10" fillId="51" borderId="0" xfId="67" applyFont="1" applyFill="1" applyBorder="1" applyAlignment="1">
      <alignment/>
      <protection/>
    </xf>
    <xf numFmtId="0" fontId="0" fillId="51" borderId="0" xfId="66" applyFont="1" applyFill="1" applyBorder="1">
      <alignment/>
      <protection/>
    </xf>
    <xf numFmtId="164" fontId="10" fillId="51" borderId="0" xfId="67" applyNumberFormat="1" applyFont="1" applyFill="1" applyBorder="1" applyAlignment="1">
      <alignment/>
      <protection/>
    </xf>
    <xf numFmtId="164" fontId="14" fillId="51" borderId="0" xfId="67" applyNumberFormat="1" applyFont="1" applyFill="1" applyBorder="1" applyAlignment="1">
      <alignment horizontal="right"/>
      <protection/>
    </xf>
    <xf numFmtId="166" fontId="9" fillId="51" borderId="0" xfId="67" applyFont="1" applyFill="1" applyBorder="1" applyAlignment="1">
      <alignment/>
      <protection/>
    </xf>
    <xf numFmtId="0" fontId="8" fillId="51" borderId="0" xfId="66" applyFont="1" applyFill="1" applyBorder="1">
      <alignment/>
      <protection/>
    </xf>
    <xf numFmtId="164" fontId="0" fillId="51" borderId="0" xfId="66" applyNumberFormat="1" applyFont="1" applyFill="1" applyBorder="1" applyAlignment="1">
      <alignment/>
      <protection/>
    </xf>
    <xf numFmtId="164" fontId="0" fillId="51" borderId="0" xfId="66" applyNumberFormat="1" applyFont="1" applyFill="1" applyBorder="1" applyAlignment="1">
      <alignment horizontal="right"/>
      <protection/>
    </xf>
    <xf numFmtId="164" fontId="8" fillId="0" borderId="0" xfId="66" applyNumberFormat="1" applyFont="1" applyBorder="1">
      <alignment/>
      <protection/>
    </xf>
    <xf numFmtId="164" fontId="8" fillId="51" borderId="0" xfId="66" applyNumberFormat="1" applyFont="1" applyFill="1" applyBorder="1">
      <alignment/>
      <protection/>
    </xf>
    <xf numFmtId="1" fontId="8" fillId="51" borderId="0" xfId="66" applyNumberFormat="1" applyFont="1" applyFill="1" applyBorder="1" applyAlignment="1">
      <alignment horizontal="right"/>
      <protection/>
    </xf>
    <xf numFmtId="164" fontId="8" fillId="0" borderId="0" xfId="66" applyNumberFormat="1" applyFont="1">
      <alignment/>
      <protection/>
    </xf>
    <xf numFmtId="1" fontId="0" fillId="51" borderId="0" xfId="66" applyNumberFormat="1" applyFont="1" applyFill="1" applyBorder="1" applyAlignment="1">
      <alignment horizontal="right"/>
      <protection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3" fontId="77" fillId="0" borderId="8" xfId="0" applyNumberFormat="1" applyFont="1" applyFill="1" applyBorder="1" applyAlignment="1">
      <alignment vertical="center" wrapText="1"/>
    </xf>
    <xf numFmtId="3" fontId="77" fillId="0" borderId="8" xfId="0" applyNumberFormat="1" applyFont="1" applyBorder="1" applyAlignment="1">
      <alignment vertic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3" fontId="77" fillId="0" borderId="27" xfId="0" applyNumberFormat="1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3" fontId="78" fillId="0" borderId="2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8" xfId="0" applyNumberFormat="1" applyFont="1" applyBorder="1" applyAlignment="1">
      <alignment/>
    </xf>
    <xf numFmtId="3" fontId="0" fillId="0" borderId="0" xfId="0" applyNumberFormat="1" applyBorder="1" applyAlignment="1">
      <alignment horizontal="center" vertical="center"/>
    </xf>
    <xf numFmtId="181" fontId="0" fillId="0" borderId="8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181" fontId="0" fillId="0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78" fillId="0" borderId="3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3" fontId="78" fillId="0" borderId="8" xfId="0" applyNumberFormat="1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3" fontId="22" fillId="52" borderId="31" xfId="0" applyNumberFormat="1" applyFont="1" applyFill="1" applyBorder="1" applyAlignment="1">
      <alignment horizontal="center" vertical="center" wrapText="1"/>
    </xf>
    <xf numFmtId="164" fontId="8" fillId="52" borderId="32" xfId="0" applyNumberFormat="1" applyFont="1" applyFill="1" applyBorder="1" applyAlignment="1">
      <alignment horizontal="center" vertical="center" wrapText="1"/>
    </xf>
    <xf numFmtId="164" fontId="26" fillId="52" borderId="8" xfId="0" applyNumberFormat="1" applyFont="1" applyFill="1" applyBorder="1" applyAlignment="1">
      <alignment horizontal="centerContinuous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164" fontId="8" fillId="52" borderId="8" xfId="0" applyNumberFormat="1" applyFont="1" applyFill="1" applyBorder="1" applyAlignment="1">
      <alignment horizontal="center" vertical="center"/>
    </xf>
    <xf numFmtId="3" fontId="8" fillId="52" borderId="8" xfId="0" applyNumberFormat="1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8" fillId="52" borderId="31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9" fontId="0" fillId="0" borderId="0" xfId="70" applyFont="1" applyBorder="1" applyAlignment="1">
      <alignment horizontal="center" vertical="center"/>
    </xf>
    <xf numFmtId="168" fontId="0" fillId="0" borderId="0" xfId="70" applyNumberFormat="1" applyFont="1" applyBorder="1" applyAlignment="1">
      <alignment horizontal="center" vertical="center"/>
    </xf>
    <xf numFmtId="164" fontId="0" fillId="0" borderId="0" xfId="70" applyNumberFormat="1" applyFont="1" applyFill="1" applyBorder="1" applyAlignment="1">
      <alignment horizontal="center" vertical="center"/>
    </xf>
    <xf numFmtId="168" fontId="0" fillId="0" borderId="0" xfId="70" applyNumberFormat="1" applyFont="1" applyFill="1" applyBorder="1" applyAlignment="1">
      <alignment horizontal="center" vertical="center"/>
    </xf>
    <xf numFmtId="164" fontId="8" fillId="5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77" fillId="52" borderId="0" xfId="0" applyFont="1" applyFill="1" applyBorder="1" applyAlignment="1">
      <alignment vertical="center" wrapText="1"/>
    </xf>
    <xf numFmtId="0" fontId="8" fillId="52" borderId="0" xfId="0" applyFont="1" applyFill="1" applyBorder="1" applyAlignment="1">
      <alignment horizontal="right" vertical="center"/>
    </xf>
    <xf numFmtId="164" fontId="0" fillId="0" borderId="31" xfId="0" applyNumberFormat="1" applyFont="1" applyFill="1" applyBorder="1" applyAlignment="1">
      <alignment horizontal="centerContinuous" vertical="center" wrapText="1"/>
    </xf>
    <xf numFmtId="1" fontId="8" fillId="52" borderId="8" xfId="0" applyNumberFormat="1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22" fillId="0" borderId="0" xfId="0" applyNumberFormat="1" applyFont="1" applyAlignment="1">
      <alignment horizontal="center"/>
    </xf>
    <xf numFmtId="1" fontId="0" fillId="0" borderId="8" xfId="0" applyNumberFormat="1" applyFont="1" applyBorder="1" applyAlignment="1">
      <alignment horizontal="center" vertical="center"/>
    </xf>
    <xf numFmtId="1" fontId="22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22" fillId="0" borderId="8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52" borderId="8" xfId="0" applyFont="1" applyFill="1" applyBorder="1" applyAlignment="1">
      <alignment horizontal="center" vertical="center"/>
    </xf>
    <xf numFmtId="0" fontId="28" fillId="0" borderId="0" xfId="0" applyFont="1" applyBorder="1" applyAlignment="1" quotePrefix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3" fontId="0" fillId="0" borderId="32" xfId="0" applyNumberFormat="1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opied" xfId="45"/>
    <cellStyle name="Currency" xfId="46"/>
    <cellStyle name="Currency [0]" xfId="47"/>
    <cellStyle name="Entered" xfId="48"/>
    <cellStyle name="Explanatory Text" xfId="49"/>
    <cellStyle name="Followed Hyperlink" xfId="50"/>
    <cellStyle name="Good" xfId="51"/>
    <cellStyle name="Grey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Input [yellow]" xfId="61"/>
    <cellStyle name="Linked Cell" xfId="62"/>
    <cellStyle name="Neutral" xfId="63"/>
    <cellStyle name="Normal - Style1" xfId="64"/>
    <cellStyle name="Normal 2" xfId="65"/>
    <cellStyle name="Normal_99workrev" xfId="66"/>
    <cellStyle name="Normal_April97" xfId="67"/>
    <cellStyle name="Note" xfId="68"/>
    <cellStyle name="Output" xfId="69"/>
    <cellStyle name="Percent" xfId="70"/>
    <cellStyle name="Percent [2]" xfId="71"/>
    <cellStyle name="RevList" xfId="72"/>
    <cellStyle name="SAPBEXaggData" xfId="73"/>
    <cellStyle name="SAPBEXaggDataEmph" xfId="74"/>
    <cellStyle name="SAPBEXaggItem" xfId="75"/>
    <cellStyle name="SAPBEXaggItemX" xfId="76"/>
    <cellStyle name="SAPBEXchaText" xfId="77"/>
    <cellStyle name="SAPBEXexcBad7" xfId="78"/>
    <cellStyle name="SAPBEXexcBad8" xfId="79"/>
    <cellStyle name="SAPBEXexcBad9" xfId="80"/>
    <cellStyle name="SAPBEXexcCritical4" xfId="81"/>
    <cellStyle name="SAPBEXexcCritical5" xfId="82"/>
    <cellStyle name="SAPBEXexcCritical6" xfId="83"/>
    <cellStyle name="SAPBEXexcGood1" xfId="84"/>
    <cellStyle name="SAPBEXexcGood2" xfId="85"/>
    <cellStyle name="SAPBEXexcGood3" xfId="86"/>
    <cellStyle name="SAPBEXfilterDrill" xfId="87"/>
    <cellStyle name="SAPBEXfilterItem" xfId="88"/>
    <cellStyle name="SAPBEXfilterText" xfId="89"/>
    <cellStyle name="SAPBEXformats" xfId="90"/>
    <cellStyle name="SAPBEXheaderItem" xfId="91"/>
    <cellStyle name="SAPBEXheaderText" xfId="92"/>
    <cellStyle name="SAPBEXHLevel0" xfId="93"/>
    <cellStyle name="SAPBEXHLevel0X" xfId="94"/>
    <cellStyle name="SAPBEXHLevel1" xfId="95"/>
    <cellStyle name="SAPBEXHLevel1X" xfId="96"/>
    <cellStyle name="SAPBEXHLevel2" xfId="97"/>
    <cellStyle name="SAPBEXHLevel2X" xfId="98"/>
    <cellStyle name="SAPBEXHLevel3" xfId="99"/>
    <cellStyle name="SAPBEXHLevel3X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Emph" xfId="106"/>
    <cellStyle name="SAPBEXstdItem" xfId="107"/>
    <cellStyle name="SAPBEXstdItemX" xfId="108"/>
    <cellStyle name="SAPBEXtitle" xfId="109"/>
    <cellStyle name="SAPBEXundefined" xfId="110"/>
    <cellStyle name="Subtotal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PGD - FPL
Total Workforce Trend Analysis
 (FPL, Overtime,  Contractor, Interns)
1996 - 2008</a:t>
            </a:r>
          </a:p>
        </c:rich>
      </c:tx>
      <c:layout>
        <c:manualLayout>
          <c:xMode val="factor"/>
          <c:yMode val="factor"/>
          <c:x val="0.01275"/>
          <c:y val="-0.021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7"/>
          <c:y val="0.19525"/>
          <c:w val="0.962"/>
          <c:h val="0.76125"/>
        </c:manualLayout>
      </c:layout>
      <c:lineChart>
        <c:grouping val="standard"/>
        <c:varyColors val="0"/>
        <c:ser>
          <c:idx val="0"/>
          <c:order val="0"/>
          <c:tx>
            <c:strRef>
              <c:f>'total fte - GMC'!$B$4</c:f>
              <c:strCache>
                <c:ptCount val="1"/>
                <c:pt idx="0">
                  <c:v>Authorized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1057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1131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'total fte - GMC'!$C$1:$O$1</c:f>
              <c:strCache/>
            </c:strRef>
          </c:cat>
          <c:val>
            <c:numRef>
              <c:f>'total fte - GMC'!$C$4:$K$4</c:f>
              <c:numCache/>
            </c:numRef>
          </c:val>
          <c:smooth val="0"/>
        </c:ser>
        <c:ser>
          <c:idx val="1"/>
          <c:order val="1"/>
          <c:tx>
            <c:strRef>
              <c:f>'total fte - GMC'!$B$5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'total fte - GMC'!$C$1:$O$1</c:f>
              <c:strCache/>
            </c:strRef>
          </c:cat>
          <c:val>
            <c:numRef>
              <c:f>'total fte - GMC'!$C$5:$K$5</c:f>
              <c:numCache/>
            </c:numRef>
          </c:val>
          <c:smooth val="0"/>
        </c:ser>
        <c:ser>
          <c:idx val="2"/>
          <c:order val="2"/>
          <c:tx>
            <c:strRef>
              <c:f>'total fte - GMC'!$B$6</c:f>
              <c:strCache>
                <c:ptCount val="1"/>
                <c:pt idx="0">
                  <c:v>Forecast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'total fte - GMC'!$C$1:$O$1</c:f>
              <c:strCache/>
            </c:strRef>
          </c:cat>
          <c:val>
            <c:numRef>
              <c:f>'total fte - GMC'!$C$6:$O$6</c:f>
              <c:numCache/>
            </c:numRef>
          </c:val>
          <c:smooth val="0"/>
        </c:ser>
        <c:ser>
          <c:idx val="3"/>
          <c:order val="3"/>
          <c:tx>
            <c:strRef>
              <c:f>'total fte - GMC'!$B$7</c:f>
              <c:strCache>
                <c:ptCount val="1"/>
                <c:pt idx="0">
                  <c:v>Actual Aug 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'total fte - GMC'!$C$1:$O$1</c:f>
              <c:strCache/>
            </c:strRef>
          </c:cat>
          <c:val>
            <c:numRef>
              <c:f>'total fte - GMC'!$C$7:$L$7</c:f>
              <c:numCache/>
            </c:numRef>
          </c:val>
          <c:smooth val="0"/>
        </c:ser>
        <c:marker val="1"/>
        <c:axId val="62340863"/>
        <c:axId val="54589112"/>
      </c:lineChart>
      <c:catAx>
        <c:axId val="6234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589112"/>
        <c:crossesAt val="1600"/>
        <c:auto val="1"/>
        <c:lblOffset val="100"/>
        <c:tickLblSkip val="1"/>
        <c:noMultiLvlLbl val="0"/>
      </c:catAx>
      <c:valAx>
        <c:axId val="54589112"/>
        <c:scaling>
          <c:orientation val="minMax"/>
          <c:max val="1600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FTE's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0863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325"/>
          <c:y val="0.25775"/>
          <c:w val="0.4182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PGD-FPL
 Workforce Trend Analysis 
 1998 - 2008</a:t>
            </a:r>
          </a:p>
        </c:rich>
      </c:tx>
      <c:layout>
        <c:manualLayout>
          <c:xMode val="factor"/>
          <c:yMode val="factor"/>
          <c:x val="0.004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275"/>
          <c:w val="0.892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'tot. fte breakdown - GMC'!$B$12</c:f>
              <c:strCache>
                <c:ptCount val="1"/>
                <c:pt idx="0">
                  <c:v>Actual Total FTE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GMC'!$D$12:$J$12</c:f>
              <c:numCache/>
            </c:numRef>
          </c:val>
          <c:smooth val="0"/>
        </c:ser>
        <c:ser>
          <c:idx val="1"/>
          <c:order val="1"/>
          <c:tx>
            <c:strRef>
              <c:f>'tot. fte breakdown - GMC'!$B$6</c:f>
              <c:strCache>
                <c:ptCount val="1"/>
                <c:pt idx="0">
                  <c:v>Actual FPL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GMC'!$D$6:$J$6</c:f>
              <c:numCache/>
            </c:numRef>
          </c:val>
          <c:smooth val="0"/>
        </c:ser>
        <c:ser>
          <c:idx val="2"/>
          <c:order val="2"/>
          <c:tx>
            <c:strRef>
              <c:f>'tot. fte breakdown - GMC'!$B$25</c:f>
              <c:strCache>
                <c:ptCount val="1"/>
                <c:pt idx="0">
                  <c:v>Forecast Total FTE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GMC'!$D$25:$N$25</c:f>
              <c:numCache/>
            </c:numRef>
          </c:val>
          <c:smooth val="0"/>
        </c:ser>
        <c:ser>
          <c:idx val="3"/>
          <c:order val="3"/>
          <c:tx>
            <c:strRef>
              <c:f>'tot. fte breakdown - GMC'!$B$19</c:f>
              <c:strCache>
                <c:ptCount val="1"/>
                <c:pt idx="0">
                  <c:v>Forecast FPL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GMC'!$D$19:$N$19</c:f>
              <c:numCache/>
            </c:numRef>
          </c:val>
          <c:smooth val="0"/>
        </c:ser>
        <c:ser>
          <c:idx val="5"/>
          <c:order val="4"/>
          <c:tx>
            <c:strRef>
              <c:f>'tot. fte breakdown - GMC'!$B$22</c:f>
              <c:strCache>
                <c:ptCount val="1"/>
                <c:pt idx="0">
                  <c:v>Forecast Overtime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GMC'!$D$22:$N$22</c:f>
              <c:numCache/>
            </c:numRef>
          </c:val>
          <c:smooth val="0"/>
        </c:ser>
        <c:ser>
          <c:idx val="4"/>
          <c:order val="5"/>
          <c:tx>
            <c:strRef>
              <c:f>'tot. fte breakdown - GMC'!$B$9</c:f>
              <c:strCache>
                <c:ptCount val="1"/>
                <c:pt idx="0">
                  <c:v>Act Overtime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GMC'!$D$9:$J$9</c:f>
              <c:numCache/>
            </c:numRef>
          </c:val>
          <c:smooth val="0"/>
        </c:ser>
        <c:ser>
          <c:idx val="6"/>
          <c:order val="6"/>
          <c:tx>
            <c:strRef>
              <c:f>'tot. fte breakdown - GMC'!$B$10</c:f>
              <c:strCache>
                <c:ptCount val="1"/>
                <c:pt idx="0">
                  <c:v>Act Contr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GMC'!$D$10:$J$10</c:f>
              <c:numCache/>
            </c:numRef>
          </c:val>
          <c:smooth val="0"/>
        </c:ser>
        <c:ser>
          <c:idx val="7"/>
          <c:order val="7"/>
          <c:tx>
            <c:strRef>
              <c:f>'tot. fte breakdown - GMC'!$B$23</c:f>
              <c:strCache>
                <c:ptCount val="1"/>
                <c:pt idx="0">
                  <c:v>Forecast Contractor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GMC'!$D$23:$N$23</c:f>
              <c:numCache/>
            </c:numRef>
          </c:val>
          <c:smooth val="0"/>
        </c:ser>
        <c:ser>
          <c:idx val="8"/>
          <c:order val="8"/>
          <c:tx>
            <c:strRef>
              <c:f>'tot. fte breakdown - GMC'!$B$21</c:f>
              <c:strCache>
                <c:ptCount val="1"/>
                <c:pt idx="0">
                  <c:v>Forecast FPL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GMC'!$D$21:$N$21</c:f>
              <c:numCache/>
            </c:numRef>
          </c:val>
          <c:smooth val="0"/>
        </c:ser>
        <c:ser>
          <c:idx val="9"/>
          <c:order val="9"/>
          <c:tx>
            <c:strRef>
              <c:f>'tot. fte breakdown - GMC'!$B$8</c:f>
              <c:strCache>
                <c:ptCount val="1"/>
                <c:pt idx="0">
                  <c:v>Act FPL Temp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GMC'!$D$8:$J$8</c:f>
              <c:numCache/>
            </c:numRef>
          </c:val>
          <c:smooth val="0"/>
        </c:ser>
        <c:marker val="1"/>
        <c:axId val="25582201"/>
        <c:axId val="55561346"/>
      </c:lineChart>
      <c:catAx>
        <c:axId val="25582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1346"/>
        <c:crossesAt val="0"/>
        <c:auto val="1"/>
        <c:lblOffset val="100"/>
        <c:tickLblSkip val="1"/>
        <c:noMultiLvlLbl val="0"/>
      </c:catAx>
      <c:valAx>
        <c:axId val="55561346"/>
        <c:scaling>
          <c:orientation val="minMax"/>
          <c:max val="13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Full Time Equivalent Employees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2201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PGD-FPL  
FPL Employees (Incl Full Time &amp; Part Time)
Trend Analysis by Type
1996 - 2008</a:t>
            </a:r>
          </a:p>
        </c:rich>
      </c:tx>
      <c:layout>
        <c:manualLayout>
          <c:xMode val="factor"/>
          <c:yMode val="factor"/>
          <c:x val="0.047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0.977"/>
          <c:h val="0.82575"/>
        </c:manualLayout>
      </c:layout>
      <c:lineChart>
        <c:grouping val="standard"/>
        <c:varyColors val="0"/>
        <c:ser>
          <c:idx val="1"/>
          <c:order val="0"/>
          <c:tx>
            <c:strRef>
              <c:f>'fpl full time breakdown-GMC'!$B$2</c:f>
              <c:strCache>
                <c:ptCount val="1"/>
                <c:pt idx="0">
                  <c:v>Bargaining Unit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'fpl full time breakdown-GMC'!$C$1:$P$1</c:f>
              <c:strCache/>
            </c:strRef>
          </c:cat>
          <c:val>
            <c:numRef>
              <c:f>'fpl full time breakdown-GMC'!$C$2:$P$2</c:f>
              <c:numCache/>
            </c:numRef>
          </c:val>
          <c:smooth val="0"/>
        </c:ser>
        <c:ser>
          <c:idx val="2"/>
          <c:order val="1"/>
          <c:tx>
            <c:strRef>
              <c:f>'fpl full time breakdown-GMC'!$B$3</c:f>
              <c:strCache>
                <c:ptCount val="1"/>
                <c:pt idx="0">
                  <c:v>Exempt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'fpl full time breakdown-GMC'!$C$1:$P$1</c:f>
              <c:strCache/>
            </c:strRef>
          </c:cat>
          <c:val>
            <c:numRef>
              <c:f>'fpl full time breakdown-GMC'!$C$3:$P$3</c:f>
              <c:numCache/>
            </c:numRef>
          </c:val>
          <c:smooth val="0"/>
        </c:ser>
        <c:ser>
          <c:idx val="3"/>
          <c:order val="2"/>
          <c:tx>
            <c:strRef>
              <c:f>'fpl full time breakdown-GMC'!$B$4</c:f>
              <c:strCache>
                <c:ptCount val="1"/>
                <c:pt idx="0">
                  <c:v>Non-Exempt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'fpl full time breakdown-GMC'!$C$1:$P$1</c:f>
              <c:strCache/>
            </c:strRef>
          </c:cat>
          <c:val>
            <c:numRef>
              <c:f>'fpl full time breakdown-GMC'!$C$4:$P$4</c:f>
              <c:numCache/>
            </c:numRef>
          </c:val>
          <c:smooth val="0"/>
        </c:ser>
        <c:ser>
          <c:idx val="4"/>
          <c:order val="3"/>
          <c:tx>
            <c:strRef>
              <c:f>'fpl full time breakdown-GMC'!$B$6</c:f>
              <c:strCache>
                <c:ptCount val="1"/>
                <c:pt idx="0">
                  <c:v>Total FPL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'fpl full time breakdown-GMC'!$C$1:$P$1</c:f>
              <c:strCache/>
            </c:strRef>
          </c:cat>
          <c:val>
            <c:numRef>
              <c:f>'fpl full time breakdown-GMC'!$C$6:$P$6</c:f>
              <c:numCache/>
            </c:numRef>
          </c:val>
          <c:smooth val="0"/>
        </c:ser>
        <c:marker val="1"/>
        <c:axId val="29446419"/>
        <c:axId val="2104940"/>
      </c:lineChart>
      <c:catAx>
        <c:axId val="29446419"/>
        <c:scaling>
          <c:orientation val="minMax"/>
        </c:scaling>
        <c:axPos val="b"/>
        <c:delete val="1"/>
        <c:majorTickMark val="out"/>
        <c:minorTickMark val="none"/>
        <c:tickLblPos val="nextTo"/>
        <c:crossAx val="2104940"/>
        <c:crossesAt val="1300"/>
        <c:auto val="1"/>
        <c:lblOffset val="100"/>
        <c:tickLblSkip val="1"/>
        <c:noMultiLvlLbl val="0"/>
      </c:catAx>
      <c:valAx>
        <c:axId val="2104940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Employees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6419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0.75575</cdr:x>
      <cdr:y>0.03575</cdr:y>
    </cdr:from>
    <cdr:to>
      <cdr:x>0.9895</cdr:x>
      <cdr:y>0.109</cdr:y>
    </cdr:to>
    <cdr:sp>
      <cdr:nvSpPr>
        <cdr:cNvPr id="1" name="Text Box 1"/>
        <cdr:cNvSpPr txBox="1">
          <a:spLocks noChangeArrowheads="1"/>
        </cdr:cNvSpPr>
      </cdr:nvSpPr>
      <cdr:spPr>
        <a:xfrm>
          <a:off x="10106025" y="200025"/>
          <a:ext cx="31242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REVISED 9-19-05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161925</xdr:rowOff>
    </xdr:from>
    <xdr:to>
      <xdr:col>15</xdr:col>
      <xdr:colOff>57150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47625" y="2390775"/>
        <a:ext cx="1337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571500</xdr:colOff>
      <xdr:row>0</xdr:row>
      <xdr:rowOff>0</xdr:rowOff>
    </xdr:from>
    <xdr:to>
      <xdr:col>18</xdr:col>
      <xdr:colOff>171450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906625" y="0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0.445</cdr:y>
    </cdr:from>
    <cdr:to>
      <cdr:x>0.44225</cdr:x>
      <cdr:y>0.4665</cdr:y>
    </cdr:to>
    <cdr:sp>
      <cdr:nvSpPr>
        <cdr:cNvPr id="1" name="Text Box 1"/>
        <cdr:cNvSpPr txBox="1">
          <a:spLocks noChangeArrowheads="1"/>
        </cdr:cNvSpPr>
      </cdr:nvSpPr>
      <cdr:spPr>
        <a:xfrm>
          <a:off x="6553200" y="3571875"/>
          <a:ext cx="66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0.76</cdr:x>
      <cdr:y>0.0555</cdr:y>
    </cdr:from>
    <cdr:to>
      <cdr:x>0.8915</cdr:x>
      <cdr:y>0.118</cdr:y>
    </cdr:to>
    <cdr:sp>
      <cdr:nvSpPr>
        <cdr:cNvPr id="2" name="Text Box 2"/>
        <cdr:cNvSpPr txBox="1">
          <a:spLocks noChangeArrowheads="1"/>
        </cdr:cNvSpPr>
      </cdr:nvSpPr>
      <cdr:spPr>
        <a:xfrm>
          <a:off x="11372850" y="438150"/>
          <a:ext cx="19716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REVISED 9-19-05</a:t>
          </a:r>
        </a:p>
      </cdr:txBody>
    </cdr:sp>
  </cdr:relSizeAnchor>
  <cdr:relSizeAnchor xmlns:cdr="http://schemas.openxmlformats.org/drawingml/2006/chartDrawing">
    <cdr:from>
      <cdr:x>0.53275</cdr:x>
      <cdr:y>0.3945</cdr:y>
    </cdr:from>
    <cdr:to>
      <cdr:x>0.69425</cdr:x>
      <cdr:y>0.6935</cdr:y>
    </cdr:to>
    <cdr:sp>
      <cdr:nvSpPr>
        <cdr:cNvPr id="3" name="Text Box 3"/>
        <cdr:cNvSpPr txBox="1">
          <a:spLocks noChangeArrowheads="1"/>
        </cdr:cNvSpPr>
      </cdr:nvSpPr>
      <cdr:spPr>
        <a:xfrm>
          <a:off x="7972425" y="3162300"/>
          <a:ext cx="2419350" cy="2400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2006 Changes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16 BU  PTF  #5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 BU  PPE ECRC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  EX  ENV ECRC
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8 CENTRAL MNT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 Adds
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( 2) Convert  to FPLE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  FPL Net Incr
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(5) Contractor Conversions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 Total FTE Net Incr</a:t>
          </a:r>
        </a:p>
      </cdr:txBody>
    </cdr:sp>
  </cdr:relSizeAnchor>
  <cdr:relSizeAnchor xmlns:cdr="http://schemas.openxmlformats.org/drawingml/2006/chartDrawing">
    <cdr:from>
      <cdr:x>0.70275</cdr:x>
      <cdr:y>0.3945</cdr:y>
    </cdr:from>
    <cdr:to>
      <cdr:x>0.80625</cdr:x>
      <cdr:y>0.6935</cdr:y>
    </cdr:to>
    <cdr:sp>
      <cdr:nvSpPr>
        <cdr:cNvPr id="4" name="Text Box 4"/>
        <cdr:cNvSpPr txBox="1">
          <a:spLocks noChangeArrowheads="1"/>
        </cdr:cNvSpPr>
      </cdr:nvSpPr>
      <cdr:spPr>
        <a:xfrm>
          <a:off x="10515600" y="3162300"/>
          <a:ext cx="1552575" cy="2400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2007 Changes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4  BU   PTF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   EX   PTF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   NE   PTF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6   FPL Net Incr
</a:t>
          </a:r>
        </a:p>
      </cdr:txBody>
    </cdr:sp>
  </cdr:relSizeAnchor>
  <cdr:relSizeAnchor xmlns:cdr="http://schemas.openxmlformats.org/drawingml/2006/chartDrawing">
    <cdr:from>
      <cdr:x>0.81125</cdr:x>
      <cdr:y>0.3945</cdr:y>
    </cdr:from>
    <cdr:to>
      <cdr:x>0.912</cdr:x>
      <cdr:y>0.6935</cdr:y>
    </cdr:to>
    <cdr:sp>
      <cdr:nvSpPr>
        <cdr:cNvPr id="5" name="Text Box 5"/>
        <cdr:cNvSpPr txBox="1">
          <a:spLocks noChangeArrowheads="1"/>
        </cdr:cNvSpPr>
      </cdr:nvSpPr>
      <cdr:spPr>
        <a:xfrm>
          <a:off x="12144375" y="3162300"/>
          <a:ext cx="1504950" cy="2400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2008 Changes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None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571500</xdr:colOff>
      <xdr:row>0</xdr:row>
      <xdr:rowOff>0</xdr:rowOff>
    </xdr:from>
    <xdr:to>
      <xdr:col>18</xdr:col>
      <xdr:colOff>171450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4963775" y="0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18</xdr:col>
      <xdr:colOff>85725</xdr:colOff>
      <xdr:row>62</xdr:row>
      <xdr:rowOff>47625</xdr:rowOff>
    </xdr:to>
    <xdr:graphicFrame>
      <xdr:nvGraphicFramePr>
        <xdr:cNvPr id="2" name="Chart 2"/>
        <xdr:cNvGraphicFramePr/>
      </xdr:nvGraphicFramePr>
      <xdr:xfrm>
        <a:off x="114300" y="4914900"/>
        <a:ext cx="14973300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0.8235</cdr:x>
      <cdr:y>0.0125</cdr:y>
    </cdr:from>
    <cdr:to>
      <cdr:x>0.92</cdr:x>
      <cdr:y>0.065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39400" y="85725"/>
          <a:ext cx="12192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Rev. 9-19-05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114300</xdr:rowOff>
    </xdr:from>
    <xdr:to>
      <xdr:col>15</xdr:col>
      <xdr:colOff>19050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47625" y="2857500"/>
        <a:ext cx="12677775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171450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706350" y="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2\VOL1\PERFORM\97PERF\97YEVAR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97yeva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PRSGM\EXCEL\96YEV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EXCEL\2004\2005%20jan%20workfor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Home.RemoteAccess.jil0kbd\~55614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ember"/>
      <sheetName val="Graphs"/>
      <sheetName val="Summary"/>
      <sheetName val="Dir Rpt bar "/>
      <sheetName val="Month_Ytd graph"/>
      <sheetName val="Checkbook "/>
      <sheetName val="Dir Rpt "/>
      <sheetName val="Plants"/>
      <sheetName val="dir rpt contr &amp; ot"/>
      <sheetName val="plants contr &amp; ot"/>
      <sheetName val="accel from 98 to 97"/>
      <sheetName val="Overhead Aug"/>
      <sheetName val="ye by month"/>
      <sheetName val="Unplanned Events List"/>
      <sheetName val="Flexible funding schedule"/>
      <sheetName val="Structural maint  "/>
      <sheetName val="EAC's"/>
      <sheetName val="Struct mnt orig"/>
      <sheetName val="Ovh, pg 1"/>
      <sheetName val="Ovh, pg 2"/>
      <sheetName val="EAC graph"/>
      <sheetName val="Base_Ovh_Ecrc"/>
      <sheetName val="PMR checkbook"/>
      <sheetName val="96 month"/>
      <sheetName val="Payroll"/>
      <sheetName val="1997prel_final"/>
    </sheetNames>
    <sheetDataSet>
      <sheetData sheetId="19">
        <row r="1">
          <cell r="C1" t="str">
            <v>DAYS</v>
          </cell>
          <cell r="J1">
            <v>1997</v>
          </cell>
        </row>
        <row r="2">
          <cell r="A2" t="str">
            <v>Location</v>
          </cell>
          <cell r="B2" t="str">
            <v>Unit</v>
          </cell>
          <cell r="C2" t="str">
            <v>Bud</v>
          </cell>
          <cell r="D2" t="str">
            <v>Act</v>
          </cell>
          <cell r="F2" t="str">
            <v>JAN</v>
          </cell>
          <cell r="G2" t="str">
            <v>FEB</v>
          </cell>
          <cell r="H2" t="str">
            <v>MAR</v>
          </cell>
          <cell r="I2" t="str">
            <v>APR</v>
          </cell>
          <cell r="J2" t="str">
            <v>MAY</v>
          </cell>
          <cell r="K2" t="str">
            <v>JUNE</v>
          </cell>
          <cell r="L2" t="str">
            <v>JULY</v>
          </cell>
          <cell r="M2" t="str">
            <v>AUG</v>
          </cell>
          <cell r="N2" t="str">
            <v>SEPT</v>
          </cell>
          <cell r="O2" t="str">
            <v>OCT</v>
          </cell>
          <cell r="P2" t="str">
            <v>NOV</v>
          </cell>
          <cell r="Q2" t="str">
            <v>DEC</v>
          </cell>
        </row>
        <row r="3">
          <cell r="A3" t="str">
            <v>PPE</v>
          </cell>
          <cell r="B3">
            <v>1</v>
          </cell>
          <cell r="P3" t="str">
            <v>SCH 11/1-11/12</v>
          </cell>
        </row>
        <row r="4">
          <cell r="E4" t="str">
            <v>Budget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152.8</v>
          </cell>
          <cell r="Q4">
            <v>0</v>
          </cell>
        </row>
        <row r="5">
          <cell r="E5" t="str">
            <v>Actual</v>
          </cell>
          <cell r="F5">
            <v>3.5</v>
          </cell>
          <cell r="G5">
            <v>-7.3</v>
          </cell>
          <cell r="H5">
            <v>16.7</v>
          </cell>
          <cell r="I5">
            <v>133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E6" t="str">
            <v>Variance</v>
          </cell>
          <cell r="F6">
            <v>3.5</v>
          </cell>
          <cell r="G6">
            <v>-7.3</v>
          </cell>
          <cell r="H6">
            <v>16.7</v>
          </cell>
          <cell r="I6">
            <v>133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-152.8</v>
          </cell>
          <cell r="Q6">
            <v>0</v>
          </cell>
        </row>
        <row r="7">
          <cell r="A7" t="str">
            <v>PPE</v>
          </cell>
          <cell r="B7">
            <v>2</v>
          </cell>
          <cell r="H7" t="str">
            <v>Act 3/8 -3/15</v>
          </cell>
        </row>
        <row r="8">
          <cell r="E8" t="str">
            <v>Budget</v>
          </cell>
          <cell r="F8">
            <v>0</v>
          </cell>
          <cell r="G8">
            <v>0</v>
          </cell>
          <cell r="H8">
            <v>118.1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E9" t="str">
            <v>Actual</v>
          </cell>
          <cell r="F9">
            <v>-4.5</v>
          </cell>
          <cell r="G9">
            <v>10.4</v>
          </cell>
          <cell r="H9">
            <v>76.5</v>
          </cell>
          <cell r="I9">
            <v>43.7</v>
          </cell>
          <cell r="J9">
            <v>0.3</v>
          </cell>
          <cell r="K9">
            <v>3.6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E10" t="str">
            <v>Variance</v>
          </cell>
          <cell r="F10">
            <v>-4.5</v>
          </cell>
          <cell r="G10">
            <v>10.4</v>
          </cell>
          <cell r="H10">
            <v>-41.599999999999994</v>
          </cell>
          <cell r="I10">
            <v>43.7</v>
          </cell>
          <cell r="J10">
            <v>0.3</v>
          </cell>
          <cell r="K10">
            <v>3.6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PPE</v>
          </cell>
          <cell r="B11">
            <v>3</v>
          </cell>
          <cell r="N11" t="str">
            <v>FLOAT</v>
          </cell>
        </row>
        <row r="12">
          <cell r="E12" t="str">
            <v>Budget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1597.5</v>
          </cell>
        </row>
        <row r="13">
          <cell r="E13" t="str">
            <v>Actual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719.1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E14" t="str">
            <v>Variance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719.1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-1597.5</v>
          </cell>
        </row>
        <row r="15">
          <cell r="A15" t="str">
            <v>PPE</v>
          </cell>
          <cell r="B15">
            <v>4</v>
          </cell>
          <cell r="F15" t="str">
            <v>Act 1/1 - 5/20 on reserve</v>
          </cell>
          <cell r="O15" t="str">
            <v>SCH 10/18-12/12</v>
          </cell>
        </row>
        <row r="16">
          <cell r="E16" t="str">
            <v>Budget</v>
          </cell>
          <cell r="F16">
            <v>397</v>
          </cell>
          <cell r="G16">
            <v>0</v>
          </cell>
          <cell r="H16">
            <v>0</v>
          </cell>
          <cell r="I16">
            <v>71.9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1822.7</v>
          </cell>
          <cell r="P16">
            <v>3508.9</v>
          </cell>
          <cell r="Q16">
            <v>1562.3</v>
          </cell>
        </row>
        <row r="17">
          <cell r="E17" t="str">
            <v>Actual</v>
          </cell>
          <cell r="F17">
            <v>421</v>
          </cell>
          <cell r="G17">
            <v>6.4</v>
          </cell>
          <cell r="H17">
            <v>727.1</v>
          </cell>
          <cell r="I17">
            <v>52.4</v>
          </cell>
          <cell r="J17">
            <v>12.2</v>
          </cell>
          <cell r="K17">
            <v>2</v>
          </cell>
          <cell r="L17">
            <v>-685.8</v>
          </cell>
          <cell r="M17">
            <v>5.8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includes gts</v>
          </cell>
          <cell r="E18" t="str">
            <v>Variance</v>
          </cell>
          <cell r="F18">
            <v>24</v>
          </cell>
          <cell r="G18">
            <v>6.4</v>
          </cell>
          <cell r="H18">
            <v>727.1</v>
          </cell>
          <cell r="I18">
            <v>-19.500000000000007</v>
          </cell>
          <cell r="J18">
            <v>12.2</v>
          </cell>
          <cell r="K18">
            <v>2</v>
          </cell>
          <cell r="L18">
            <v>-685.8</v>
          </cell>
          <cell r="M18">
            <v>5.8</v>
          </cell>
          <cell r="N18">
            <v>0</v>
          </cell>
          <cell r="O18">
            <v>-1822.7</v>
          </cell>
          <cell r="P18">
            <v>-3508.9</v>
          </cell>
          <cell r="Q18">
            <v>-1562.3</v>
          </cell>
        </row>
        <row r="19">
          <cell r="A19" t="str">
            <v>PCC</v>
          </cell>
          <cell r="B19" t="str">
            <v>1</v>
          </cell>
          <cell r="I19" t="str">
            <v>Act 4/5-4/17</v>
          </cell>
        </row>
        <row r="20">
          <cell r="E20" t="str">
            <v>Budget</v>
          </cell>
          <cell r="F20">
            <v>0</v>
          </cell>
          <cell r="G20">
            <v>0</v>
          </cell>
          <cell r="H20">
            <v>313.3</v>
          </cell>
          <cell r="I20">
            <v>125.3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E21" t="str">
            <v>Actual</v>
          </cell>
          <cell r="F21">
            <v>0</v>
          </cell>
          <cell r="G21">
            <v>13.8</v>
          </cell>
          <cell r="H21">
            <v>19</v>
          </cell>
          <cell r="I21">
            <v>286.7</v>
          </cell>
          <cell r="J21">
            <v>42.1</v>
          </cell>
          <cell r="K21">
            <v>48.8</v>
          </cell>
          <cell r="L21">
            <v>14.6</v>
          </cell>
          <cell r="M21">
            <v>0.6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E22" t="str">
            <v>Variance</v>
          </cell>
          <cell r="F22">
            <v>0</v>
          </cell>
          <cell r="G22">
            <v>13.8</v>
          </cell>
          <cell r="H22">
            <v>-294.3</v>
          </cell>
          <cell r="I22">
            <v>161.39999999999998</v>
          </cell>
          <cell r="J22">
            <v>42.1</v>
          </cell>
          <cell r="K22">
            <v>48.8</v>
          </cell>
          <cell r="L22">
            <v>14.6</v>
          </cell>
          <cell r="M22">
            <v>0.6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PCC</v>
          </cell>
          <cell r="B23" t="str">
            <v>2</v>
          </cell>
          <cell r="F23" t="str">
            <v>Act 1/1-5/20 on reserve</v>
          </cell>
          <cell r="P23" t="str">
            <v>Sch 11/29-12/12</v>
          </cell>
        </row>
        <row r="24">
          <cell r="E24" t="str">
            <v>Budget</v>
          </cell>
          <cell r="F24">
            <v>115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500</v>
          </cell>
          <cell r="N24">
            <v>0</v>
          </cell>
          <cell r="O24">
            <v>0</v>
          </cell>
          <cell r="P24">
            <v>0</v>
          </cell>
          <cell r="Q24">
            <v>801.1</v>
          </cell>
        </row>
        <row r="25">
          <cell r="E25" t="str">
            <v>Actual</v>
          </cell>
          <cell r="F25">
            <v>0</v>
          </cell>
          <cell r="G25">
            <v>0</v>
          </cell>
          <cell r="H25">
            <v>15.2</v>
          </cell>
          <cell r="I25">
            <v>32.8</v>
          </cell>
          <cell r="J25">
            <v>106.1</v>
          </cell>
          <cell r="K25">
            <v>51.3</v>
          </cell>
          <cell r="L25">
            <v>267.4</v>
          </cell>
          <cell r="M25">
            <v>20.4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E26" t="str">
            <v>Variance</v>
          </cell>
          <cell r="F26">
            <v>-115</v>
          </cell>
          <cell r="G26">
            <v>0</v>
          </cell>
          <cell r="H26">
            <v>15.2</v>
          </cell>
          <cell r="I26">
            <v>32.8</v>
          </cell>
          <cell r="J26">
            <v>106.1</v>
          </cell>
          <cell r="K26">
            <v>51.3</v>
          </cell>
          <cell r="L26">
            <v>267.4</v>
          </cell>
          <cell r="M26">
            <v>-479.6</v>
          </cell>
          <cell r="N26">
            <v>0</v>
          </cell>
          <cell r="O26">
            <v>0</v>
          </cell>
          <cell r="P26">
            <v>0</v>
          </cell>
          <cell r="Q26">
            <v>-801.1</v>
          </cell>
        </row>
        <row r="27">
          <cell r="A27" t="str">
            <v>PMT</v>
          </cell>
          <cell r="B27" t="str">
            <v>1</v>
          </cell>
          <cell r="I27" t="str">
            <v>ACT 4/15 - 4/22</v>
          </cell>
          <cell r="N27" t="str">
            <v>FLOAT</v>
          </cell>
        </row>
        <row r="28">
          <cell r="E28" t="str">
            <v>Budget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401.3</v>
          </cell>
          <cell r="Q28">
            <v>0</v>
          </cell>
        </row>
        <row r="29">
          <cell r="E29" t="str">
            <v>Actual</v>
          </cell>
          <cell r="F29">
            <v>0</v>
          </cell>
          <cell r="G29">
            <v>0.3</v>
          </cell>
          <cell r="H29">
            <v>5.5</v>
          </cell>
          <cell r="I29">
            <v>0.1</v>
          </cell>
          <cell r="J29">
            <v>5.4</v>
          </cell>
          <cell r="K29">
            <v>38.7</v>
          </cell>
          <cell r="L29">
            <v>0</v>
          </cell>
          <cell r="M29">
            <v>32.7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 t="str">
            <v>Variance</v>
          </cell>
          <cell r="F30">
            <v>0</v>
          </cell>
          <cell r="G30">
            <v>0.3</v>
          </cell>
          <cell r="H30">
            <v>5.5</v>
          </cell>
          <cell r="I30">
            <v>0.1</v>
          </cell>
          <cell r="J30">
            <v>5.4</v>
          </cell>
          <cell r="K30">
            <v>38.7</v>
          </cell>
          <cell r="L30">
            <v>0</v>
          </cell>
          <cell r="M30">
            <v>32.7</v>
          </cell>
          <cell r="N30">
            <v>0</v>
          </cell>
          <cell r="O30">
            <v>0</v>
          </cell>
          <cell r="P30">
            <v>-401.3</v>
          </cell>
          <cell r="Q30">
            <v>0</v>
          </cell>
        </row>
        <row r="31">
          <cell r="A31" t="str">
            <v>PMT</v>
          </cell>
          <cell r="B31" t="str">
            <v>2</v>
          </cell>
          <cell r="H31" t="str">
            <v>Act 3/14 - 4/10</v>
          </cell>
          <cell r="N31" t="str">
            <v>FLOAT</v>
          </cell>
        </row>
        <row r="32">
          <cell r="E32" t="str">
            <v>Budget</v>
          </cell>
          <cell r="F32">
            <v>880</v>
          </cell>
          <cell r="G32">
            <v>880</v>
          </cell>
          <cell r="H32">
            <v>1038</v>
          </cell>
          <cell r="I32">
            <v>115.2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90</v>
          </cell>
          <cell r="P32">
            <v>0</v>
          </cell>
          <cell r="Q32">
            <v>0</v>
          </cell>
        </row>
        <row r="33">
          <cell r="E33" t="str">
            <v>Actual</v>
          </cell>
          <cell r="F33">
            <v>0</v>
          </cell>
          <cell r="G33">
            <v>113.2</v>
          </cell>
          <cell r="H33">
            <v>2497.4</v>
          </cell>
          <cell r="I33">
            <v>179.8</v>
          </cell>
          <cell r="J33">
            <v>-117.2</v>
          </cell>
          <cell r="K33">
            <v>237.2</v>
          </cell>
          <cell r="L33">
            <v>25.2</v>
          </cell>
          <cell r="M33">
            <v>20.8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E34" t="str">
            <v>Variance</v>
          </cell>
          <cell r="F34">
            <v>-880</v>
          </cell>
          <cell r="G34">
            <v>-766.8</v>
          </cell>
          <cell r="H34">
            <v>1459.4</v>
          </cell>
          <cell r="I34">
            <v>64.60000000000001</v>
          </cell>
          <cell r="J34">
            <v>-117.2</v>
          </cell>
          <cell r="K34">
            <v>237.2</v>
          </cell>
          <cell r="L34">
            <v>25.2</v>
          </cell>
          <cell r="M34">
            <v>20.8</v>
          </cell>
          <cell r="N34">
            <v>0</v>
          </cell>
          <cell r="O34">
            <v>-90</v>
          </cell>
          <cell r="P34">
            <v>0</v>
          </cell>
          <cell r="Q34">
            <v>0</v>
          </cell>
        </row>
        <row r="35">
          <cell r="A35" t="str">
            <v>PTF</v>
          </cell>
          <cell r="B35" t="str">
            <v>1</v>
          </cell>
          <cell r="J35" t="str">
            <v>Act 5/3-5/9</v>
          </cell>
          <cell r="N35" t="str">
            <v>FLOAT</v>
          </cell>
        </row>
        <row r="36">
          <cell r="E36" t="str">
            <v>Budget</v>
          </cell>
          <cell r="F36">
            <v>0</v>
          </cell>
          <cell r="G36">
            <v>0</v>
          </cell>
          <cell r="H36">
            <v>193.2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E37" t="str">
            <v>Actual</v>
          </cell>
          <cell r="F37">
            <v>-44.2</v>
          </cell>
          <cell r="G37">
            <v>23.5</v>
          </cell>
          <cell r="H37">
            <v>7.3</v>
          </cell>
          <cell r="I37">
            <v>244.4</v>
          </cell>
          <cell r="J37">
            <v>-89.9</v>
          </cell>
          <cell r="K37">
            <v>32.9</v>
          </cell>
          <cell r="L37">
            <v>7.8</v>
          </cell>
          <cell r="M37">
            <v>-0.4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E38" t="str">
            <v>Variance</v>
          </cell>
          <cell r="F38">
            <v>-44.2</v>
          </cell>
          <cell r="G38">
            <v>23.5</v>
          </cell>
          <cell r="H38">
            <v>-185.89999999999998</v>
          </cell>
          <cell r="I38">
            <v>244.4</v>
          </cell>
          <cell r="J38">
            <v>-89.9</v>
          </cell>
          <cell r="K38">
            <v>32.9</v>
          </cell>
          <cell r="L38">
            <v>7.8</v>
          </cell>
          <cell r="M38">
            <v>-0.4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 t="str">
            <v>PTF</v>
          </cell>
          <cell r="B39" t="str">
            <v>2</v>
          </cell>
          <cell r="H39" t="str">
            <v>Act 3/1-3/7</v>
          </cell>
          <cell r="P39" t="str">
            <v>SCH 11/8-12/19</v>
          </cell>
        </row>
        <row r="40">
          <cell r="E40" t="str">
            <v>Budget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53.2</v>
          </cell>
          <cell r="P40">
            <v>126.1</v>
          </cell>
          <cell r="Q40">
            <v>0</v>
          </cell>
        </row>
        <row r="41">
          <cell r="E41" t="str">
            <v>Actual</v>
          </cell>
          <cell r="F41">
            <v>-8.7</v>
          </cell>
          <cell r="G41">
            <v>-7.7</v>
          </cell>
          <cell r="H41">
            <v>3.9</v>
          </cell>
          <cell r="I41">
            <v>113.8</v>
          </cell>
          <cell r="J41">
            <v>-2.8</v>
          </cell>
          <cell r="K41">
            <v>0.4</v>
          </cell>
          <cell r="L41">
            <v>0</v>
          </cell>
          <cell r="M41">
            <v>31.1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 t="str">
            <v>Variance</v>
          </cell>
          <cell r="F42">
            <v>-8.7</v>
          </cell>
          <cell r="G42">
            <v>-7.7</v>
          </cell>
          <cell r="H42">
            <v>3.9</v>
          </cell>
          <cell r="I42">
            <v>113.8</v>
          </cell>
          <cell r="J42">
            <v>-2.8</v>
          </cell>
          <cell r="K42">
            <v>0.4</v>
          </cell>
          <cell r="L42">
            <v>0</v>
          </cell>
          <cell r="M42">
            <v>31.1</v>
          </cell>
          <cell r="N42">
            <v>0</v>
          </cell>
          <cell r="O42">
            <v>-53.2</v>
          </cell>
          <cell r="P42">
            <v>-126.1</v>
          </cell>
          <cell r="Q42">
            <v>0</v>
          </cell>
        </row>
        <row r="43">
          <cell r="A43" t="str">
            <v>PMR</v>
          </cell>
          <cell r="B43" t="str">
            <v>1</v>
          </cell>
          <cell r="F43" t="str">
            <v>Act 1/1 - 5/20 on reserve</v>
          </cell>
        </row>
        <row r="44">
          <cell r="E44" t="str">
            <v>Budget</v>
          </cell>
          <cell r="F44">
            <v>0</v>
          </cell>
          <cell r="G44">
            <v>0</v>
          </cell>
          <cell r="H44">
            <v>0</v>
          </cell>
          <cell r="I44">
            <v>548.1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E45" t="str">
            <v>Actual</v>
          </cell>
          <cell r="F45">
            <v>235.2</v>
          </cell>
          <cell r="G45">
            <v>-24.6</v>
          </cell>
          <cell r="H45">
            <v>48</v>
          </cell>
          <cell r="I45">
            <v>0</v>
          </cell>
          <cell r="J45">
            <v>0.5</v>
          </cell>
          <cell r="K45">
            <v>31.6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E46" t="str">
            <v>Variance</v>
          </cell>
          <cell r="F46">
            <v>235.2</v>
          </cell>
          <cell r="G46">
            <v>-24.6</v>
          </cell>
          <cell r="H46">
            <v>48</v>
          </cell>
          <cell r="I46">
            <v>-548.1</v>
          </cell>
          <cell r="J46">
            <v>0.5</v>
          </cell>
          <cell r="K46">
            <v>31.6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PMR</v>
          </cell>
          <cell r="B47" t="str">
            <v>2</v>
          </cell>
          <cell r="H47" t="str">
            <v>ACT 3/15 - 5/9</v>
          </cell>
        </row>
        <row r="48">
          <cell r="E48" t="str">
            <v>Budget</v>
          </cell>
          <cell r="F48">
            <v>0</v>
          </cell>
          <cell r="G48">
            <v>0</v>
          </cell>
          <cell r="H48">
            <v>570.4</v>
          </cell>
          <cell r="I48">
            <v>2139</v>
          </cell>
          <cell r="J48">
            <v>1283.4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E49" t="str">
            <v>Actual</v>
          </cell>
          <cell r="F49">
            <v>465.1</v>
          </cell>
          <cell r="G49">
            <v>172.8</v>
          </cell>
          <cell r="H49">
            <v>866.9</v>
          </cell>
          <cell r="I49">
            <v>1296.4</v>
          </cell>
          <cell r="J49">
            <v>1908.5</v>
          </cell>
          <cell r="K49">
            <v>-2.4</v>
          </cell>
          <cell r="L49">
            <v>-8.9</v>
          </cell>
          <cell r="M49">
            <v>-82.3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E50" t="str">
            <v>Variance</v>
          </cell>
          <cell r="F50">
            <v>465.1</v>
          </cell>
          <cell r="G50">
            <v>172.8</v>
          </cell>
          <cell r="H50">
            <v>296.5</v>
          </cell>
          <cell r="I50">
            <v>-842.5999999999999</v>
          </cell>
          <cell r="J50">
            <v>625.0999999999999</v>
          </cell>
          <cell r="K50">
            <v>-2.4</v>
          </cell>
          <cell r="L50">
            <v>-8.9</v>
          </cell>
          <cell r="M50">
            <v>-82.3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PMG</v>
          </cell>
          <cell r="B51" t="str">
            <v>3</v>
          </cell>
          <cell r="J51" t="str">
            <v>Resch 5/31-6/6</v>
          </cell>
        </row>
        <row r="52">
          <cell r="E52" t="str">
            <v>Budget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1618.9</v>
          </cell>
          <cell r="K52">
            <v>0</v>
          </cell>
          <cell r="L52">
            <v>0</v>
          </cell>
          <cell r="M52">
            <v>231.8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E53" t="str">
            <v>Actual</v>
          </cell>
          <cell r="F53">
            <v>194</v>
          </cell>
          <cell r="G53">
            <v>-191.6</v>
          </cell>
          <cell r="H53">
            <v>79.4</v>
          </cell>
          <cell r="I53">
            <v>37.6</v>
          </cell>
          <cell r="J53">
            <v>284.8</v>
          </cell>
          <cell r="K53">
            <v>256</v>
          </cell>
          <cell r="L53">
            <v>21.9</v>
          </cell>
          <cell r="M53">
            <v>-1.7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E54" t="str">
            <v>Variance</v>
          </cell>
          <cell r="F54">
            <v>194</v>
          </cell>
          <cell r="G54">
            <v>-191.6</v>
          </cell>
          <cell r="H54">
            <v>79.4</v>
          </cell>
          <cell r="I54">
            <v>37.6</v>
          </cell>
          <cell r="J54">
            <v>-1334.1000000000001</v>
          </cell>
          <cell r="K54">
            <v>256</v>
          </cell>
          <cell r="L54">
            <v>21.9</v>
          </cell>
          <cell r="M54">
            <v>-233.5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PMG</v>
          </cell>
          <cell r="B55" t="str">
            <v>4</v>
          </cell>
          <cell r="G55" t="str">
            <v>Act 2/16-3/10</v>
          </cell>
          <cell r="O55" t="str">
            <v>Sch 10/11-10/21</v>
          </cell>
        </row>
        <row r="56">
          <cell r="E56" t="str">
            <v>Budget</v>
          </cell>
          <cell r="F56">
            <v>0</v>
          </cell>
          <cell r="G56">
            <v>689.5</v>
          </cell>
          <cell r="H56">
            <v>919.3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224.2</v>
          </cell>
          <cell r="N56">
            <v>0</v>
          </cell>
          <cell r="O56">
            <v>0</v>
          </cell>
          <cell r="P56">
            <v>365.9</v>
          </cell>
          <cell r="Q56">
            <v>0</v>
          </cell>
        </row>
        <row r="57">
          <cell r="E57" t="str">
            <v>Actual</v>
          </cell>
          <cell r="F57">
            <v>-21.5</v>
          </cell>
          <cell r="G57">
            <v>104.2</v>
          </cell>
          <cell r="H57">
            <v>407.6</v>
          </cell>
          <cell r="I57">
            <v>93</v>
          </cell>
          <cell r="J57">
            <v>7</v>
          </cell>
          <cell r="K57">
            <v>19.8</v>
          </cell>
          <cell r="L57">
            <v>32.4</v>
          </cell>
          <cell r="M57">
            <v>20.3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E58" t="str">
            <v>Variance</v>
          </cell>
          <cell r="F58">
            <v>-21.5</v>
          </cell>
          <cell r="G58">
            <v>-585.3</v>
          </cell>
          <cell r="H58">
            <v>-511.69999999999993</v>
          </cell>
          <cell r="I58">
            <v>93</v>
          </cell>
          <cell r="J58">
            <v>7</v>
          </cell>
          <cell r="K58">
            <v>19.8</v>
          </cell>
          <cell r="L58">
            <v>32.4</v>
          </cell>
          <cell r="M58">
            <v>-203.89999999999998</v>
          </cell>
          <cell r="N58">
            <v>0</v>
          </cell>
          <cell r="O58">
            <v>0</v>
          </cell>
          <cell r="P58">
            <v>-365.9</v>
          </cell>
          <cell r="Q58">
            <v>0</v>
          </cell>
        </row>
        <row r="59">
          <cell r="A59" t="str">
            <v>JVW</v>
          </cell>
          <cell r="B59" t="str">
            <v>VAR</v>
          </cell>
        </row>
        <row r="60">
          <cell r="E60" t="str">
            <v>Budget</v>
          </cell>
          <cell r="F60">
            <v>41.2</v>
          </cell>
          <cell r="G60">
            <v>24.3</v>
          </cell>
          <cell r="H60">
            <v>6.1</v>
          </cell>
          <cell r="I60">
            <v>6.1</v>
          </cell>
          <cell r="J60">
            <v>6.1</v>
          </cell>
          <cell r="K60">
            <v>37.6</v>
          </cell>
          <cell r="L60">
            <v>37.6</v>
          </cell>
          <cell r="M60">
            <v>173.6</v>
          </cell>
          <cell r="N60">
            <v>7.3</v>
          </cell>
          <cell r="O60">
            <v>6.1</v>
          </cell>
          <cell r="P60">
            <v>7.3</v>
          </cell>
          <cell r="Q60">
            <v>20.6</v>
          </cell>
        </row>
        <row r="61">
          <cell r="E61" t="str">
            <v>Actual</v>
          </cell>
          <cell r="F61">
            <v>98.3</v>
          </cell>
          <cell r="G61">
            <v>69.9</v>
          </cell>
          <cell r="H61">
            <v>-16.6</v>
          </cell>
          <cell r="I61">
            <v>8.9</v>
          </cell>
          <cell r="J61">
            <v>6.6</v>
          </cell>
          <cell r="K61">
            <v>52.7</v>
          </cell>
          <cell r="L61">
            <v>89.3</v>
          </cell>
          <cell r="M61">
            <v>57.4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E62" t="str">
            <v>Variance</v>
          </cell>
          <cell r="F62">
            <v>57.099999999999994</v>
          </cell>
          <cell r="G62">
            <v>45.60000000000001</v>
          </cell>
          <cell r="H62">
            <v>-22.700000000000003</v>
          </cell>
          <cell r="I62">
            <v>2.8000000000000007</v>
          </cell>
          <cell r="J62">
            <v>0.5</v>
          </cell>
          <cell r="K62">
            <v>15.100000000000001</v>
          </cell>
          <cell r="L62">
            <v>51.699999999999996</v>
          </cell>
          <cell r="M62">
            <v>-116.19999999999999</v>
          </cell>
          <cell r="N62">
            <v>-7.3</v>
          </cell>
          <cell r="O62">
            <v>-6.1</v>
          </cell>
          <cell r="P62">
            <v>-7.3</v>
          </cell>
          <cell r="Q62">
            <v>-20.6</v>
          </cell>
        </row>
        <row r="63">
          <cell r="A63" t="str">
            <v>DEPT.TOTALS</v>
          </cell>
          <cell r="C63">
            <v>0</v>
          </cell>
          <cell r="D63">
            <v>0</v>
          </cell>
          <cell r="E63" t="str">
            <v>Budget</v>
          </cell>
          <cell r="F63">
            <v>1433.2</v>
          </cell>
          <cell r="G63">
            <v>1593.8</v>
          </cell>
          <cell r="H63">
            <v>4736</v>
          </cell>
          <cell r="I63">
            <v>5936.9</v>
          </cell>
          <cell r="J63">
            <v>6481.400000000001</v>
          </cell>
          <cell r="K63">
            <v>37.6</v>
          </cell>
          <cell r="L63">
            <v>37.6</v>
          </cell>
          <cell r="M63">
            <v>1129.6</v>
          </cell>
          <cell r="N63">
            <v>1507.3</v>
          </cell>
          <cell r="O63">
            <v>5318.7</v>
          </cell>
          <cell r="P63">
            <v>7987.6</v>
          </cell>
          <cell r="Q63">
            <v>5527</v>
          </cell>
        </row>
        <row r="64">
          <cell r="A64" t="str">
            <v>BY MONTH</v>
          </cell>
          <cell r="E64" t="str">
            <v>Actual</v>
          </cell>
          <cell r="F64">
            <v>1390.3</v>
          </cell>
          <cell r="G64">
            <v>528.4000000000001</v>
          </cell>
          <cell r="H64">
            <v>6140.000000000001</v>
          </cell>
          <cell r="I64">
            <v>3418.0999999999985</v>
          </cell>
          <cell r="J64">
            <v>6094.999999999998</v>
          </cell>
          <cell r="K64">
            <v>3357.5000000000005</v>
          </cell>
          <cell r="L64">
            <v>801.7</v>
          </cell>
          <cell r="M64">
            <v>457.8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 t="str">
            <v>Variance</v>
          </cell>
          <cell r="F65">
            <v>-42.90000000000009</v>
          </cell>
          <cell r="G65">
            <v>-1065.3999999999999</v>
          </cell>
          <cell r="H65">
            <v>1404.000000000001</v>
          </cell>
          <cell r="I65">
            <v>-2518.800000000001</v>
          </cell>
          <cell r="J65">
            <v>-386.40000000000236</v>
          </cell>
          <cell r="K65">
            <v>3319.9000000000005</v>
          </cell>
          <cell r="L65">
            <v>764.1</v>
          </cell>
          <cell r="M65">
            <v>-671.8</v>
          </cell>
          <cell r="N65">
            <v>-1507.3</v>
          </cell>
          <cell r="O65">
            <v>-5318.7</v>
          </cell>
          <cell r="P65">
            <v>-7987.6</v>
          </cell>
          <cell r="Q65">
            <v>-5527</v>
          </cell>
        </row>
        <row r="66">
          <cell r="A66" t="str">
            <v>DEPT.TOTALS</v>
          </cell>
          <cell r="E66" t="str">
            <v>YTD BUD</v>
          </cell>
          <cell r="F66">
            <v>1433.2</v>
          </cell>
          <cell r="G66">
            <v>3027</v>
          </cell>
          <cell r="H66">
            <v>7763</v>
          </cell>
          <cell r="I66">
            <v>13699.9</v>
          </cell>
          <cell r="J66">
            <v>20181.3</v>
          </cell>
          <cell r="K66">
            <v>20218.899999999998</v>
          </cell>
          <cell r="L66">
            <v>20256.499999999996</v>
          </cell>
          <cell r="M66">
            <v>21386.099999999995</v>
          </cell>
          <cell r="N66">
            <v>22893.399999999994</v>
          </cell>
          <cell r="O66">
            <v>28212.099999999995</v>
          </cell>
          <cell r="P66">
            <v>36199.7</v>
          </cell>
          <cell r="Q66">
            <v>41726.7</v>
          </cell>
        </row>
        <row r="67">
          <cell r="A67" t="str">
            <v>YTD CUMULATIVE</v>
          </cell>
          <cell r="E67" t="str">
            <v>YTD ACT</v>
          </cell>
          <cell r="F67">
            <v>1390.3</v>
          </cell>
          <cell r="G67">
            <v>1918.7</v>
          </cell>
          <cell r="H67">
            <v>8058.700000000001</v>
          </cell>
          <cell r="I67">
            <v>11476.8</v>
          </cell>
          <cell r="J67">
            <v>17571.799999999996</v>
          </cell>
          <cell r="K67">
            <v>20929.299999999996</v>
          </cell>
          <cell r="L67">
            <v>21730.999999999996</v>
          </cell>
          <cell r="M67">
            <v>22188.799999999996</v>
          </cell>
          <cell r="N67">
            <v>22188.799999999996</v>
          </cell>
          <cell r="O67">
            <v>22188.799999999996</v>
          </cell>
          <cell r="P67">
            <v>22188.799999999996</v>
          </cell>
          <cell r="Q67">
            <v>22188.799999999996</v>
          </cell>
        </row>
        <row r="68">
          <cell r="E68" t="str">
            <v>YTD VAR</v>
          </cell>
          <cell r="F68">
            <v>-42.90000000000009</v>
          </cell>
          <cell r="G68">
            <v>-1108.3</v>
          </cell>
          <cell r="H68">
            <v>295.70000000000095</v>
          </cell>
          <cell r="I68">
            <v>-2223.1000000000004</v>
          </cell>
          <cell r="J68">
            <v>-2609.5000000000027</v>
          </cell>
          <cell r="K68">
            <v>710.3999999999978</v>
          </cell>
          <cell r="L68">
            <v>1474.4999999999977</v>
          </cell>
          <cell r="M68">
            <v>802.6999999999978</v>
          </cell>
          <cell r="N68">
            <v>-704.6000000000022</v>
          </cell>
          <cell r="O68">
            <v>-6023.300000000002</v>
          </cell>
          <cell r="P68">
            <v>-14010.900000000001</v>
          </cell>
          <cell r="Q68">
            <v>-19537.9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t"/>
      <sheetName val="Graphs"/>
      <sheetName val="Dir Rpt "/>
      <sheetName val="Plants"/>
      <sheetName val="Checkbook "/>
      <sheetName val="plants ot"/>
      <sheetName val="Page 1"/>
      <sheetName val="Page 2"/>
      <sheetName val="Page 3"/>
      <sheetName val="Plants "/>
      <sheetName val="Ovh, pg 1"/>
      <sheetName val="Ovh, pg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verhauls, pg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t pay graphs"/>
      <sheetName val="reg pay graphs"/>
      <sheetName val="OT by month"/>
      <sheetName val="OT Pay graph "/>
      <sheetName val=" OT Reason"/>
    </sheetNames>
    <sheetDataSet>
      <sheetData sheetId="0">
        <row r="91">
          <cell r="A91">
            <v>2007</v>
          </cell>
          <cell r="B91" t="str">
            <v>Month</v>
          </cell>
          <cell r="C91" t="str">
            <v>Actual </v>
          </cell>
          <cell r="D91" t="str">
            <v>Budget</v>
          </cell>
          <cell r="E91" t="str">
            <v>CUM Actual </v>
          </cell>
          <cell r="F91" t="str">
            <v>CUM BUDGET </v>
          </cell>
        </row>
        <row r="92">
          <cell r="A92" t="str">
            <v>1 - O&amp;M BASE</v>
          </cell>
          <cell r="B92">
            <v>39083</v>
          </cell>
          <cell r="C92">
            <v>711.3</v>
          </cell>
          <cell r="D92">
            <v>414.3</v>
          </cell>
          <cell r="E92">
            <v>711.3</v>
          </cell>
          <cell r="F92">
            <v>414.3</v>
          </cell>
        </row>
        <row r="93">
          <cell r="B93">
            <v>39114</v>
          </cell>
          <cell r="C93">
            <v>354.1</v>
          </cell>
          <cell r="D93">
            <v>304.9</v>
          </cell>
          <cell r="E93">
            <v>1065.4</v>
          </cell>
          <cell r="F93">
            <v>719.2</v>
          </cell>
        </row>
        <row r="94">
          <cell r="B94">
            <v>39142</v>
          </cell>
          <cell r="C94">
            <v>390.8</v>
          </cell>
          <cell r="D94">
            <v>305.5</v>
          </cell>
          <cell r="E94">
            <v>1456.2</v>
          </cell>
          <cell r="F94">
            <v>1024.7</v>
          </cell>
        </row>
        <row r="95">
          <cell r="B95">
            <v>39173</v>
          </cell>
          <cell r="D95">
            <v>434</v>
          </cell>
          <cell r="F95">
            <v>1458.7</v>
          </cell>
        </row>
        <row r="96">
          <cell r="B96">
            <v>39203</v>
          </cell>
          <cell r="D96">
            <v>342.3</v>
          </cell>
          <cell r="F96">
            <v>1801</v>
          </cell>
        </row>
        <row r="97">
          <cell r="B97">
            <v>39234</v>
          </cell>
          <cell r="D97">
            <v>361.6</v>
          </cell>
          <cell r="F97">
            <v>2162.6</v>
          </cell>
        </row>
        <row r="98">
          <cell r="B98">
            <v>39264</v>
          </cell>
          <cell r="D98">
            <v>360.7</v>
          </cell>
          <cell r="F98">
            <v>2523.2999999999997</v>
          </cell>
        </row>
        <row r="99">
          <cell r="B99">
            <v>39295</v>
          </cell>
          <cell r="D99">
            <v>335.5</v>
          </cell>
          <cell r="F99">
            <v>2858.7999999999997</v>
          </cell>
        </row>
        <row r="100">
          <cell r="B100">
            <v>39326</v>
          </cell>
          <cell r="D100">
            <v>454.3</v>
          </cell>
          <cell r="F100">
            <v>3313.1</v>
          </cell>
        </row>
        <row r="101">
          <cell r="B101">
            <v>39356</v>
          </cell>
          <cell r="D101">
            <v>368.1</v>
          </cell>
          <cell r="F101">
            <v>3681.2</v>
          </cell>
        </row>
        <row r="102">
          <cell r="B102">
            <v>39387</v>
          </cell>
          <cell r="D102">
            <v>403.2</v>
          </cell>
          <cell r="F102">
            <v>4084.3999999999996</v>
          </cell>
        </row>
        <row r="103">
          <cell r="B103">
            <v>39417</v>
          </cell>
          <cell r="D103">
            <v>393</v>
          </cell>
          <cell r="F103">
            <v>4477.4</v>
          </cell>
        </row>
        <row r="104">
          <cell r="A104">
            <v>2007</v>
          </cell>
          <cell r="B104" t="str">
            <v>Month</v>
          </cell>
          <cell r="C104" t="str">
            <v>Actual </v>
          </cell>
          <cell r="D104" t="str">
            <v>Budget</v>
          </cell>
          <cell r="E104" t="str">
            <v>CUM Actual </v>
          </cell>
          <cell r="F104" t="str">
            <v>CUM BUDGET </v>
          </cell>
        </row>
        <row r="105">
          <cell r="A105" t="str">
            <v>Gross</v>
          </cell>
          <cell r="B105">
            <v>39083</v>
          </cell>
          <cell r="C105">
            <v>1166.3</v>
          </cell>
          <cell r="D105">
            <v>504.1</v>
          </cell>
          <cell r="E105">
            <v>1166.3</v>
          </cell>
          <cell r="F105">
            <v>504.1</v>
          </cell>
        </row>
        <row r="106">
          <cell r="B106">
            <v>39114</v>
          </cell>
          <cell r="C106">
            <v>856.6</v>
          </cell>
          <cell r="D106">
            <v>627</v>
          </cell>
          <cell r="E106">
            <v>2022.9</v>
          </cell>
          <cell r="F106">
            <v>1131</v>
          </cell>
        </row>
        <row r="107">
          <cell r="B107">
            <v>39142</v>
          </cell>
          <cell r="C107">
            <v>867</v>
          </cell>
          <cell r="D107">
            <v>745.1</v>
          </cell>
          <cell r="E107">
            <v>2889.9</v>
          </cell>
          <cell r="F107">
            <v>1876.1</v>
          </cell>
        </row>
        <row r="108">
          <cell r="B108">
            <v>39173</v>
          </cell>
          <cell r="C108">
            <v>1458.6</v>
          </cell>
          <cell r="D108">
            <v>882.7</v>
          </cell>
          <cell r="E108">
            <v>4348.5</v>
          </cell>
          <cell r="F108">
            <v>2758.8</v>
          </cell>
        </row>
        <row r="109">
          <cell r="B109">
            <v>39203</v>
          </cell>
          <cell r="D109">
            <v>736.7</v>
          </cell>
          <cell r="F109">
            <v>3495.5</v>
          </cell>
        </row>
        <row r="110">
          <cell r="B110">
            <v>39234</v>
          </cell>
          <cell r="D110">
            <v>649.7</v>
          </cell>
          <cell r="F110">
            <v>4145.2</v>
          </cell>
        </row>
        <row r="111">
          <cell r="B111">
            <v>39264</v>
          </cell>
          <cell r="D111">
            <v>517.1</v>
          </cell>
          <cell r="F111">
            <v>4662.3</v>
          </cell>
        </row>
        <row r="112">
          <cell r="B112">
            <v>39295</v>
          </cell>
          <cell r="D112">
            <v>549.1</v>
          </cell>
          <cell r="F112">
            <v>5211.400000000001</v>
          </cell>
        </row>
        <row r="113">
          <cell r="B113">
            <v>39326</v>
          </cell>
          <cell r="D113">
            <v>692.2</v>
          </cell>
          <cell r="F113">
            <v>5903.6</v>
          </cell>
        </row>
        <row r="114">
          <cell r="B114">
            <v>39356</v>
          </cell>
          <cell r="D114">
            <v>740.1</v>
          </cell>
          <cell r="F114">
            <v>6643.700000000001</v>
          </cell>
        </row>
        <row r="115">
          <cell r="B115">
            <v>39387</v>
          </cell>
          <cell r="D115">
            <v>728.5</v>
          </cell>
          <cell r="F115">
            <v>7372.200000000001</v>
          </cell>
        </row>
        <row r="116">
          <cell r="B116">
            <v>39417</v>
          </cell>
          <cell r="D116">
            <v>727</v>
          </cell>
          <cell r="F116">
            <v>8099.200000000001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="65" zoomScaleNormal="65" zoomScalePageLayoutView="0" workbookViewId="0" topLeftCell="A1">
      <selection activeCell="H52" sqref="H52"/>
    </sheetView>
  </sheetViews>
  <sheetFormatPr defaultColWidth="9.140625" defaultRowHeight="12.75"/>
  <cols>
    <col min="1" max="1" width="18.57421875" style="48" customWidth="1"/>
    <col min="2" max="2" width="15.00390625" style="48" customWidth="1"/>
    <col min="3" max="8" width="12.7109375" style="48" customWidth="1"/>
    <col min="9" max="11" width="12.7109375" style="55" customWidth="1"/>
    <col min="12" max="12" width="14.28125" style="55" customWidth="1"/>
    <col min="13" max="13" width="12.7109375" style="55" customWidth="1"/>
    <col min="14" max="15" width="12.7109375" style="48" customWidth="1"/>
    <col min="16" max="16" width="5.00390625" style="48" customWidth="1"/>
    <col min="17" max="17" width="9.57421875" style="48" bestFit="1" customWidth="1"/>
    <col min="18" max="25" width="9.140625" style="48" customWidth="1"/>
    <col min="26" max="26" width="10.00390625" style="48" customWidth="1"/>
    <col min="27" max="16384" width="9.140625" style="48" customWidth="1"/>
  </cols>
  <sheetData>
    <row r="1" spans="1:15" s="10" customFormat="1" ht="36" customHeight="1" thickTop="1">
      <c r="A1" s="3"/>
      <c r="B1" s="4"/>
      <c r="C1" s="5">
        <v>1996</v>
      </c>
      <c r="D1" s="5">
        <v>1997</v>
      </c>
      <c r="E1" s="5">
        <v>1998</v>
      </c>
      <c r="F1" s="4">
        <v>1999</v>
      </c>
      <c r="G1" s="4">
        <v>2000</v>
      </c>
      <c r="H1" s="6" t="s">
        <v>8</v>
      </c>
      <c r="I1" s="7">
        <v>2002</v>
      </c>
      <c r="J1" s="8">
        <v>2003</v>
      </c>
      <c r="K1" s="8">
        <v>2004</v>
      </c>
      <c r="L1" s="9" t="s">
        <v>9</v>
      </c>
      <c r="M1" s="8">
        <v>2006</v>
      </c>
      <c r="N1" s="8">
        <v>2007</v>
      </c>
      <c r="O1" s="8">
        <v>2008</v>
      </c>
    </row>
    <row r="2" spans="1:15" s="18" customFormat="1" ht="18.75" customHeight="1">
      <c r="A2" s="11"/>
      <c r="B2" s="12" t="s">
        <v>10</v>
      </c>
      <c r="C2" s="13"/>
      <c r="D2" s="13"/>
      <c r="E2" s="13"/>
      <c r="F2" s="14"/>
      <c r="G2" s="14"/>
      <c r="H2" s="15"/>
      <c r="I2" s="16"/>
      <c r="J2" s="17"/>
      <c r="K2" s="17"/>
      <c r="L2" s="17">
        <v>972</v>
      </c>
      <c r="M2" s="17">
        <v>998.5</v>
      </c>
      <c r="N2" s="17">
        <v>1008.5</v>
      </c>
      <c r="O2" s="17">
        <v>1008.5</v>
      </c>
    </row>
    <row r="3" spans="1:15" s="26" customFormat="1" ht="12.75">
      <c r="A3" s="19"/>
      <c r="B3" s="20" t="s">
        <v>11</v>
      </c>
      <c r="C3" s="21"/>
      <c r="D3" s="21"/>
      <c r="E3" s="21"/>
      <c r="F3" s="22"/>
      <c r="G3" s="22"/>
      <c r="H3" s="23"/>
      <c r="I3" s="24"/>
      <c r="J3" s="25"/>
      <c r="K3" s="25"/>
      <c r="L3" s="25">
        <f>113+40+7</f>
        <v>160</v>
      </c>
      <c r="M3" s="25">
        <v>155</v>
      </c>
      <c r="N3" s="25">
        <v>155</v>
      </c>
      <c r="O3" s="25">
        <v>155</v>
      </c>
    </row>
    <row r="4" spans="1:19" s="33" customFormat="1" ht="12.75">
      <c r="A4" s="27"/>
      <c r="B4" s="28" t="s">
        <v>12</v>
      </c>
      <c r="C4" s="29">
        <v>1523</v>
      </c>
      <c r="D4" s="29">
        <v>1385</v>
      </c>
      <c r="E4" s="29">
        <v>1251</v>
      </c>
      <c r="F4" s="30">
        <v>1235</v>
      </c>
      <c r="G4" s="30">
        <v>1144</v>
      </c>
      <c r="H4" s="31">
        <v>1100</v>
      </c>
      <c r="I4" s="32">
        <v>1136</v>
      </c>
      <c r="J4" s="32">
        <v>1057</v>
      </c>
      <c r="K4" s="32">
        <v>1131</v>
      </c>
      <c r="L4" s="32">
        <f>SUM(L2:L3)</f>
        <v>1132</v>
      </c>
      <c r="M4" s="32">
        <f>SUM(M2:M3)</f>
        <v>1153.5</v>
      </c>
      <c r="N4" s="32">
        <f>SUM(N2:N3)</f>
        <v>1163.5</v>
      </c>
      <c r="O4" s="32">
        <f>SUM(O2:O3)</f>
        <v>1163.5</v>
      </c>
      <c r="R4" s="34"/>
      <c r="S4" s="34"/>
    </row>
    <row r="5" spans="1:19" s="33" customFormat="1" ht="12.75">
      <c r="A5" s="27"/>
      <c r="B5" s="35" t="s">
        <v>6</v>
      </c>
      <c r="C5" s="36">
        <v>1364</v>
      </c>
      <c r="D5" s="36">
        <v>1150</v>
      </c>
      <c r="E5" s="36">
        <v>1177</v>
      </c>
      <c r="F5" s="36">
        <v>1135</v>
      </c>
      <c r="G5" s="36">
        <v>1033</v>
      </c>
      <c r="H5" s="37">
        <v>1069</v>
      </c>
      <c r="I5" s="38">
        <v>1021</v>
      </c>
      <c r="J5" s="38">
        <v>1082</v>
      </c>
      <c r="K5" s="38">
        <v>1110</v>
      </c>
      <c r="L5" s="37">
        <v>1136</v>
      </c>
      <c r="M5" s="37"/>
      <c r="N5" s="37"/>
      <c r="O5" s="37"/>
      <c r="R5" s="34"/>
      <c r="S5" s="34"/>
    </row>
    <row r="6" spans="1:19" s="33" customFormat="1" ht="12.75">
      <c r="A6" s="27"/>
      <c r="B6" s="39" t="s">
        <v>13</v>
      </c>
      <c r="C6" s="29"/>
      <c r="D6" s="29"/>
      <c r="E6" s="29"/>
      <c r="F6" s="29"/>
      <c r="G6" s="29"/>
      <c r="H6" s="31"/>
      <c r="I6" s="32"/>
      <c r="J6" s="32"/>
      <c r="K6" s="32"/>
      <c r="L6" s="31">
        <v>1132</v>
      </c>
      <c r="M6" s="31">
        <v>1153.5</v>
      </c>
      <c r="N6" s="31">
        <v>1163.5</v>
      </c>
      <c r="O6" s="31">
        <v>1163.5</v>
      </c>
      <c r="R6" s="34"/>
      <c r="S6" s="34"/>
    </row>
    <row r="7" spans="1:19" s="33" customFormat="1" ht="12.75">
      <c r="A7" s="27"/>
      <c r="B7" s="40" t="s">
        <v>14</v>
      </c>
      <c r="C7" s="29"/>
      <c r="D7" s="29"/>
      <c r="E7" s="29"/>
      <c r="F7" s="29"/>
      <c r="G7" s="29"/>
      <c r="H7" s="31"/>
      <c r="I7" s="32"/>
      <c r="J7" s="32"/>
      <c r="K7" s="41"/>
      <c r="L7" s="31">
        <v>1136</v>
      </c>
      <c r="M7" s="31"/>
      <c r="N7" s="31"/>
      <c r="O7" s="31"/>
      <c r="R7" s="34"/>
      <c r="S7" s="34"/>
    </row>
    <row r="8" spans="1:19" s="33" customFormat="1" ht="12.75">
      <c r="A8" s="27"/>
      <c r="B8" s="39" t="s">
        <v>15</v>
      </c>
      <c r="C8" s="29"/>
      <c r="D8" s="29"/>
      <c r="E8" s="29"/>
      <c r="F8" s="29"/>
      <c r="G8" s="29"/>
      <c r="H8" s="31"/>
      <c r="I8" s="32"/>
      <c r="J8" s="32"/>
      <c r="K8" s="32"/>
      <c r="L8" s="31"/>
      <c r="M8" s="31">
        <f>M6-L6</f>
        <v>21.5</v>
      </c>
      <c r="N8" s="31">
        <f>N6-M6</f>
        <v>10</v>
      </c>
      <c r="O8" s="31">
        <f>O6-N6</f>
        <v>0</v>
      </c>
      <c r="R8" s="34"/>
      <c r="S8" s="34"/>
    </row>
    <row r="9" spans="1:19" ht="12.75">
      <c r="A9" s="42" t="s">
        <v>16</v>
      </c>
      <c r="B9" s="43" t="s">
        <v>17</v>
      </c>
      <c r="C9" s="44"/>
      <c r="D9" s="44">
        <f>D5-D10</f>
        <v>1140</v>
      </c>
      <c r="E9" s="44">
        <f>E5-E10</f>
        <v>1166</v>
      </c>
      <c r="F9" s="44">
        <f>F5-F10</f>
        <v>1118</v>
      </c>
      <c r="G9" s="45">
        <f>G4-G10</f>
        <v>1119</v>
      </c>
      <c r="H9" s="44"/>
      <c r="I9" s="46"/>
      <c r="J9" s="46"/>
      <c r="K9" s="46"/>
      <c r="L9" s="46"/>
      <c r="M9" s="46"/>
      <c r="N9" s="44"/>
      <c r="O9" s="47"/>
      <c r="R9" s="49"/>
      <c r="S9" s="49"/>
    </row>
    <row r="10" spans="1:19" ht="12.75">
      <c r="A10" s="42" t="s">
        <v>16</v>
      </c>
      <c r="B10" s="43" t="s">
        <v>18</v>
      </c>
      <c r="C10" s="44"/>
      <c r="D10" s="44">
        <v>10</v>
      </c>
      <c r="E10" s="44">
        <v>11</v>
      </c>
      <c r="F10" s="44">
        <v>17</v>
      </c>
      <c r="G10" s="44">
        <v>25</v>
      </c>
      <c r="H10" s="44"/>
      <c r="I10" s="46"/>
      <c r="J10" s="46"/>
      <c r="K10" s="46"/>
      <c r="L10" s="46"/>
      <c r="M10" s="46"/>
      <c r="N10" s="44"/>
      <c r="O10" s="47"/>
      <c r="R10" s="49"/>
      <c r="S10" s="49"/>
    </row>
    <row r="11" spans="1:15" s="53" customFormat="1" ht="18.75" customHeight="1" thickBo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="53" customFormat="1" ht="18.75" customHeight="1" thickTop="1">
      <c r="A12" s="54"/>
    </row>
    <row r="13" s="53" customFormat="1" ht="18.75" customHeight="1">
      <c r="A13" s="54"/>
    </row>
    <row r="14" s="53" customFormat="1" ht="18.75" customHeight="1">
      <c r="A14" s="54"/>
    </row>
    <row r="15" spans="1:21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R15" s="49" t="s">
        <v>19</v>
      </c>
      <c r="S15" s="49">
        <v>160</v>
      </c>
      <c r="T15" s="48">
        <f>SUM(S4:S15)</f>
        <v>160</v>
      </c>
      <c r="U15" s="48">
        <f>T15/5</f>
        <v>32</v>
      </c>
    </row>
    <row r="16" spans="18:19" ht="12.75">
      <c r="R16" s="56" t="s">
        <v>20</v>
      </c>
      <c r="S16" s="48">
        <v>80</v>
      </c>
    </row>
    <row r="17" spans="18:19" ht="12.75">
      <c r="R17" s="56" t="s">
        <v>21</v>
      </c>
      <c r="S17" s="48">
        <v>80</v>
      </c>
    </row>
    <row r="18" spans="18:19" ht="65.25" customHeight="1">
      <c r="R18" s="56" t="s">
        <v>22</v>
      </c>
      <c r="S18" s="48">
        <v>80</v>
      </c>
    </row>
    <row r="19" spans="18:19" ht="12.75">
      <c r="R19" s="56" t="s">
        <v>23</v>
      </c>
      <c r="S19" s="48">
        <v>160</v>
      </c>
    </row>
    <row r="20" spans="18:19" ht="12.75">
      <c r="R20" s="56" t="s">
        <v>24</v>
      </c>
      <c r="S20" s="48">
        <v>156</v>
      </c>
    </row>
    <row r="21" spans="18:19" ht="12.75">
      <c r="R21" s="56" t="s">
        <v>25</v>
      </c>
      <c r="S21" s="48">
        <v>159</v>
      </c>
    </row>
    <row r="22" ht="12.75">
      <c r="S22" s="48">
        <f>SUM(S4:S21)</f>
        <v>875</v>
      </c>
    </row>
    <row r="23" ht="12.75">
      <c r="S23" s="48">
        <f>S22/12</f>
        <v>72.91666666666667</v>
      </c>
    </row>
    <row r="56" ht="12" customHeight="1"/>
    <row r="57" ht="69.75" customHeight="1"/>
    <row r="58" ht="34.5" customHeight="1"/>
    <row r="59" ht="69.75" customHeight="1"/>
    <row r="110" ht="62.25" customHeight="1"/>
    <row r="111" ht="18.75" customHeight="1"/>
  </sheetData>
  <sheetProtection/>
  <printOptions horizontalCentered="1"/>
  <pageMargins left="0.2" right="0.17" top="0.58" bottom="0.23" header="0.69" footer="0.19"/>
  <pageSetup fitToHeight="1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="65" zoomScaleNormal="65" zoomScalePageLayoutView="0" workbookViewId="0" topLeftCell="A30">
      <selection activeCell="Q11" sqref="Q11"/>
    </sheetView>
  </sheetViews>
  <sheetFormatPr defaultColWidth="9.140625" defaultRowHeight="12.75"/>
  <cols>
    <col min="1" max="1" width="18.57421875" style="48" customWidth="1"/>
    <col min="2" max="2" width="15.00390625" style="48" customWidth="1"/>
    <col min="3" max="8" width="12.7109375" style="48" customWidth="1"/>
    <col min="9" max="11" width="12.7109375" style="55" customWidth="1"/>
    <col min="12" max="12" width="14.28125" style="55" customWidth="1"/>
    <col min="13" max="13" width="12.7109375" style="55" customWidth="1"/>
    <col min="14" max="15" width="12.7109375" style="48" customWidth="1"/>
    <col min="16" max="16" width="5.8515625" style="48" customWidth="1"/>
    <col min="17" max="17" width="9.57421875" style="48" bestFit="1" customWidth="1"/>
    <col min="18" max="25" width="9.140625" style="48" customWidth="1"/>
    <col min="26" max="26" width="10.00390625" style="48" customWidth="1"/>
    <col min="27" max="16384" width="9.140625" style="48" customWidth="1"/>
  </cols>
  <sheetData>
    <row r="1" spans="1:16" s="66" customFormat="1" ht="30.75" customHeight="1" thickTop="1">
      <c r="A1" s="57" t="s">
        <v>6</v>
      </c>
      <c r="B1" s="58" t="s">
        <v>5</v>
      </c>
      <c r="C1" s="59"/>
      <c r="D1" s="59">
        <v>1998</v>
      </c>
      <c r="E1" s="60">
        <v>1999</v>
      </c>
      <c r="F1" s="60">
        <v>2000</v>
      </c>
      <c r="G1" s="60">
        <v>2001</v>
      </c>
      <c r="H1" s="61">
        <v>2002</v>
      </c>
      <c r="I1" s="62">
        <v>2003</v>
      </c>
      <c r="J1" s="17">
        <v>2004</v>
      </c>
      <c r="K1" s="63"/>
      <c r="L1" s="63"/>
      <c r="M1" s="63"/>
      <c r="N1" s="64"/>
      <c r="O1" s="64"/>
      <c r="P1" s="65"/>
    </row>
    <row r="2" spans="1:16" s="70" customFormat="1" ht="12.75">
      <c r="A2" s="67"/>
      <c r="B2" s="68" t="s">
        <v>26</v>
      </c>
      <c r="C2" s="69"/>
      <c r="D2" s="70">
        <v>600</v>
      </c>
      <c r="E2" s="70">
        <v>581</v>
      </c>
      <c r="F2" s="70">
        <v>541</v>
      </c>
      <c r="G2" s="70">
        <v>552</v>
      </c>
      <c r="H2" s="70">
        <v>558</v>
      </c>
      <c r="I2" s="70">
        <v>551</v>
      </c>
      <c r="J2" s="71">
        <v>582</v>
      </c>
      <c r="P2" s="72"/>
    </row>
    <row r="3" spans="1:16" ht="12.75">
      <c r="A3" s="67"/>
      <c r="B3" s="68" t="s">
        <v>27</v>
      </c>
      <c r="C3" s="69"/>
      <c r="D3" s="73">
        <v>345</v>
      </c>
      <c r="E3" s="73">
        <v>308</v>
      </c>
      <c r="F3" s="73">
        <v>274</v>
      </c>
      <c r="G3" s="73">
        <v>290</v>
      </c>
      <c r="H3" s="73">
        <v>262</v>
      </c>
      <c r="I3" s="73">
        <v>298</v>
      </c>
      <c r="J3" s="71">
        <v>307</v>
      </c>
      <c r="K3" s="73"/>
      <c r="L3" s="73"/>
      <c r="M3" s="73"/>
      <c r="N3" s="70"/>
      <c r="O3" s="70"/>
      <c r="P3" s="72"/>
    </row>
    <row r="4" spans="1:16" ht="12.75">
      <c r="A4" s="67"/>
      <c r="B4" s="68" t="s">
        <v>28</v>
      </c>
      <c r="C4" s="69"/>
      <c r="D4" s="73">
        <v>90</v>
      </c>
      <c r="E4" s="73">
        <v>85</v>
      </c>
      <c r="F4" s="73">
        <v>70</v>
      </c>
      <c r="G4" s="73">
        <v>66</v>
      </c>
      <c r="H4" s="73">
        <v>51</v>
      </c>
      <c r="I4" s="73">
        <v>57</v>
      </c>
      <c r="J4" s="71">
        <v>54</v>
      </c>
      <c r="K4" s="73"/>
      <c r="L4" s="73"/>
      <c r="M4" s="73"/>
      <c r="N4" s="70"/>
      <c r="O4" s="70"/>
      <c r="P4" s="72"/>
    </row>
    <row r="5" spans="1:16" s="80" customFormat="1" ht="12.75">
      <c r="A5" s="74"/>
      <c r="B5" s="75" t="s">
        <v>29</v>
      </c>
      <c r="C5" s="76"/>
      <c r="D5" s="77">
        <v>0</v>
      </c>
      <c r="E5" s="77">
        <v>1.5</v>
      </c>
      <c r="F5" s="77">
        <v>1.5</v>
      </c>
      <c r="G5" s="77">
        <v>1</v>
      </c>
      <c r="H5" s="77">
        <v>0.5</v>
      </c>
      <c r="I5" s="77">
        <v>0.5</v>
      </c>
      <c r="J5" s="78">
        <v>0.5</v>
      </c>
      <c r="K5" s="77"/>
      <c r="L5" s="77"/>
      <c r="M5" s="77"/>
      <c r="N5" s="77"/>
      <c r="O5" s="77"/>
      <c r="P5" s="79"/>
    </row>
    <row r="6" spans="1:16" s="87" customFormat="1" ht="12.75">
      <c r="A6" s="81"/>
      <c r="B6" s="82" t="s">
        <v>30</v>
      </c>
      <c r="C6" s="83"/>
      <c r="D6" s="84">
        <f aca="true" t="shared" si="0" ref="D6:J6">SUM(D2:D5)</f>
        <v>1035</v>
      </c>
      <c r="E6" s="84">
        <f t="shared" si="0"/>
        <v>975.5</v>
      </c>
      <c r="F6" s="84">
        <f t="shared" si="0"/>
        <v>886.5</v>
      </c>
      <c r="G6" s="84">
        <f t="shared" si="0"/>
        <v>909</v>
      </c>
      <c r="H6" s="84">
        <f t="shared" si="0"/>
        <v>871.5</v>
      </c>
      <c r="I6" s="84">
        <f t="shared" si="0"/>
        <v>906.5</v>
      </c>
      <c r="J6" s="85">
        <f t="shared" si="0"/>
        <v>943.5</v>
      </c>
      <c r="K6" s="84"/>
      <c r="L6" s="84"/>
      <c r="M6" s="84"/>
      <c r="N6" s="84"/>
      <c r="O6" s="84"/>
      <c r="P6" s="86"/>
    </row>
    <row r="7" spans="1:16" s="93" customFormat="1" ht="12.75">
      <c r="A7" s="88"/>
      <c r="B7" s="89"/>
      <c r="C7" s="90"/>
      <c r="D7" s="91"/>
      <c r="E7" s="91"/>
      <c r="F7" s="91"/>
      <c r="G7" s="91"/>
      <c r="H7" s="91"/>
      <c r="I7" s="91"/>
      <c r="J7" s="85"/>
      <c r="K7" s="91"/>
      <c r="L7" s="91"/>
      <c r="M7" s="91"/>
      <c r="N7" s="91"/>
      <c r="O7" s="91"/>
      <c r="P7" s="92"/>
    </row>
    <row r="8" spans="1:16" s="99" customFormat="1" ht="12.75">
      <c r="A8" s="94"/>
      <c r="B8" s="95" t="s">
        <v>31</v>
      </c>
      <c r="C8" s="96"/>
      <c r="D8" s="97">
        <v>1</v>
      </c>
      <c r="E8" s="97">
        <v>1.5</v>
      </c>
      <c r="F8" s="97">
        <v>2.1</v>
      </c>
      <c r="G8" s="97">
        <v>4</v>
      </c>
      <c r="H8" s="97">
        <v>4.9</v>
      </c>
      <c r="I8" s="97">
        <v>6.2</v>
      </c>
      <c r="J8" s="78">
        <v>9.3</v>
      </c>
      <c r="K8" s="97"/>
      <c r="L8" s="97"/>
      <c r="M8" s="97"/>
      <c r="N8" s="97"/>
      <c r="O8" s="97"/>
      <c r="P8" s="98"/>
    </row>
    <row r="9" spans="1:16" s="106" customFormat="1" ht="12.75">
      <c r="A9" s="100"/>
      <c r="B9" s="101" t="s">
        <v>32</v>
      </c>
      <c r="C9" s="102"/>
      <c r="D9" s="103">
        <v>109</v>
      </c>
      <c r="E9" s="103">
        <v>112.4</v>
      </c>
      <c r="F9" s="103">
        <v>111.8</v>
      </c>
      <c r="G9" s="103">
        <v>116</v>
      </c>
      <c r="H9" s="103">
        <v>109.6</v>
      </c>
      <c r="I9" s="103">
        <v>135</v>
      </c>
      <c r="J9" s="104">
        <v>118.5</v>
      </c>
      <c r="K9" s="103"/>
      <c r="L9" s="103"/>
      <c r="M9" s="103"/>
      <c r="N9" s="103"/>
      <c r="O9" s="103"/>
      <c r="P9" s="105"/>
    </row>
    <row r="10" spans="1:16" s="106" customFormat="1" ht="12.75">
      <c r="A10" s="100"/>
      <c r="B10" s="101" t="s">
        <v>33</v>
      </c>
      <c r="C10" s="102"/>
      <c r="D10" s="103">
        <v>35</v>
      </c>
      <c r="E10" s="103">
        <v>45.3</v>
      </c>
      <c r="F10" s="103">
        <v>32.7</v>
      </c>
      <c r="G10" s="103">
        <v>40</v>
      </c>
      <c r="H10" s="103">
        <v>34.5</v>
      </c>
      <c r="I10" s="103">
        <v>34</v>
      </c>
      <c r="J10" s="104">
        <v>38.2</v>
      </c>
      <c r="K10" s="103"/>
      <c r="L10" s="103"/>
      <c r="M10" s="103"/>
      <c r="N10" s="103"/>
      <c r="O10" s="103"/>
      <c r="P10" s="105"/>
    </row>
    <row r="11" spans="1:16" s="113" customFormat="1" ht="12.75">
      <c r="A11" s="107"/>
      <c r="B11" s="108" t="s">
        <v>34</v>
      </c>
      <c r="C11" s="109"/>
      <c r="D11" s="110">
        <f aca="true" t="shared" si="1" ref="D11:J11">SUM(D8:D10)</f>
        <v>145</v>
      </c>
      <c r="E11" s="110">
        <f t="shared" si="1"/>
        <v>159.2</v>
      </c>
      <c r="F11" s="110">
        <f t="shared" si="1"/>
        <v>146.6</v>
      </c>
      <c r="G11" s="110">
        <f t="shared" si="1"/>
        <v>160</v>
      </c>
      <c r="H11" s="110">
        <f t="shared" si="1"/>
        <v>149</v>
      </c>
      <c r="I11" s="110">
        <f t="shared" si="1"/>
        <v>175.2</v>
      </c>
      <c r="J11" s="111">
        <f t="shared" si="1"/>
        <v>166</v>
      </c>
      <c r="K11" s="110"/>
      <c r="L11" s="110"/>
      <c r="M11" s="110"/>
      <c r="N11" s="110"/>
      <c r="O11" s="110"/>
      <c r="P11" s="112"/>
    </row>
    <row r="12" spans="1:16" s="106" customFormat="1" ht="18.75" customHeight="1">
      <c r="A12" s="100"/>
      <c r="B12" s="109" t="s">
        <v>35</v>
      </c>
      <c r="C12" s="102"/>
      <c r="D12" s="103">
        <f aca="true" t="shared" si="2" ref="D12:J12">D11+D6</f>
        <v>1180</v>
      </c>
      <c r="E12" s="103">
        <f t="shared" si="2"/>
        <v>1134.7</v>
      </c>
      <c r="F12" s="103">
        <f t="shared" si="2"/>
        <v>1033.1</v>
      </c>
      <c r="G12" s="103">
        <f t="shared" si="2"/>
        <v>1069</v>
      </c>
      <c r="H12" s="103">
        <f t="shared" si="2"/>
        <v>1020.5</v>
      </c>
      <c r="I12" s="103">
        <f t="shared" si="2"/>
        <v>1081.7</v>
      </c>
      <c r="J12" s="104">
        <f t="shared" si="2"/>
        <v>1109.5</v>
      </c>
      <c r="K12" s="103"/>
      <c r="L12" s="103"/>
      <c r="M12" s="103"/>
      <c r="N12" s="103"/>
      <c r="O12" s="103"/>
      <c r="P12" s="105"/>
    </row>
    <row r="13" spans="1:16" s="53" customFormat="1" ht="18.75" customHeight="1">
      <c r="A13" s="11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15"/>
    </row>
    <row r="14" spans="1:16" s="66" customFormat="1" ht="30.75" customHeight="1">
      <c r="A14" s="116" t="s">
        <v>13</v>
      </c>
      <c r="B14" s="117" t="s">
        <v>5</v>
      </c>
      <c r="C14" s="13"/>
      <c r="D14" s="13">
        <v>1998</v>
      </c>
      <c r="E14" s="14">
        <v>1999</v>
      </c>
      <c r="F14" s="14">
        <v>2000</v>
      </c>
      <c r="G14" s="14">
        <v>2001</v>
      </c>
      <c r="H14" s="16">
        <v>2002</v>
      </c>
      <c r="I14" s="17">
        <v>2003</v>
      </c>
      <c r="J14" s="17">
        <v>2004</v>
      </c>
      <c r="K14" s="118" t="s">
        <v>36</v>
      </c>
      <c r="L14" s="17">
        <v>2006</v>
      </c>
      <c r="M14" s="17">
        <v>2007</v>
      </c>
      <c r="N14" s="17">
        <v>2008</v>
      </c>
      <c r="O14" s="119"/>
      <c r="P14" s="120"/>
    </row>
    <row r="15" spans="1:16" s="70" customFormat="1" ht="12.75">
      <c r="A15" s="67"/>
      <c r="B15" s="68" t="s">
        <v>26</v>
      </c>
      <c r="C15" s="69"/>
      <c r="D15" s="121"/>
      <c r="E15" s="121"/>
      <c r="F15" s="121"/>
      <c r="G15" s="121"/>
      <c r="H15" s="121"/>
      <c r="I15" s="121"/>
      <c r="J15" s="121"/>
      <c r="K15" s="71">
        <v>594</v>
      </c>
      <c r="L15" s="71">
        <v>630</v>
      </c>
      <c r="M15" s="71">
        <v>638</v>
      </c>
      <c r="N15" s="71">
        <v>638</v>
      </c>
      <c r="P15" s="72"/>
    </row>
    <row r="16" spans="1:16" ht="12.75">
      <c r="A16" s="67"/>
      <c r="B16" s="68" t="s">
        <v>27</v>
      </c>
      <c r="C16" s="69"/>
      <c r="D16" s="122"/>
      <c r="E16" s="122"/>
      <c r="F16" s="122"/>
      <c r="G16" s="122"/>
      <c r="H16" s="122"/>
      <c r="I16" s="122"/>
      <c r="J16" s="122"/>
      <c r="K16" s="71">
        <v>301</v>
      </c>
      <c r="L16" s="71">
        <v>312</v>
      </c>
      <c r="M16" s="71">
        <v>313</v>
      </c>
      <c r="N16" s="71">
        <v>313</v>
      </c>
      <c r="O16" s="70"/>
      <c r="P16" s="72"/>
    </row>
    <row r="17" spans="1:16" ht="12.75">
      <c r="A17" s="67"/>
      <c r="B17" s="68" t="s">
        <v>28</v>
      </c>
      <c r="C17" s="69"/>
      <c r="D17" s="122"/>
      <c r="E17" s="122"/>
      <c r="F17" s="122"/>
      <c r="G17" s="122"/>
      <c r="H17" s="122"/>
      <c r="I17" s="122"/>
      <c r="J17" s="122"/>
      <c r="K17" s="71">
        <v>58</v>
      </c>
      <c r="L17" s="71">
        <v>56</v>
      </c>
      <c r="M17" s="71">
        <v>57</v>
      </c>
      <c r="N17" s="71">
        <v>57</v>
      </c>
      <c r="O17" s="70"/>
      <c r="P17" s="72"/>
    </row>
    <row r="18" spans="1:16" s="127" customFormat="1" ht="12.75">
      <c r="A18" s="123"/>
      <c r="B18" s="75" t="s">
        <v>29</v>
      </c>
      <c r="C18" s="124"/>
      <c r="D18" s="125"/>
      <c r="E18" s="125"/>
      <c r="F18" s="125"/>
      <c r="G18" s="125"/>
      <c r="H18" s="125"/>
      <c r="I18" s="125"/>
      <c r="J18" s="125"/>
      <c r="K18" s="78">
        <v>1</v>
      </c>
      <c r="L18" s="78">
        <v>0.5</v>
      </c>
      <c r="M18" s="78">
        <v>0.5</v>
      </c>
      <c r="N18" s="78">
        <v>0.5</v>
      </c>
      <c r="O18" s="125"/>
      <c r="P18" s="126"/>
    </row>
    <row r="19" spans="1:16" s="87" customFormat="1" ht="12.75">
      <c r="A19" s="81"/>
      <c r="B19" s="128" t="s">
        <v>37</v>
      </c>
      <c r="C19" s="83"/>
      <c r="D19" s="129"/>
      <c r="E19" s="129"/>
      <c r="F19" s="129"/>
      <c r="G19" s="129"/>
      <c r="H19" s="129"/>
      <c r="I19" s="129"/>
      <c r="J19" s="129"/>
      <c r="K19" s="130">
        <f>SUM(K15:K18)</f>
        <v>954</v>
      </c>
      <c r="L19" s="130">
        <f>SUM(L15:L18)</f>
        <v>998.5</v>
      </c>
      <c r="M19" s="130">
        <f>SUM(M15:M18)</f>
        <v>1008.5</v>
      </c>
      <c r="N19" s="130">
        <f>SUM(N15:N18)</f>
        <v>1008.5</v>
      </c>
      <c r="O19" s="84"/>
      <c r="P19" s="86"/>
    </row>
    <row r="20" spans="1:16" s="87" customFormat="1" ht="12.75">
      <c r="A20" s="81"/>
      <c r="B20" s="131"/>
      <c r="C20" s="83"/>
      <c r="D20" s="129"/>
      <c r="E20" s="129"/>
      <c r="F20" s="129"/>
      <c r="G20" s="129"/>
      <c r="H20" s="129"/>
      <c r="I20" s="129"/>
      <c r="J20" s="129"/>
      <c r="K20" s="85"/>
      <c r="L20" s="85"/>
      <c r="M20" s="85"/>
      <c r="N20" s="85"/>
      <c r="O20" s="84"/>
      <c r="P20" s="86"/>
    </row>
    <row r="21" spans="1:16" s="99" customFormat="1" ht="12.75">
      <c r="A21" s="94"/>
      <c r="B21" s="95" t="s">
        <v>38</v>
      </c>
      <c r="C21" s="96"/>
      <c r="D21" s="132"/>
      <c r="E21" s="132"/>
      <c r="F21" s="132"/>
      <c r="G21" s="132"/>
      <c r="H21" s="132"/>
      <c r="I21" s="132"/>
      <c r="J21" s="132"/>
      <c r="K21" s="78">
        <v>16.4</v>
      </c>
      <c r="L21" s="78">
        <v>7</v>
      </c>
      <c r="M21" s="78">
        <v>7</v>
      </c>
      <c r="N21" s="78">
        <v>7</v>
      </c>
      <c r="O21" s="97"/>
      <c r="P21" s="98"/>
    </row>
    <row r="22" spans="1:16" s="106" customFormat="1" ht="12.75">
      <c r="A22" s="100"/>
      <c r="B22" s="101" t="s">
        <v>39</v>
      </c>
      <c r="C22" s="102"/>
      <c r="D22" s="132"/>
      <c r="E22" s="132"/>
      <c r="F22" s="132"/>
      <c r="G22" s="132"/>
      <c r="H22" s="132"/>
      <c r="I22" s="132"/>
      <c r="J22" s="132"/>
      <c r="K22" s="104">
        <v>124.9</v>
      </c>
      <c r="L22" s="104">
        <v>113</v>
      </c>
      <c r="M22" s="104">
        <v>113</v>
      </c>
      <c r="N22" s="104">
        <v>113</v>
      </c>
      <c r="O22" s="103"/>
      <c r="P22" s="105"/>
    </row>
    <row r="23" spans="1:16" s="106" customFormat="1" ht="12.75">
      <c r="A23" s="100"/>
      <c r="B23" s="101" t="s">
        <v>40</v>
      </c>
      <c r="C23" s="102"/>
      <c r="D23" s="132"/>
      <c r="E23" s="132"/>
      <c r="F23" s="132"/>
      <c r="G23" s="132"/>
      <c r="H23" s="132"/>
      <c r="I23" s="132"/>
      <c r="J23" s="132"/>
      <c r="K23" s="104">
        <v>40.8</v>
      </c>
      <c r="L23" s="104">
        <v>35</v>
      </c>
      <c r="M23" s="104">
        <v>35</v>
      </c>
      <c r="N23" s="104">
        <v>35</v>
      </c>
      <c r="O23" s="103"/>
      <c r="P23" s="105"/>
    </row>
    <row r="24" spans="1:16" s="113" customFormat="1" ht="12.75">
      <c r="A24" s="107"/>
      <c r="B24" s="133" t="s">
        <v>41</v>
      </c>
      <c r="C24" s="109"/>
      <c r="D24" s="129"/>
      <c r="E24" s="129"/>
      <c r="F24" s="129"/>
      <c r="G24" s="129"/>
      <c r="H24" s="129"/>
      <c r="I24" s="129"/>
      <c r="J24" s="129"/>
      <c r="K24" s="111">
        <f>SUM(K21:K23)</f>
        <v>182.10000000000002</v>
      </c>
      <c r="L24" s="111">
        <f>SUM(L21:L23)</f>
        <v>155</v>
      </c>
      <c r="M24" s="111">
        <f>SUM(M21:M23)</f>
        <v>155</v>
      </c>
      <c r="N24" s="111">
        <f>SUM(N21:N23)</f>
        <v>155</v>
      </c>
      <c r="O24" s="110"/>
      <c r="P24" s="112"/>
    </row>
    <row r="25" spans="1:16" s="106" customFormat="1" ht="18.75" customHeight="1" thickBot="1">
      <c r="A25" s="134"/>
      <c r="B25" s="135" t="s">
        <v>42</v>
      </c>
      <c r="C25" s="136"/>
      <c r="D25" s="137"/>
      <c r="E25" s="137"/>
      <c r="F25" s="137"/>
      <c r="G25" s="137"/>
      <c r="H25" s="137"/>
      <c r="I25" s="137"/>
      <c r="J25" s="137"/>
      <c r="K25" s="138">
        <f>K24+K19</f>
        <v>1136.1</v>
      </c>
      <c r="L25" s="138">
        <f>L24+L19</f>
        <v>1153.5</v>
      </c>
      <c r="M25" s="138">
        <f>M24+M19</f>
        <v>1163.5</v>
      </c>
      <c r="N25" s="138">
        <f>N24+N19</f>
        <v>1163.5</v>
      </c>
      <c r="O25" s="139"/>
      <c r="P25" s="140"/>
    </row>
    <row r="26" s="53" customFormat="1" ht="10.5" customHeight="1" thickTop="1">
      <c r="A26" s="54"/>
    </row>
    <row r="27" s="53" customFormat="1" ht="18.75" customHeight="1">
      <c r="A27" s="54"/>
    </row>
    <row r="28" spans="1:15" s="53" customFormat="1" ht="18.75" customHeight="1">
      <c r="A28" s="54"/>
      <c r="B28" s="141"/>
      <c r="C28" s="142"/>
      <c r="D28" s="142"/>
      <c r="E28" s="142"/>
      <c r="F28" s="142"/>
      <c r="G28" s="142"/>
      <c r="H28" s="142"/>
      <c r="I28" s="104"/>
      <c r="J28" s="104"/>
      <c r="K28" s="104"/>
      <c r="L28" s="104"/>
      <c r="M28" s="104"/>
      <c r="N28" s="142"/>
      <c r="O28" s="142"/>
    </row>
    <row r="29" spans="1:15" s="53" customFormat="1" ht="18.75" customHeight="1">
      <c r="A29" s="54"/>
      <c r="B29" s="141"/>
      <c r="C29" s="142"/>
      <c r="D29" s="142"/>
      <c r="E29" s="142"/>
      <c r="F29" s="142"/>
      <c r="G29" s="142"/>
      <c r="H29" s="142"/>
      <c r="I29" s="104"/>
      <c r="J29" s="104"/>
      <c r="K29" s="104"/>
      <c r="L29" s="104"/>
      <c r="M29" s="104"/>
      <c r="N29" s="142"/>
      <c r="O29" s="142"/>
    </row>
    <row r="30" spans="1:15" s="53" customFormat="1" ht="18.75" customHeight="1">
      <c r="A30" s="54"/>
      <c r="B30" s="141"/>
      <c r="C30" s="142"/>
      <c r="D30" s="142"/>
      <c r="E30" s="142"/>
      <c r="F30" s="142"/>
      <c r="G30" s="142"/>
      <c r="H30" s="142"/>
      <c r="I30" s="104"/>
      <c r="J30" s="104"/>
      <c r="K30" s="104"/>
      <c r="L30" s="104"/>
      <c r="M30" s="104"/>
      <c r="N30" s="142"/>
      <c r="O30" s="142"/>
    </row>
    <row r="31" spans="1:15" s="53" customFormat="1" ht="18.75" customHeight="1">
      <c r="A31" s="54"/>
      <c r="B31" s="141"/>
      <c r="C31" s="142"/>
      <c r="D31" s="142"/>
      <c r="E31" s="142"/>
      <c r="F31" s="142"/>
      <c r="G31" s="142"/>
      <c r="H31" s="142"/>
      <c r="I31" s="104"/>
      <c r="J31" s="104"/>
      <c r="K31" s="104"/>
      <c r="L31" s="104"/>
      <c r="M31" s="104"/>
      <c r="N31" s="142"/>
      <c r="O31" s="142"/>
    </row>
    <row r="32" spans="1:15" s="53" customFormat="1" ht="18.75" customHeight="1">
      <c r="A32" s="54"/>
      <c r="B32" s="141"/>
      <c r="C32" s="142"/>
      <c r="D32" s="142"/>
      <c r="E32" s="142"/>
      <c r="F32" s="142"/>
      <c r="G32" s="142"/>
      <c r="H32" s="142"/>
      <c r="I32" s="104"/>
      <c r="J32" s="104"/>
      <c r="K32" s="104"/>
      <c r="L32" s="104"/>
      <c r="M32" s="104"/>
      <c r="N32" s="142"/>
      <c r="O32" s="142"/>
    </row>
    <row r="33" spans="1:15" s="53" customFormat="1" ht="18.75" customHeight="1">
      <c r="A33" s="54"/>
      <c r="B33" s="141"/>
      <c r="C33" s="142"/>
      <c r="D33" s="142"/>
      <c r="E33" s="142"/>
      <c r="F33" s="142"/>
      <c r="G33" s="142"/>
      <c r="H33" s="142"/>
      <c r="I33" s="104"/>
      <c r="J33" s="104"/>
      <c r="K33" s="104"/>
      <c r="L33" s="104"/>
      <c r="M33" s="104"/>
      <c r="N33" s="142"/>
      <c r="O33" s="142"/>
    </row>
    <row r="34" spans="1:15" s="53" customFormat="1" ht="18.75" customHeight="1">
      <c r="A34" s="54"/>
      <c r="B34" s="141"/>
      <c r="C34" s="142"/>
      <c r="D34" s="142"/>
      <c r="E34" s="142"/>
      <c r="F34" s="142"/>
      <c r="G34" s="142"/>
      <c r="H34" s="142"/>
      <c r="I34" s="104"/>
      <c r="J34" s="104"/>
      <c r="K34" s="104"/>
      <c r="L34" s="104"/>
      <c r="M34" s="104"/>
      <c r="N34" s="142"/>
      <c r="O34" s="142"/>
    </row>
    <row r="35" spans="1:15" s="53" customFormat="1" ht="18.75" customHeight="1">
      <c r="A35" s="54"/>
      <c r="B35" s="141"/>
      <c r="C35" s="142"/>
      <c r="D35" s="142"/>
      <c r="E35" s="142"/>
      <c r="F35" s="142"/>
      <c r="G35" s="142"/>
      <c r="H35" s="142"/>
      <c r="I35" s="104"/>
      <c r="J35" s="104"/>
      <c r="K35" s="104"/>
      <c r="L35" s="104"/>
      <c r="M35" s="104"/>
      <c r="N35" s="142"/>
      <c r="O35" s="142"/>
    </row>
    <row r="36" spans="1:15" s="53" customFormat="1" ht="18.75" customHeight="1">
      <c r="A36" s="54"/>
      <c r="B36" s="141"/>
      <c r="C36" s="142"/>
      <c r="D36" s="142"/>
      <c r="E36" s="142"/>
      <c r="F36" s="142"/>
      <c r="G36" s="142"/>
      <c r="H36" s="142"/>
      <c r="I36" s="104"/>
      <c r="J36" s="104"/>
      <c r="K36" s="104"/>
      <c r="L36" s="104"/>
      <c r="M36" s="104"/>
      <c r="N36" s="142"/>
      <c r="O36" s="142"/>
    </row>
    <row r="37" spans="1:15" s="53" customFormat="1" ht="18.75" customHeight="1">
      <c r="A37" s="54"/>
      <c r="B37" s="141"/>
      <c r="C37" s="142"/>
      <c r="D37" s="142"/>
      <c r="E37" s="142"/>
      <c r="F37" s="142"/>
      <c r="G37" s="142"/>
      <c r="H37" s="142"/>
      <c r="I37" s="104"/>
      <c r="J37" s="104"/>
      <c r="K37" s="104"/>
      <c r="L37" s="104"/>
      <c r="M37" s="104"/>
      <c r="N37" s="142"/>
      <c r="O37" s="142"/>
    </row>
    <row r="38" spans="1:15" s="53" customFormat="1" ht="18.75" customHeight="1">
      <c r="A38" s="54"/>
      <c r="B38" s="141"/>
      <c r="C38" s="142"/>
      <c r="D38" s="142"/>
      <c r="E38" s="142"/>
      <c r="F38" s="142"/>
      <c r="G38" s="142"/>
      <c r="H38" s="142"/>
      <c r="I38" s="104"/>
      <c r="J38" s="104"/>
      <c r="K38" s="104"/>
      <c r="L38" s="104"/>
      <c r="M38" s="104"/>
      <c r="N38" s="142"/>
      <c r="O38" s="142"/>
    </row>
    <row r="39" spans="1:15" s="53" customFormat="1" ht="18.75" customHeight="1">
      <c r="A39" s="54"/>
      <c r="B39" s="141"/>
      <c r="C39" s="142"/>
      <c r="D39" s="142"/>
      <c r="E39" s="142"/>
      <c r="F39" s="142"/>
      <c r="G39" s="142"/>
      <c r="H39" s="142"/>
      <c r="I39" s="104"/>
      <c r="J39" s="104"/>
      <c r="K39" s="104"/>
      <c r="L39" s="104"/>
      <c r="M39" s="104"/>
      <c r="N39" s="142"/>
      <c r="O39" s="142"/>
    </row>
    <row r="40" spans="1:15" s="53" customFormat="1" ht="18.75" customHeight="1">
      <c r="A40" s="54"/>
      <c r="B40" s="141"/>
      <c r="C40" s="142"/>
      <c r="D40" s="142"/>
      <c r="E40" s="142"/>
      <c r="F40" s="142"/>
      <c r="G40" s="142"/>
      <c r="H40" s="142"/>
      <c r="I40" s="104"/>
      <c r="J40" s="104"/>
      <c r="K40" s="104"/>
      <c r="L40" s="104"/>
      <c r="M40" s="104"/>
      <c r="N40" s="142"/>
      <c r="O40" s="142"/>
    </row>
    <row r="41" spans="1:15" s="53" customFormat="1" ht="18.75" customHeight="1">
      <c r="A41" s="54"/>
      <c r="B41" s="141"/>
      <c r="C41" s="142"/>
      <c r="D41" s="142"/>
      <c r="E41" s="142"/>
      <c r="F41" s="142"/>
      <c r="G41" s="142"/>
      <c r="H41" s="142"/>
      <c r="I41" s="104"/>
      <c r="J41" s="104"/>
      <c r="K41" s="104"/>
      <c r="L41" s="104"/>
      <c r="M41" s="104"/>
      <c r="N41" s="142"/>
      <c r="O41" s="142"/>
    </row>
    <row r="42" spans="1:15" s="53" customFormat="1" ht="18.75" customHeight="1">
      <c r="A42" s="54"/>
      <c r="B42" s="141"/>
      <c r="C42" s="142"/>
      <c r="D42" s="142"/>
      <c r="E42" s="142"/>
      <c r="F42" s="142"/>
      <c r="G42" s="142"/>
      <c r="H42" s="142"/>
      <c r="I42" s="104"/>
      <c r="J42" s="104"/>
      <c r="K42" s="104"/>
      <c r="L42" s="104"/>
      <c r="M42" s="104"/>
      <c r="N42" s="142"/>
      <c r="O42" s="142"/>
    </row>
    <row r="43" spans="1:15" s="53" customFormat="1" ht="18.75" customHeight="1">
      <c r="A43" s="54"/>
      <c r="B43" s="141"/>
      <c r="C43" s="142"/>
      <c r="D43" s="142"/>
      <c r="E43" s="142"/>
      <c r="F43" s="142"/>
      <c r="G43" s="142"/>
      <c r="H43" s="142"/>
      <c r="I43" s="104"/>
      <c r="J43" s="104"/>
      <c r="K43" s="104"/>
      <c r="L43" s="104"/>
      <c r="M43" s="104"/>
      <c r="N43" s="142"/>
      <c r="O43" s="142"/>
    </row>
    <row r="44" spans="1:15" s="53" customFormat="1" ht="18.75" customHeight="1">
      <c r="A44" s="54"/>
      <c r="B44" s="141"/>
      <c r="C44" s="142"/>
      <c r="D44" s="142"/>
      <c r="E44" s="142"/>
      <c r="F44" s="142"/>
      <c r="G44" s="142"/>
      <c r="H44" s="142"/>
      <c r="I44" s="104"/>
      <c r="J44" s="104"/>
      <c r="K44" s="104"/>
      <c r="L44" s="104"/>
      <c r="M44" s="104"/>
      <c r="N44" s="142"/>
      <c r="O44" s="142"/>
    </row>
    <row r="45" spans="1:15" s="53" customFormat="1" ht="18.75" customHeight="1">
      <c r="A45" s="54"/>
      <c r="B45" s="141"/>
      <c r="C45" s="142"/>
      <c r="D45" s="142"/>
      <c r="E45" s="142"/>
      <c r="F45" s="142"/>
      <c r="G45" s="142"/>
      <c r="H45" s="142"/>
      <c r="I45" s="104"/>
      <c r="J45" s="104"/>
      <c r="K45" s="104"/>
      <c r="L45" s="104"/>
      <c r="M45" s="104"/>
      <c r="N45" s="142"/>
      <c r="O45" s="142"/>
    </row>
    <row r="46" spans="1:15" s="53" customFormat="1" ht="18.75" customHeight="1">
      <c r="A46" s="54"/>
      <c r="B46" s="141"/>
      <c r="C46" s="142"/>
      <c r="D46" s="142"/>
      <c r="E46" s="142"/>
      <c r="F46" s="142"/>
      <c r="G46" s="142"/>
      <c r="H46" s="142"/>
      <c r="I46" s="104"/>
      <c r="J46" s="104"/>
      <c r="K46" s="104"/>
      <c r="L46" s="104"/>
      <c r="M46" s="104"/>
      <c r="N46" s="142"/>
      <c r="O46" s="142"/>
    </row>
    <row r="47" spans="1:15" s="53" customFormat="1" ht="18.75" customHeight="1">
      <c r="A47" s="54"/>
      <c r="B47" s="141"/>
      <c r="C47" s="142"/>
      <c r="D47" s="142"/>
      <c r="E47" s="142"/>
      <c r="F47" s="142"/>
      <c r="G47" s="142"/>
      <c r="H47" s="142"/>
      <c r="I47" s="104"/>
      <c r="J47" s="104"/>
      <c r="K47" s="104"/>
      <c r="L47" s="104"/>
      <c r="M47" s="104"/>
      <c r="N47" s="142"/>
      <c r="O47" s="142"/>
    </row>
    <row r="48" spans="1:15" s="53" customFormat="1" ht="18.75" customHeight="1">
      <c r="A48" s="54"/>
      <c r="B48" s="141"/>
      <c r="C48" s="142"/>
      <c r="D48" s="142"/>
      <c r="E48" s="142"/>
      <c r="F48" s="142"/>
      <c r="G48" s="142"/>
      <c r="H48" s="142"/>
      <c r="I48" s="104"/>
      <c r="J48" s="104"/>
      <c r="K48" s="104"/>
      <c r="L48" s="104"/>
      <c r="M48" s="104"/>
      <c r="N48" s="142"/>
      <c r="O48" s="142"/>
    </row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ht="18.75" customHeight="1"/>
  </sheetData>
  <sheetProtection/>
  <printOptions horizontalCentered="1"/>
  <pageMargins left="0.2" right="0.17" top="0.49" bottom="0.23" header="0.41" footer="0.19"/>
  <pageSetup fitToHeight="1" fitToWidth="1"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="75" zoomScaleNormal="75" zoomScalePageLayoutView="0" workbookViewId="0" topLeftCell="A1">
      <pane xSplit="17328" topLeftCell="A1" activePane="topLeft" state="split"/>
      <selection pane="topLeft" activeCell="Q11" sqref="Q11"/>
      <selection pane="topRight" activeCell="Q11" sqref="Q11"/>
    </sheetView>
  </sheetViews>
  <sheetFormatPr defaultColWidth="9.140625" defaultRowHeight="12.75"/>
  <cols>
    <col min="1" max="1" width="18.57421875" style="48" customWidth="1"/>
    <col min="2" max="2" width="15.00390625" style="48" customWidth="1"/>
    <col min="3" max="8" width="12.7109375" style="48" customWidth="1"/>
    <col min="9" max="10" width="12.7109375" style="55" customWidth="1"/>
    <col min="11" max="12" width="12.00390625" style="55" customWidth="1"/>
    <col min="13" max="13" width="10.421875" style="55" customWidth="1"/>
    <col min="14" max="14" width="10.57421875" style="55" customWidth="1"/>
    <col min="15" max="15" width="10.28125" style="48" customWidth="1"/>
    <col min="16" max="22" width="9.140625" style="48" customWidth="1"/>
    <col min="23" max="23" width="10.00390625" style="48" customWidth="1"/>
    <col min="24" max="16384" width="9.140625" style="48" customWidth="1"/>
  </cols>
  <sheetData>
    <row r="1" spans="1:16" s="66" customFormat="1" ht="45.75" customHeight="1">
      <c r="A1" s="143"/>
      <c r="B1" s="144" t="s">
        <v>5</v>
      </c>
      <c r="C1" s="13">
        <v>1996</v>
      </c>
      <c r="D1" s="13">
        <v>1997</v>
      </c>
      <c r="E1" s="13">
        <v>1998</v>
      </c>
      <c r="F1" s="14">
        <v>1999</v>
      </c>
      <c r="G1" s="14">
        <v>2000</v>
      </c>
      <c r="H1" s="14">
        <v>2001</v>
      </c>
      <c r="I1" s="16">
        <v>2002</v>
      </c>
      <c r="J1" s="16">
        <v>2003</v>
      </c>
      <c r="K1" s="17">
        <v>2004</v>
      </c>
      <c r="L1" s="145" t="s">
        <v>43</v>
      </c>
      <c r="M1" s="145" t="s">
        <v>44</v>
      </c>
      <c r="N1" s="17">
        <v>2006</v>
      </c>
      <c r="O1" s="17">
        <v>2007</v>
      </c>
      <c r="P1" s="17">
        <v>2008</v>
      </c>
    </row>
    <row r="2" spans="2:16" s="70" customFormat="1" ht="12.75">
      <c r="B2" s="146" t="s">
        <v>26</v>
      </c>
      <c r="C2" s="69">
        <v>753</v>
      </c>
      <c r="D2" s="69">
        <v>600</v>
      </c>
      <c r="E2" s="69">
        <v>600</v>
      </c>
      <c r="F2" s="147">
        <v>581</v>
      </c>
      <c r="G2" s="147">
        <v>541</v>
      </c>
      <c r="H2" s="147">
        <v>552</v>
      </c>
      <c r="I2" s="71">
        <v>558</v>
      </c>
      <c r="J2" s="71">
        <v>551</v>
      </c>
      <c r="K2" s="71">
        <v>582</v>
      </c>
      <c r="L2" s="71">
        <v>594</v>
      </c>
      <c r="M2" s="71">
        <v>611</v>
      </c>
      <c r="N2" s="71">
        <v>630</v>
      </c>
      <c r="O2" s="71">
        <v>638</v>
      </c>
      <c r="P2" s="71">
        <v>638</v>
      </c>
    </row>
    <row r="3" spans="1:16" ht="12.75">
      <c r="A3" s="70"/>
      <c r="B3" s="146" t="s">
        <v>27</v>
      </c>
      <c r="C3" s="69">
        <v>350</v>
      </c>
      <c r="D3" s="69">
        <v>325</v>
      </c>
      <c r="E3" s="69">
        <v>345</v>
      </c>
      <c r="F3" s="147">
        <v>308</v>
      </c>
      <c r="G3" s="147">
        <v>274</v>
      </c>
      <c r="H3" s="147">
        <v>290</v>
      </c>
      <c r="I3" s="71">
        <v>262</v>
      </c>
      <c r="J3" s="71">
        <v>298</v>
      </c>
      <c r="K3" s="71">
        <v>307</v>
      </c>
      <c r="L3" s="71">
        <v>301</v>
      </c>
      <c r="M3" s="71">
        <v>304</v>
      </c>
      <c r="N3" s="71">
        <v>312</v>
      </c>
      <c r="O3" s="71">
        <v>313</v>
      </c>
      <c r="P3" s="71">
        <v>313</v>
      </c>
    </row>
    <row r="4" spans="1:16" ht="12.75">
      <c r="A4" s="70"/>
      <c r="B4" s="146" t="s">
        <v>28</v>
      </c>
      <c r="C4" s="69">
        <v>114</v>
      </c>
      <c r="D4" s="69">
        <v>91</v>
      </c>
      <c r="E4" s="69">
        <v>90</v>
      </c>
      <c r="F4" s="147">
        <v>85</v>
      </c>
      <c r="G4" s="147">
        <v>70</v>
      </c>
      <c r="H4" s="147">
        <v>66</v>
      </c>
      <c r="I4" s="71">
        <v>51</v>
      </c>
      <c r="J4" s="71">
        <v>57</v>
      </c>
      <c r="K4" s="71">
        <v>54</v>
      </c>
      <c r="L4" s="71">
        <v>58</v>
      </c>
      <c r="M4" s="71">
        <v>56</v>
      </c>
      <c r="N4" s="71">
        <v>56</v>
      </c>
      <c r="O4" s="71">
        <v>57</v>
      </c>
      <c r="P4" s="71">
        <v>57</v>
      </c>
    </row>
    <row r="5" spans="1:16" s="80" customFormat="1" ht="12.75">
      <c r="A5" s="77"/>
      <c r="B5" s="148" t="s">
        <v>29</v>
      </c>
      <c r="C5" s="76"/>
      <c r="D5" s="76"/>
      <c r="E5" s="76"/>
      <c r="F5" s="141">
        <v>1.5</v>
      </c>
      <c r="G5" s="141">
        <v>1.5</v>
      </c>
      <c r="H5" s="141">
        <v>1</v>
      </c>
      <c r="I5" s="78">
        <v>0.5</v>
      </c>
      <c r="J5" s="149">
        <v>0.5</v>
      </c>
      <c r="K5" s="78">
        <v>0.5</v>
      </c>
      <c r="L5" s="78">
        <v>1</v>
      </c>
      <c r="M5" s="78">
        <v>0.5</v>
      </c>
      <c r="N5" s="78">
        <v>0.5</v>
      </c>
      <c r="O5" s="78">
        <v>0.5</v>
      </c>
      <c r="P5" s="78">
        <v>0.5</v>
      </c>
    </row>
    <row r="6" spans="1:16" s="93" customFormat="1" ht="12.75">
      <c r="A6" s="91"/>
      <c r="B6" s="85" t="s">
        <v>45</v>
      </c>
      <c r="C6" s="90">
        <f aca="true" t="shared" si="0" ref="C6:P6">SUM(C2:C5)</f>
        <v>1217</v>
      </c>
      <c r="D6" s="90">
        <f t="shared" si="0"/>
        <v>1016</v>
      </c>
      <c r="E6" s="90">
        <f t="shared" si="0"/>
        <v>1035</v>
      </c>
      <c r="F6" s="90">
        <f t="shared" si="0"/>
        <v>975.5</v>
      </c>
      <c r="G6" s="90">
        <f t="shared" si="0"/>
        <v>886.5</v>
      </c>
      <c r="H6" s="90">
        <f t="shared" si="0"/>
        <v>909</v>
      </c>
      <c r="I6" s="90">
        <f t="shared" si="0"/>
        <v>871.5</v>
      </c>
      <c r="J6" s="90">
        <f t="shared" si="0"/>
        <v>906.5</v>
      </c>
      <c r="K6" s="85">
        <f t="shared" si="0"/>
        <v>943.5</v>
      </c>
      <c r="L6" s="130">
        <f t="shared" si="0"/>
        <v>954</v>
      </c>
      <c r="M6" s="130">
        <f t="shared" si="0"/>
        <v>971.5</v>
      </c>
      <c r="N6" s="130">
        <f t="shared" si="0"/>
        <v>998.5</v>
      </c>
      <c r="O6" s="130">
        <f t="shared" si="0"/>
        <v>1008.5</v>
      </c>
      <c r="P6" s="130">
        <f t="shared" si="0"/>
        <v>1008.5</v>
      </c>
    </row>
    <row r="7" spans="1:16" s="93" customFormat="1" ht="12.75">
      <c r="A7" s="91"/>
      <c r="B7" s="150"/>
      <c r="C7" s="90"/>
      <c r="D7" s="90"/>
      <c r="E7" s="90"/>
      <c r="F7" s="151"/>
      <c r="G7" s="151"/>
      <c r="H7" s="151"/>
      <c r="I7" s="85"/>
      <c r="J7" s="85"/>
      <c r="K7" s="85"/>
      <c r="L7" s="85"/>
      <c r="M7" s="85"/>
      <c r="N7" s="85"/>
      <c r="O7" s="85"/>
      <c r="P7" s="85"/>
    </row>
    <row r="8" spans="1:16" s="80" customFormat="1" ht="12.75">
      <c r="A8" s="77"/>
      <c r="B8" s="148" t="s">
        <v>46</v>
      </c>
      <c r="C8" s="76"/>
      <c r="D8" s="76"/>
      <c r="E8" s="76"/>
      <c r="F8" s="141">
        <v>1.5</v>
      </c>
      <c r="G8" s="141">
        <v>2.1</v>
      </c>
      <c r="H8" s="141">
        <v>4</v>
      </c>
      <c r="I8" s="78">
        <v>4.9</v>
      </c>
      <c r="J8" s="78">
        <v>6.2</v>
      </c>
      <c r="K8" s="78">
        <v>9.3</v>
      </c>
      <c r="L8" s="78">
        <v>16.4</v>
      </c>
      <c r="M8" s="78">
        <v>7</v>
      </c>
      <c r="N8" s="78">
        <v>7</v>
      </c>
      <c r="O8" s="78">
        <v>7</v>
      </c>
      <c r="P8" s="78">
        <v>7</v>
      </c>
    </row>
    <row r="9" spans="1:16" s="53" customFormat="1" ht="12.75">
      <c r="A9" s="54"/>
      <c r="B9" s="152" t="s">
        <v>47</v>
      </c>
      <c r="C9" s="142"/>
      <c r="D9" s="142"/>
      <c r="E9" s="142"/>
      <c r="F9" s="142">
        <v>112.4</v>
      </c>
      <c r="G9" s="142">
        <v>111.8</v>
      </c>
      <c r="H9" s="142">
        <v>116</v>
      </c>
      <c r="I9" s="153">
        <v>109.6</v>
      </c>
      <c r="J9" s="153">
        <v>135</v>
      </c>
      <c r="K9" s="104">
        <v>118.5</v>
      </c>
      <c r="L9" s="104">
        <v>124.9</v>
      </c>
      <c r="M9" s="104">
        <v>113</v>
      </c>
      <c r="N9" s="104">
        <v>113</v>
      </c>
      <c r="O9" s="104">
        <v>113</v>
      </c>
      <c r="P9" s="104">
        <v>113</v>
      </c>
    </row>
    <row r="10" spans="1:16" s="53" customFormat="1" ht="12.75">
      <c r="A10" s="54"/>
      <c r="B10" s="152" t="s">
        <v>48</v>
      </c>
      <c r="C10" s="142"/>
      <c r="D10" s="142"/>
      <c r="E10" s="142"/>
      <c r="F10" s="142">
        <v>45.3</v>
      </c>
      <c r="G10" s="142">
        <v>32.7</v>
      </c>
      <c r="H10" s="142">
        <v>40</v>
      </c>
      <c r="I10" s="153">
        <v>34.5</v>
      </c>
      <c r="J10" s="153">
        <v>34</v>
      </c>
      <c r="K10" s="104">
        <v>38.2</v>
      </c>
      <c r="L10" s="104">
        <v>40.8</v>
      </c>
      <c r="M10" s="104">
        <v>40</v>
      </c>
      <c r="N10" s="104">
        <v>35</v>
      </c>
      <c r="O10" s="104">
        <v>35</v>
      </c>
      <c r="P10" s="104">
        <v>35</v>
      </c>
    </row>
    <row r="11" spans="1:16" s="157" customFormat="1" ht="12.75">
      <c r="A11" s="154"/>
      <c r="B11" s="111" t="s">
        <v>49</v>
      </c>
      <c r="C11" s="155">
        <v>147</v>
      </c>
      <c r="D11" s="155">
        <v>134</v>
      </c>
      <c r="E11" s="155">
        <v>142</v>
      </c>
      <c r="F11" s="155">
        <f aca="true" t="shared" si="1" ref="F11:P11">SUM(F8:F10)</f>
        <v>159.2</v>
      </c>
      <c r="G11" s="155">
        <f t="shared" si="1"/>
        <v>146.6</v>
      </c>
      <c r="H11" s="155">
        <f t="shared" si="1"/>
        <v>160</v>
      </c>
      <c r="I11" s="111">
        <f t="shared" si="1"/>
        <v>149</v>
      </c>
      <c r="J11" s="156">
        <f t="shared" si="1"/>
        <v>175.2</v>
      </c>
      <c r="K11" s="111">
        <f t="shared" si="1"/>
        <v>166</v>
      </c>
      <c r="L11" s="111">
        <f t="shared" si="1"/>
        <v>182.10000000000002</v>
      </c>
      <c r="M11" s="111">
        <f t="shared" si="1"/>
        <v>160</v>
      </c>
      <c r="N11" s="111">
        <f t="shared" si="1"/>
        <v>155</v>
      </c>
      <c r="O11" s="111">
        <f t="shared" si="1"/>
        <v>155</v>
      </c>
      <c r="P11" s="111">
        <f t="shared" si="1"/>
        <v>155</v>
      </c>
    </row>
    <row r="12" spans="1:16" s="53" customFormat="1" ht="18.75" customHeight="1">
      <c r="A12" s="54"/>
      <c r="B12" s="111" t="s">
        <v>50</v>
      </c>
      <c r="C12" s="142">
        <f aca="true" t="shared" si="2" ref="C12:P12">C11+C6</f>
        <v>1364</v>
      </c>
      <c r="D12" s="142">
        <f t="shared" si="2"/>
        <v>1150</v>
      </c>
      <c r="E12" s="142">
        <f t="shared" si="2"/>
        <v>1177</v>
      </c>
      <c r="F12" s="142">
        <f t="shared" si="2"/>
        <v>1134.7</v>
      </c>
      <c r="G12" s="142">
        <f t="shared" si="2"/>
        <v>1033.1</v>
      </c>
      <c r="H12" s="142">
        <f t="shared" si="2"/>
        <v>1069</v>
      </c>
      <c r="I12" s="153">
        <f t="shared" si="2"/>
        <v>1020.5</v>
      </c>
      <c r="J12" s="158">
        <f t="shared" si="2"/>
        <v>1081.7</v>
      </c>
      <c r="K12" s="104">
        <f t="shared" si="2"/>
        <v>1109.5</v>
      </c>
      <c r="L12" s="104">
        <f t="shared" si="2"/>
        <v>1136.1</v>
      </c>
      <c r="M12" s="104">
        <f t="shared" si="2"/>
        <v>1131.5</v>
      </c>
      <c r="N12" s="104">
        <f t="shared" si="2"/>
        <v>1153.5</v>
      </c>
      <c r="O12" s="104">
        <f t="shared" si="2"/>
        <v>1163.5</v>
      </c>
      <c r="P12" s="104">
        <f t="shared" si="2"/>
        <v>1163.5</v>
      </c>
    </row>
    <row r="13" spans="14:16" ht="24" customHeight="1">
      <c r="N13" s="104"/>
      <c r="O13" s="104"/>
      <c r="P13" s="104"/>
    </row>
    <row r="14" ht="19.5" customHeight="1"/>
    <row r="15" ht="21" customHeight="1"/>
    <row r="16" ht="69.75" customHeight="1"/>
    <row r="65" ht="18.75" customHeight="1"/>
  </sheetData>
  <sheetProtection/>
  <printOptions horizontalCentered="1"/>
  <pageMargins left="0.2" right="0.17" top="0.58" bottom="0.23" header="0.5" footer="0.19"/>
  <pageSetup fitToHeight="1" fitToWidth="1" horizontalDpi="600" verticalDpi="600" orientation="landscape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6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.75"/>
  <cols>
    <col min="1" max="1" width="12.00390625" style="160" customWidth="1"/>
    <col min="2" max="2" width="6.140625" style="193" customWidth="1"/>
    <col min="3" max="3" width="11.28125" style="160" customWidth="1"/>
    <col min="4" max="5" width="11.140625" style="160" customWidth="1"/>
    <col min="6" max="6" width="12.140625" style="160" customWidth="1"/>
    <col min="7" max="7" width="30.57421875" style="170" customWidth="1"/>
    <col min="8" max="8" width="25.421875" style="170" customWidth="1"/>
    <col min="9" max="9" width="12.140625" style="162" customWidth="1"/>
    <col min="10" max="10" width="11.8515625" style="196" customWidth="1"/>
    <col min="11" max="11" width="13.8515625" style="167" customWidth="1"/>
    <col min="12" max="16384" width="9.140625" style="160" customWidth="1"/>
  </cols>
  <sheetData>
    <row r="1" ht="12.75">
      <c r="A1" s="238" t="s">
        <v>83</v>
      </c>
    </row>
    <row r="2" ht="13.5" thickBot="1">
      <c r="A2" s="238" t="s">
        <v>84</v>
      </c>
    </row>
    <row r="3" spans="1:11" s="164" customFormat="1" ht="15.75" thickBot="1">
      <c r="A3" s="233" t="s">
        <v>80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s="1" customFormat="1" ht="66" customHeight="1">
      <c r="A4" s="163" t="s">
        <v>5</v>
      </c>
      <c r="B4" s="191" t="s">
        <v>0</v>
      </c>
      <c r="C4" s="205" t="s">
        <v>2</v>
      </c>
      <c r="D4" s="205" t="s">
        <v>3</v>
      </c>
      <c r="E4" s="205" t="s">
        <v>4</v>
      </c>
      <c r="F4" s="204" t="s">
        <v>79</v>
      </c>
      <c r="G4" s="236" t="s">
        <v>54</v>
      </c>
      <c r="H4" s="237"/>
      <c r="I4" s="197" t="s">
        <v>51</v>
      </c>
      <c r="J4" s="198" t="s">
        <v>52</v>
      </c>
      <c r="K4" s="199" t="s">
        <v>77</v>
      </c>
    </row>
    <row r="5" spans="1:11" s="1" customFormat="1" ht="81" customHeight="1">
      <c r="A5" s="159"/>
      <c r="B5" s="192"/>
      <c r="C5" s="176" t="s">
        <v>1</v>
      </c>
      <c r="D5" s="176" t="s">
        <v>1</v>
      </c>
      <c r="E5" s="176" t="s">
        <v>1</v>
      </c>
      <c r="F5" s="176" t="s">
        <v>81</v>
      </c>
      <c r="G5" s="177" t="s">
        <v>62</v>
      </c>
      <c r="H5" s="177" t="s">
        <v>63</v>
      </c>
      <c r="I5" s="2"/>
      <c r="J5" s="200" t="s">
        <v>53</v>
      </c>
      <c r="K5" s="216" t="s">
        <v>78</v>
      </c>
    </row>
    <row r="6" spans="1:11" s="1" customFormat="1" ht="12.75">
      <c r="A6" s="161" t="s">
        <v>6</v>
      </c>
      <c r="B6" s="228">
        <v>1990</v>
      </c>
      <c r="C6" s="178">
        <v>13622</v>
      </c>
      <c r="D6" s="178">
        <v>1332</v>
      </c>
      <c r="E6" s="178">
        <v>1553</v>
      </c>
      <c r="F6" s="202">
        <f aca="true" t="shared" si="0" ref="F6:F26">C6-D6-E6</f>
        <v>10737</v>
      </c>
      <c r="G6" s="168"/>
      <c r="H6" s="168"/>
      <c r="I6" s="217">
        <v>2257</v>
      </c>
      <c r="J6" s="201">
        <f aca="true" t="shared" si="1" ref="J6:J35">F6/I6</f>
        <v>4.757199822773593</v>
      </c>
      <c r="K6" s="182">
        <f aca="true" t="shared" si="2" ref="K6:K35">I6/F6</f>
        <v>0.2102076930241222</v>
      </c>
    </row>
    <row r="7" spans="1:11" s="1" customFormat="1" ht="12.75">
      <c r="A7" s="161" t="s">
        <v>6</v>
      </c>
      <c r="B7" s="226">
        <v>1991</v>
      </c>
      <c r="C7" s="178">
        <v>13757</v>
      </c>
      <c r="D7" s="178">
        <v>1332</v>
      </c>
      <c r="E7" s="178">
        <v>1553</v>
      </c>
      <c r="F7" s="179">
        <f t="shared" si="0"/>
        <v>10872</v>
      </c>
      <c r="G7" s="168"/>
      <c r="H7" s="168"/>
      <c r="I7" s="218">
        <v>1689</v>
      </c>
      <c r="J7" s="184">
        <f t="shared" si="1"/>
        <v>6.4369449378330375</v>
      </c>
      <c r="K7" s="182">
        <f t="shared" si="2"/>
        <v>0.1553532008830022</v>
      </c>
    </row>
    <row r="8" spans="1:11" s="1" customFormat="1" ht="12.75">
      <c r="A8" s="161" t="s">
        <v>6</v>
      </c>
      <c r="B8" s="226">
        <v>1992</v>
      </c>
      <c r="C8" s="178">
        <v>13772</v>
      </c>
      <c r="D8" s="178">
        <v>1332</v>
      </c>
      <c r="E8" s="178">
        <v>1553</v>
      </c>
      <c r="F8" s="179">
        <f t="shared" si="0"/>
        <v>10887</v>
      </c>
      <c r="G8" s="168"/>
      <c r="H8" s="168"/>
      <c r="I8" s="219">
        <f>(I7+I9)/2</f>
        <v>1624</v>
      </c>
      <c r="J8" s="184">
        <f t="shared" si="1"/>
        <v>6.703817733990148</v>
      </c>
      <c r="K8" s="182">
        <f t="shared" si="2"/>
        <v>0.14916873335170386</v>
      </c>
    </row>
    <row r="9" spans="1:11" s="1" customFormat="1" ht="12.75">
      <c r="A9" s="161" t="s">
        <v>6</v>
      </c>
      <c r="B9" s="226">
        <v>1993</v>
      </c>
      <c r="C9" s="178">
        <v>14629</v>
      </c>
      <c r="D9" s="178">
        <v>1332</v>
      </c>
      <c r="E9" s="178">
        <v>1553</v>
      </c>
      <c r="F9" s="179">
        <f t="shared" si="0"/>
        <v>11744</v>
      </c>
      <c r="G9" s="168"/>
      <c r="H9" s="168"/>
      <c r="I9" s="220">
        <v>1559</v>
      </c>
      <c r="J9" s="184">
        <f t="shared" si="1"/>
        <v>7.533033996151379</v>
      </c>
      <c r="K9" s="182">
        <f t="shared" si="2"/>
        <v>0.13274863760217984</v>
      </c>
    </row>
    <row r="10" spans="1:11" s="1" customFormat="1" ht="12.75">
      <c r="A10" s="161" t="s">
        <v>6</v>
      </c>
      <c r="B10" s="226">
        <v>1994</v>
      </c>
      <c r="C10" s="178">
        <v>16230</v>
      </c>
      <c r="D10" s="178">
        <v>1332</v>
      </c>
      <c r="E10" s="178">
        <v>1553</v>
      </c>
      <c r="F10" s="178">
        <f t="shared" si="0"/>
        <v>13345</v>
      </c>
      <c r="G10" s="168"/>
      <c r="H10" s="171"/>
      <c r="I10" s="220">
        <v>1397</v>
      </c>
      <c r="J10" s="184">
        <f t="shared" si="1"/>
        <v>9.552612741589119</v>
      </c>
      <c r="K10" s="182">
        <f t="shared" si="2"/>
        <v>0.10468340202322968</v>
      </c>
    </row>
    <row r="11" spans="1:11" s="1" customFormat="1" ht="12.75">
      <c r="A11" s="161" t="s">
        <v>6</v>
      </c>
      <c r="B11" s="226">
        <v>1995</v>
      </c>
      <c r="C11" s="178">
        <v>16312</v>
      </c>
      <c r="D11" s="178">
        <v>1332</v>
      </c>
      <c r="E11" s="178">
        <v>1553</v>
      </c>
      <c r="F11" s="178">
        <f t="shared" si="0"/>
        <v>13427</v>
      </c>
      <c r="G11" s="168"/>
      <c r="H11" s="169"/>
      <c r="I11" s="218">
        <v>1346</v>
      </c>
      <c r="J11" s="184">
        <f t="shared" si="1"/>
        <v>9.975482912332838</v>
      </c>
      <c r="K11" s="182">
        <f t="shared" si="2"/>
        <v>0.10024577344157296</v>
      </c>
    </row>
    <row r="12" spans="1:11" s="1" customFormat="1" ht="12.75">
      <c r="A12" s="161" t="s">
        <v>6</v>
      </c>
      <c r="B12" s="226">
        <v>1996</v>
      </c>
      <c r="C12" s="178">
        <v>16369</v>
      </c>
      <c r="D12" s="178">
        <v>1386</v>
      </c>
      <c r="E12" s="178">
        <v>1553</v>
      </c>
      <c r="F12" s="178">
        <f t="shared" si="0"/>
        <v>13430</v>
      </c>
      <c r="G12" s="168"/>
      <c r="H12" s="169"/>
      <c r="I12" s="218">
        <v>1217</v>
      </c>
      <c r="J12" s="184">
        <f t="shared" si="1"/>
        <v>11.035332785538209</v>
      </c>
      <c r="K12" s="182">
        <f t="shared" si="2"/>
        <v>0.09061801935964259</v>
      </c>
    </row>
    <row r="13" spans="1:11" s="1" customFormat="1" ht="12.75">
      <c r="A13" s="161" t="s">
        <v>6</v>
      </c>
      <c r="B13" s="226">
        <v>1997</v>
      </c>
      <c r="C13" s="178">
        <v>16416</v>
      </c>
      <c r="D13" s="178">
        <v>1386</v>
      </c>
      <c r="E13" s="178">
        <v>1553</v>
      </c>
      <c r="F13" s="178">
        <f t="shared" si="0"/>
        <v>13477</v>
      </c>
      <c r="G13" s="168"/>
      <c r="H13" s="169"/>
      <c r="I13" s="218">
        <v>1016.5</v>
      </c>
      <c r="J13" s="184">
        <f t="shared" si="1"/>
        <v>13.258239055582882</v>
      </c>
      <c r="K13" s="182">
        <f t="shared" si="2"/>
        <v>0.07542479780366551</v>
      </c>
    </row>
    <row r="14" spans="1:11" s="1" customFormat="1" ht="12.75">
      <c r="A14" s="161" t="s">
        <v>6</v>
      </c>
      <c r="B14" s="226">
        <v>1998</v>
      </c>
      <c r="C14" s="178">
        <v>16326</v>
      </c>
      <c r="D14" s="178">
        <v>1386</v>
      </c>
      <c r="E14" s="178">
        <v>1553</v>
      </c>
      <c r="F14" s="178">
        <f t="shared" si="0"/>
        <v>13387</v>
      </c>
      <c r="G14" s="168"/>
      <c r="H14" s="169"/>
      <c r="I14" s="218">
        <v>1035</v>
      </c>
      <c r="J14" s="184">
        <f t="shared" si="1"/>
        <v>12.934299516908213</v>
      </c>
      <c r="K14" s="182">
        <f t="shared" si="2"/>
        <v>0.07731381190707402</v>
      </c>
    </row>
    <row r="15" spans="1:11" s="1" customFormat="1" ht="12.75">
      <c r="A15" s="161" t="s">
        <v>6</v>
      </c>
      <c r="B15" s="226">
        <v>1999</v>
      </c>
      <c r="C15" s="178">
        <v>16444</v>
      </c>
      <c r="D15" s="178">
        <v>1386</v>
      </c>
      <c r="E15" s="178">
        <v>1553</v>
      </c>
      <c r="F15" s="178">
        <f t="shared" si="0"/>
        <v>13505</v>
      </c>
      <c r="G15" s="168"/>
      <c r="H15" s="169"/>
      <c r="I15" s="218">
        <v>976</v>
      </c>
      <c r="J15" s="184">
        <f t="shared" si="1"/>
        <v>13.837090163934427</v>
      </c>
      <c r="K15" s="182">
        <f t="shared" si="2"/>
        <v>0.07226952980377638</v>
      </c>
    </row>
    <row r="16" spans="1:11" s="1" customFormat="1" ht="12.75">
      <c r="A16" s="161" t="s">
        <v>6</v>
      </c>
      <c r="B16" s="226">
        <v>2000</v>
      </c>
      <c r="C16" s="178">
        <v>16864</v>
      </c>
      <c r="D16" s="178">
        <v>1386</v>
      </c>
      <c r="E16" s="178">
        <v>1553</v>
      </c>
      <c r="F16" s="178">
        <f t="shared" si="0"/>
        <v>13925</v>
      </c>
      <c r="G16" s="168"/>
      <c r="H16" s="169"/>
      <c r="I16" s="218">
        <v>887</v>
      </c>
      <c r="J16" s="184">
        <f t="shared" si="1"/>
        <v>15.698985343855693</v>
      </c>
      <c r="K16" s="182">
        <f t="shared" si="2"/>
        <v>0.0636983842010772</v>
      </c>
    </row>
    <row r="17" spans="1:11" s="1" customFormat="1" ht="12.75">
      <c r="A17" s="161" t="s">
        <v>6</v>
      </c>
      <c r="B17" s="226">
        <v>2001</v>
      </c>
      <c r="C17" s="178">
        <v>16628</v>
      </c>
      <c r="D17" s="178">
        <v>1386</v>
      </c>
      <c r="E17" s="178">
        <v>1553</v>
      </c>
      <c r="F17" s="178">
        <f t="shared" si="0"/>
        <v>13689</v>
      </c>
      <c r="G17" s="168"/>
      <c r="H17" s="169"/>
      <c r="I17" s="218">
        <v>909</v>
      </c>
      <c r="J17" s="184">
        <f t="shared" si="1"/>
        <v>15.05940594059406</v>
      </c>
      <c r="K17" s="182">
        <f t="shared" si="2"/>
        <v>0.06640368178829717</v>
      </c>
    </row>
    <row r="18" spans="1:11" s="1" customFormat="1" ht="12.75">
      <c r="A18" s="161" t="s">
        <v>6</v>
      </c>
      <c r="B18" s="226">
        <v>2002</v>
      </c>
      <c r="C18" s="178">
        <v>17641</v>
      </c>
      <c r="D18" s="178">
        <v>1386</v>
      </c>
      <c r="E18" s="178">
        <v>1553</v>
      </c>
      <c r="F18" s="178">
        <f t="shared" si="0"/>
        <v>14702</v>
      </c>
      <c r="G18" s="168"/>
      <c r="H18" s="169"/>
      <c r="I18" s="218">
        <v>872</v>
      </c>
      <c r="J18" s="184">
        <f t="shared" si="1"/>
        <v>16.860091743119266</v>
      </c>
      <c r="K18" s="182">
        <f t="shared" si="2"/>
        <v>0.05931165827778533</v>
      </c>
    </row>
    <row r="19" spans="1:11" s="1" customFormat="1" ht="12.75">
      <c r="A19" s="161" t="s">
        <v>6</v>
      </c>
      <c r="B19" s="226">
        <v>2003</v>
      </c>
      <c r="C19" s="178">
        <v>19056</v>
      </c>
      <c r="D19" s="178">
        <v>1386</v>
      </c>
      <c r="E19" s="178">
        <v>1553</v>
      </c>
      <c r="F19" s="178">
        <f t="shared" si="0"/>
        <v>16117</v>
      </c>
      <c r="G19" s="169"/>
      <c r="H19" s="169"/>
      <c r="I19" s="218">
        <v>886</v>
      </c>
      <c r="J19" s="184">
        <f t="shared" si="1"/>
        <v>18.19074492099323</v>
      </c>
      <c r="K19" s="182">
        <f t="shared" si="2"/>
        <v>0.05497300986535956</v>
      </c>
    </row>
    <row r="20" spans="1:11" s="1" customFormat="1" ht="12.75">
      <c r="A20" s="161" t="s">
        <v>6</v>
      </c>
      <c r="B20" s="226">
        <v>2004</v>
      </c>
      <c r="C20" s="178">
        <v>18940</v>
      </c>
      <c r="D20" s="178">
        <v>1386</v>
      </c>
      <c r="E20" s="178">
        <v>1553</v>
      </c>
      <c r="F20" s="178">
        <f t="shared" si="0"/>
        <v>16001</v>
      </c>
      <c r="G20" s="169"/>
      <c r="H20" s="169"/>
      <c r="I20" s="218">
        <v>944</v>
      </c>
      <c r="J20" s="184">
        <f t="shared" si="1"/>
        <v>16.95021186440678</v>
      </c>
      <c r="K20" s="182">
        <f t="shared" si="2"/>
        <v>0.058996312730454345</v>
      </c>
    </row>
    <row r="21" spans="1:11" s="166" customFormat="1" ht="12.75">
      <c r="A21" s="165" t="s">
        <v>6</v>
      </c>
      <c r="B21" s="226">
        <v>2005</v>
      </c>
      <c r="C21" s="178">
        <v>20777</v>
      </c>
      <c r="D21" s="178">
        <v>1386</v>
      </c>
      <c r="E21" s="178">
        <v>1553</v>
      </c>
      <c r="F21" s="180">
        <f t="shared" si="0"/>
        <v>17838</v>
      </c>
      <c r="G21" s="173"/>
      <c r="H21" s="173"/>
      <c r="I21" s="218">
        <v>952.5</v>
      </c>
      <c r="J21" s="184">
        <f t="shared" si="1"/>
        <v>18.72755905511811</v>
      </c>
      <c r="K21" s="182">
        <f t="shared" si="2"/>
        <v>0.05339724184325597</v>
      </c>
    </row>
    <row r="22" spans="1:11" s="1" customFormat="1" ht="12.75">
      <c r="A22" s="161" t="s">
        <v>6</v>
      </c>
      <c r="B22" s="226">
        <v>2006</v>
      </c>
      <c r="C22" s="180">
        <v>20981</v>
      </c>
      <c r="D22" s="180">
        <v>1386</v>
      </c>
      <c r="E22" s="180">
        <v>1553</v>
      </c>
      <c r="F22" s="180">
        <f t="shared" si="0"/>
        <v>18042</v>
      </c>
      <c r="G22" s="169"/>
      <c r="H22" s="173"/>
      <c r="I22" s="218">
        <v>963</v>
      </c>
      <c r="J22" s="184">
        <f t="shared" si="1"/>
        <v>18.735202492211837</v>
      </c>
      <c r="K22" s="182">
        <f t="shared" si="2"/>
        <v>0.05337545726637845</v>
      </c>
    </row>
    <row r="23" spans="1:11" s="1" customFormat="1" ht="12.75">
      <c r="A23" s="165" t="s">
        <v>6</v>
      </c>
      <c r="B23" s="226">
        <v>2007</v>
      </c>
      <c r="C23" s="180">
        <v>22135</v>
      </c>
      <c r="D23" s="180">
        <v>1386</v>
      </c>
      <c r="E23" s="180">
        <v>1553</v>
      </c>
      <c r="F23" s="180">
        <f t="shared" si="0"/>
        <v>19196</v>
      </c>
      <c r="G23" s="174" t="s">
        <v>55</v>
      </c>
      <c r="H23" s="172"/>
      <c r="I23" s="221">
        <v>1001</v>
      </c>
      <c r="J23" s="184">
        <f t="shared" si="1"/>
        <v>19.176823176823177</v>
      </c>
      <c r="K23" s="182">
        <f t="shared" si="2"/>
        <v>0.05214628047509898</v>
      </c>
    </row>
    <row r="24" spans="1:11" s="1" customFormat="1" ht="12.75">
      <c r="A24" s="165" t="s">
        <v>6</v>
      </c>
      <c r="B24" s="226">
        <v>2008</v>
      </c>
      <c r="C24" s="180">
        <v>22087</v>
      </c>
      <c r="D24" s="180">
        <v>1386</v>
      </c>
      <c r="E24" s="180">
        <v>1553</v>
      </c>
      <c r="F24" s="180">
        <f t="shared" si="0"/>
        <v>19148</v>
      </c>
      <c r="G24" s="173"/>
      <c r="H24" s="173"/>
      <c r="I24" s="222">
        <v>1063</v>
      </c>
      <c r="J24" s="184">
        <f t="shared" si="1"/>
        <v>18.013170272812793</v>
      </c>
      <c r="K24" s="182">
        <f t="shared" si="2"/>
        <v>0.05551493628577397</v>
      </c>
    </row>
    <row r="25" spans="1:11" s="1" customFormat="1" ht="12.75">
      <c r="A25" s="165" t="s">
        <v>6</v>
      </c>
      <c r="B25" s="226">
        <v>2009</v>
      </c>
      <c r="C25" s="179">
        <v>23311</v>
      </c>
      <c r="D25" s="178">
        <v>1386</v>
      </c>
      <c r="E25" s="178">
        <v>1553</v>
      </c>
      <c r="F25" s="180">
        <f t="shared" si="0"/>
        <v>20372</v>
      </c>
      <c r="G25" s="175" t="s">
        <v>58</v>
      </c>
      <c r="H25" s="175"/>
      <c r="I25" s="221">
        <v>1015</v>
      </c>
      <c r="J25" s="184">
        <f t="shared" si="1"/>
        <v>20.070935960591132</v>
      </c>
      <c r="K25" s="182">
        <f t="shared" si="2"/>
        <v>0.04982328686432358</v>
      </c>
    </row>
    <row r="26" spans="1:11" s="1" customFormat="1" ht="12.75">
      <c r="A26" s="161" t="s">
        <v>6</v>
      </c>
      <c r="B26" s="226">
        <v>2010</v>
      </c>
      <c r="C26" s="179">
        <v>23722</v>
      </c>
      <c r="D26" s="179">
        <v>1386</v>
      </c>
      <c r="E26" s="179">
        <v>1553</v>
      </c>
      <c r="F26" s="180">
        <f t="shared" si="0"/>
        <v>20783</v>
      </c>
      <c r="G26" s="175" t="s">
        <v>59</v>
      </c>
      <c r="H26" s="175" t="s">
        <v>57</v>
      </c>
      <c r="I26" s="221">
        <v>996</v>
      </c>
      <c r="J26" s="184">
        <f t="shared" si="1"/>
        <v>20.866465863453815</v>
      </c>
      <c r="K26" s="182">
        <f t="shared" si="2"/>
        <v>0.047923783861810135</v>
      </c>
    </row>
    <row r="27" spans="1:11" s="1" customFormat="1" ht="12.75">
      <c r="A27" s="161" t="s">
        <v>6</v>
      </c>
      <c r="B27" s="226">
        <v>2011</v>
      </c>
      <c r="C27" s="179">
        <v>24460</v>
      </c>
      <c r="D27" s="179">
        <v>1386</v>
      </c>
      <c r="E27" s="179">
        <v>1584</v>
      </c>
      <c r="F27" s="180">
        <v>21490</v>
      </c>
      <c r="G27" s="175" t="s">
        <v>60</v>
      </c>
      <c r="H27" s="175" t="s">
        <v>56</v>
      </c>
      <c r="I27" s="221">
        <v>1004</v>
      </c>
      <c r="J27" s="184">
        <f t="shared" si="1"/>
        <v>21.404382470119522</v>
      </c>
      <c r="K27" s="182">
        <f t="shared" si="2"/>
        <v>0.0467194043741275</v>
      </c>
    </row>
    <row r="28" spans="1:11" s="1" customFormat="1" ht="39">
      <c r="A28" s="161" t="s">
        <v>6</v>
      </c>
      <c r="B28" s="226">
        <v>2012</v>
      </c>
      <c r="C28" s="179">
        <v>24066</v>
      </c>
      <c r="D28" s="179">
        <f>809+693</f>
        <v>1502</v>
      </c>
      <c r="E28" s="179">
        <v>1833</v>
      </c>
      <c r="F28" s="179">
        <f>C28-D28-E28</f>
        <v>20731</v>
      </c>
      <c r="G28" s="175" t="s">
        <v>61</v>
      </c>
      <c r="H28" s="175" t="s">
        <v>64</v>
      </c>
      <c r="I28" s="223">
        <v>1048</v>
      </c>
      <c r="J28" s="184">
        <f t="shared" si="1"/>
        <v>19.78148854961832</v>
      </c>
      <c r="K28" s="182">
        <f t="shared" si="2"/>
        <v>0.050552312961265736</v>
      </c>
    </row>
    <row r="29" spans="1:11" s="1" customFormat="1" ht="26.25">
      <c r="A29" s="183" t="s">
        <v>6</v>
      </c>
      <c r="B29" s="226">
        <v>2013</v>
      </c>
      <c r="C29" s="178">
        <v>24274</v>
      </c>
      <c r="D29" s="179">
        <v>1632</v>
      </c>
      <c r="E29" s="179">
        <v>1821</v>
      </c>
      <c r="F29" s="178">
        <v>20821</v>
      </c>
      <c r="G29" s="175" t="s">
        <v>65</v>
      </c>
      <c r="H29" s="175" t="s">
        <v>67</v>
      </c>
      <c r="I29" s="224">
        <v>951</v>
      </c>
      <c r="J29" s="184">
        <f t="shared" si="1"/>
        <v>21.8937960042061</v>
      </c>
      <c r="K29" s="182">
        <f t="shared" si="2"/>
        <v>0.045675039623457085</v>
      </c>
    </row>
    <row r="30" spans="1:11" s="1" customFormat="1" ht="12.75">
      <c r="A30" s="183" t="s">
        <v>6</v>
      </c>
      <c r="B30" s="226">
        <v>2014</v>
      </c>
      <c r="C30" s="178">
        <v>25092</v>
      </c>
      <c r="D30" s="179">
        <v>1632</v>
      </c>
      <c r="E30" s="179">
        <v>1821</v>
      </c>
      <c r="F30" s="178">
        <v>22137</v>
      </c>
      <c r="G30" s="175" t="s">
        <v>69</v>
      </c>
      <c r="H30" s="175"/>
      <c r="I30" s="224">
        <v>974</v>
      </c>
      <c r="J30" s="184">
        <f t="shared" si="1"/>
        <v>22.727926078028748</v>
      </c>
      <c r="K30" s="182">
        <f t="shared" si="2"/>
        <v>0.04399873514929756</v>
      </c>
    </row>
    <row r="31" spans="1:11" s="1" customFormat="1" ht="16.5" customHeight="1">
      <c r="A31" s="161" t="s">
        <v>6</v>
      </c>
      <c r="B31" s="226">
        <v>2015</v>
      </c>
      <c r="C31" s="179"/>
      <c r="D31" s="179"/>
      <c r="E31" s="179"/>
      <c r="F31" s="178">
        <v>21800</v>
      </c>
      <c r="G31" s="175"/>
      <c r="H31" s="175" t="s">
        <v>68</v>
      </c>
      <c r="I31" s="224">
        <v>1001</v>
      </c>
      <c r="J31" s="184">
        <f t="shared" si="1"/>
        <v>21.778221778221777</v>
      </c>
      <c r="K31" s="182">
        <f t="shared" si="2"/>
        <v>0.04591743119266055</v>
      </c>
    </row>
    <row r="32" spans="1:11" s="1" customFormat="1" ht="39">
      <c r="A32" s="161" t="s">
        <v>7</v>
      </c>
      <c r="B32" s="226">
        <v>2016</v>
      </c>
      <c r="C32" s="179"/>
      <c r="D32" s="179"/>
      <c r="E32" s="179"/>
      <c r="F32" s="178">
        <v>22676</v>
      </c>
      <c r="G32" s="175" t="s">
        <v>73</v>
      </c>
      <c r="H32" s="175" t="s">
        <v>71</v>
      </c>
      <c r="I32" s="224">
        <v>1025</v>
      </c>
      <c r="J32" s="184">
        <f t="shared" si="1"/>
        <v>22.12292682926829</v>
      </c>
      <c r="K32" s="182">
        <f t="shared" si="2"/>
        <v>0.04520197565708238</v>
      </c>
    </row>
    <row r="33" spans="1:11" s="1" customFormat="1" ht="66">
      <c r="A33" s="186" t="s">
        <v>7</v>
      </c>
      <c r="B33" s="227">
        <v>2017</v>
      </c>
      <c r="C33" s="187"/>
      <c r="D33" s="187"/>
      <c r="E33" s="187"/>
      <c r="F33" s="203">
        <v>22663</v>
      </c>
      <c r="G33" s="188" t="s">
        <v>70</v>
      </c>
      <c r="H33" s="188" t="s">
        <v>72</v>
      </c>
      <c r="I33" s="225">
        <v>1001</v>
      </c>
      <c r="J33" s="195">
        <f t="shared" si="1"/>
        <v>22.64035964035964</v>
      </c>
      <c r="K33" s="185">
        <f t="shared" si="2"/>
        <v>0.044168909676565324</v>
      </c>
    </row>
    <row r="34" spans="1:11" s="1" customFormat="1" ht="12.75">
      <c r="A34" s="189" t="s">
        <v>7</v>
      </c>
      <c r="B34" s="226">
        <v>2018</v>
      </c>
      <c r="C34" s="179"/>
      <c r="D34" s="179"/>
      <c r="E34" s="179"/>
      <c r="F34" s="178">
        <v>22659</v>
      </c>
      <c r="G34" s="190"/>
      <c r="H34" s="190"/>
      <c r="I34" s="224">
        <v>1027</v>
      </c>
      <c r="J34" s="184">
        <f t="shared" si="1"/>
        <v>22.063291139240505</v>
      </c>
      <c r="K34" s="182">
        <f t="shared" si="2"/>
        <v>0.045324153757888695</v>
      </c>
    </row>
    <row r="35" spans="1:11" s="1" customFormat="1" ht="12.75">
      <c r="A35" s="189" t="s">
        <v>7</v>
      </c>
      <c r="B35" s="228">
        <v>2019</v>
      </c>
      <c r="C35" s="179"/>
      <c r="D35" s="179"/>
      <c r="E35" s="179"/>
      <c r="F35" s="202">
        <v>24292</v>
      </c>
      <c r="G35" s="190" t="s">
        <v>76</v>
      </c>
      <c r="H35" s="190"/>
      <c r="I35" s="217">
        <v>1027</v>
      </c>
      <c r="J35" s="201">
        <f t="shared" si="1"/>
        <v>23.65335929892892</v>
      </c>
      <c r="K35" s="182">
        <f t="shared" si="2"/>
        <v>0.04227729293594599</v>
      </c>
    </row>
    <row r="36" spans="2:11" ht="12.75">
      <c r="B36" s="207"/>
      <c r="C36" s="206"/>
      <c r="D36" s="206"/>
      <c r="I36" s="213" t="s">
        <v>66</v>
      </c>
      <c r="J36" s="210">
        <f>J32/J$6</f>
        <v>4.650409411721946</v>
      </c>
      <c r="K36" s="208">
        <f>(K32-K$6)/K$6</f>
        <v>-0.7849651694151115</v>
      </c>
    </row>
    <row r="37" spans="1:11" ht="12.75">
      <c r="A37" s="229" t="s">
        <v>82</v>
      </c>
      <c r="B37" s="230"/>
      <c r="C37" s="231"/>
      <c r="D37" s="231"/>
      <c r="E37" s="232"/>
      <c r="F37" s="232"/>
      <c r="H37" s="214"/>
      <c r="I37" s="215" t="s">
        <v>74</v>
      </c>
      <c r="J37" s="212">
        <f>J35/J6</f>
        <v>4.972118090498516</v>
      </c>
      <c r="K37" s="208">
        <f>(K35-K$6)/K$6</f>
        <v>-0.7988784695377705</v>
      </c>
    </row>
    <row r="38" spans="3:11" ht="12.75">
      <c r="C38" s="194"/>
      <c r="D38" s="194"/>
      <c r="I38" s="213" t="s">
        <v>75</v>
      </c>
      <c r="J38" s="211">
        <f>(J33-J29)/J29</f>
        <v>0.03409932366274525</v>
      </c>
      <c r="K38" s="209">
        <f>(K33-K$29)/K$29</f>
        <v>-0.03297490181307399</v>
      </c>
    </row>
    <row r="39" ht="12.75">
      <c r="I39" s="181"/>
    </row>
    <row r="40" ht="12.75">
      <c r="I40" s="181"/>
    </row>
    <row r="41" ht="12.75">
      <c r="I41" s="181"/>
    </row>
    <row r="42" ht="12.75">
      <c r="I42" s="181"/>
    </row>
    <row r="43" ht="12.75">
      <c r="I43" s="181"/>
    </row>
    <row r="44" ht="12.75">
      <c r="I44" s="181"/>
    </row>
    <row r="45" ht="12.75">
      <c r="I45" s="181"/>
    </row>
    <row r="46" ht="12.75">
      <c r="I46" s="181"/>
    </row>
    <row r="47" ht="12.75">
      <c r="I47" s="181"/>
    </row>
    <row r="48" spans="2:11" ht="12.75">
      <c r="B48" s="194"/>
      <c r="G48" s="160"/>
      <c r="H48" s="160"/>
      <c r="I48" s="181"/>
      <c r="J48" s="194"/>
      <c r="K48" s="160"/>
    </row>
    <row r="49" spans="2:11" ht="12.75">
      <c r="B49" s="194"/>
      <c r="G49" s="160"/>
      <c r="H49" s="160"/>
      <c r="I49" s="181"/>
      <c r="J49" s="194"/>
      <c r="K49" s="160"/>
    </row>
    <row r="50" spans="2:11" ht="12.75">
      <c r="B50" s="194"/>
      <c r="G50" s="160"/>
      <c r="H50" s="160"/>
      <c r="I50" s="181"/>
      <c r="J50" s="194"/>
      <c r="K50" s="160"/>
    </row>
    <row r="51" spans="2:11" ht="12.75">
      <c r="B51" s="194"/>
      <c r="G51" s="160"/>
      <c r="H51" s="160"/>
      <c r="I51" s="181"/>
      <c r="J51" s="194"/>
      <c r="K51" s="160"/>
    </row>
    <row r="52" spans="2:11" ht="12.75">
      <c r="B52" s="194"/>
      <c r="G52" s="160"/>
      <c r="H52" s="160"/>
      <c r="I52" s="181"/>
      <c r="J52" s="194"/>
      <c r="K52" s="160"/>
    </row>
    <row r="53" spans="2:11" ht="12.75">
      <c r="B53" s="194"/>
      <c r="G53" s="160"/>
      <c r="H53" s="160"/>
      <c r="I53" s="181"/>
      <c r="J53" s="194"/>
      <c r="K53" s="160"/>
    </row>
    <row r="54" spans="2:11" ht="12.75">
      <c r="B54" s="194"/>
      <c r="G54" s="160"/>
      <c r="H54" s="160"/>
      <c r="I54" s="181"/>
      <c r="J54" s="194"/>
      <c r="K54" s="160"/>
    </row>
    <row r="55" spans="2:11" ht="12.75">
      <c r="B55" s="194"/>
      <c r="G55" s="160"/>
      <c r="H55" s="160"/>
      <c r="I55" s="181"/>
      <c r="J55" s="194"/>
      <c r="K55" s="160"/>
    </row>
    <row r="56" spans="2:11" ht="12.75">
      <c r="B56" s="194"/>
      <c r="G56" s="160"/>
      <c r="H56" s="160"/>
      <c r="I56" s="181"/>
      <c r="J56" s="194"/>
      <c r="K56" s="160"/>
    </row>
    <row r="57" spans="2:11" ht="12.75">
      <c r="B57" s="194"/>
      <c r="G57" s="160"/>
      <c r="H57" s="160"/>
      <c r="I57" s="181"/>
      <c r="J57" s="194"/>
      <c r="K57" s="160"/>
    </row>
    <row r="58" spans="2:11" ht="12.75">
      <c r="B58" s="194"/>
      <c r="G58" s="160"/>
      <c r="H58" s="160"/>
      <c r="I58" s="181"/>
      <c r="J58" s="194"/>
      <c r="K58" s="160"/>
    </row>
    <row r="59" spans="2:11" ht="12.75">
      <c r="B59" s="194"/>
      <c r="G59" s="160"/>
      <c r="H59" s="160"/>
      <c r="I59" s="181"/>
      <c r="J59" s="194"/>
      <c r="K59" s="160"/>
    </row>
    <row r="60" spans="2:11" ht="12.75">
      <c r="B60" s="194"/>
      <c r="G60" s="160"/>
      <c r="H60" s="160"/>
      <c r="I60" s="181"/>
      <c r="J60" s="194"/>
      <c r="K60" s="160"/>
    </row>
    <row r="61" spans="2:11" ht="12.75">
      <c r="B61" s="194"/>
      <c r="G61" s="160"/>
      <c r="H61" s="160"/>
      <c r="I61" s="181"/>
      <c r="J61" s="194"/>
      <c r="K61" s="160"/>
    </row>
  </sheetData>
  <sheetProtection/>
  <mergeCells count="2">
    <mergeCell ref="A3:K3"/>
    <mergeCell ref="G4:H4"/>
  </mergeCells>
  <printOptions horizontalCentered="1" verticalCentered="1"/>
  <pageMargins left="0.5" right="0.5" top="0.71" bottom="0.75" header="0.5" footer="0.5"/>
  <pageSetup cellComments="asDisplayed" fitToHeight="1" fitToWidth="1" horizontalDpi="600" verticalDpi="600" orientation="landscape" scale="7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2016-03-25T19:07:02Z</dcterms:created>
  <dcterms:modified xsi:type="dcterms:W3CDTF">2016-04-13T16:43:33Z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>There are comments included in the spreadsheet.  Please remove if unnecessary.  If needed, then make footnotes at the bottom of the page.  KID 4/6   Done (F.S.)</vt:lpwstr>
  </property>
  <property fmtid="{D5CDD505-2E9C-101B-9397-08002B2CF9AE}" pid="4" name="Document Type">
    <vt:lpwstr>Question</vt:lpwstr>
  </property>
</Properties>
</file>