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48" windowWidth="9636" windowHeight="11508" activeTab="0"/>
  </bookViews>
  <sheets>
    <sheet name="Monthly Peaks" sheetId="1" r:id="rId1"/>
    <sheet name="Monthly Peaks with Day &amp; Ti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<sst xmlns="http://schemas.openxmlformats.org/spreadsheetml/2006/main" count="831" uniqueCount="98">
  <si>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</si>
  <si>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</si>
  <si>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</si>
  <si>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</si>
  <si>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</si>
  <si>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</si>
  <si>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</si>
  <si>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</si>
  <si>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</si>
  <si>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</si>
  <si>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</si>
  <si>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</si>
  <si>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</si>
  <si>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</si>
  <si>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Winter</t>
  </si>
  <si>
    <t>Summer</t>
  </si>
  <si>
    <t>Monthly, Annual, Winter, and Summer Peaks</t>
  </si>
  <si>
    <t>Date of 
Peak</t>
  </si>
  <si>
    <t>Time of 
Peak</t>
  </si>
  <si>
    <t>6-7 PM</t>
  </si>
  <si>
    <t>8-9 AM</t>
  </si>
  <si>
    <t>4-5 PM</t>
  </si>
  <si>
    <t>5-6 PM</t>
  </si>
  <si>
    <t>7-8 AM</t>
  </si>
  <si>
    <t>7-8 PM</t>
  </si>
  <si>
    <t>3-4 PM</t>
  </si>
  <si>
    <t>2-3 PM</t>
  </si>
  <si>
    <t>January</t>
  </si>
  <si>
    <r>
      <t xml:space="preserve">Peak
</t>
    </r>
    <r>
      <rPr>
        <b/>
        <sz val="9"/>
        <rFont val="Arial"/>
        <family val="2"/>
      </rPr>
      <t>(MW)</t>
    </r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</si>
  <si>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</si>
  <si>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</si>
  <si>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</si>
  <si>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</si>
  <si>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</si>
  <si>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</si>
  <si>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</si>
  <si>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</si>
  <si>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</si>
  <si>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</si>
  <si>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9-10 AM</t>
  </si>
  <si>
    <t>Blue = Winter Peak</t>
  </si>
  <si>
    <t>Red = Summer Peak</t>
  </si>
  <si>
    <t>&lt;=Summer Peak/Customer</t>
  </si>
  <si>
    <t>August 2006 Customers</t>
  </si>
  <si>
    <t>1-2 PM</t>
  </si>
  <si>
    <t>STD 1983-2007</t>
  </si>
  <si>
    <t>STD 1983-2008</t>
  </si>
  <si>
    <t>STD 1975-2008</t>
  </si>
  <si>
    <t>*Form 27A peak time is hour-ending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</si>
  <si>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</si>
  <si>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</si>
  <si>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</si>
  <si>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</si>
  <si>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</si>
  <si>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</si>
  <si>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</si>
  <si>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</si>
  <si>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</si>
  <si>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</si>
  <si>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6-7PM</t>
  </si>
  <si>
    <t>4-5PM</t>
  </si>
  <si>
    <t>7-8PM</t>
  </si>
  <si>
    <t>7-8AM</t>
  </si>
  <si>
    <t>No (7-8AM)</t>
  </si>
  <si>
    <t>No (7-8PM)</t>
  </si>
  <si>
    <t>MAX</t>
  </si>
  <si>
    <t>FPL All-time peak Customer Demand</t>
  </si>
  <si>
    <t>Season</t>
  </si>
  <si>
    <t>Date</t>
  </si>
  <si>
    <t>MW</t>
  </si>
  <si>
    <t>Aug 17, 2005</t>
  </si>
  <si>
    <t>Jan 11, 2010</t>
  </si>
  <si>
    <t>Word doc: page 7</t>
  </si>
  <si>
    <t>Pdf doc: page 5</t>
  </si>
  <si>
    <t>date</t>
  </si>
  <si>
    <t>5-6PM</t>
  </si>
  <si>
    <t>10-K 60-minutes request for Suzette Helms</t>
  </si>
  <si>
    <t>Forecast</t>
  </si>
  <si>
    <t>WPK DOW</t>
  </si>
  <si>
    <t>SPK DOW</t>
  </si>
  <si>
    <t>JAN 18-2013</t>
  </si>
  <si>
    <t>JAN 10-2014</t>
  </si>
  <si>
    <t>&lt;&lt;&lt; Estimate</t>
  </si>
  <si>
    <t>ALL TIME MAX</t>
  </si>
  <si>
    <t>WPK_Weekend</t>
  </si>
  <si>
    <t>Count 1990-2014</t>
  </si>
  <si>
    <t>Count 1975-2014</t>
  </si>
  <si>
    <t>Count 1980-2014</t>
  </si>
  <si>
    <t>PEAK</t>
  </si>
  <si>
    <t>Actual</t>
  </si>
  <si>
    <t>(MW)</t>
  </si>
  <si>
    <t xml:space="preserve">TIME </t>
  </si>
  <si>
    <t>STATUS</t>
  </si>
  <si>
    <t>10-K data for Suzette Helms</t>
  </si>
  <si>
    <t>Update with Form 27A Final</t>
  </si>
  <si>
    <t>OPC 015530</t>
  </si>
  <si>
    <t>FPL RC-16</t>
  </si>
  <si>
    <t>OPC 015531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</si>
</sst>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;\(0.00\)"/>
    <numFmt numFmtId="167" formatCode="0_);\(0\)"/>
    <numFmt numFmtId="168" formatCode="[$-409]dddd\,\ mmmm\ dd\,\ yyyy"/>
    <numFmt numFmtId="169" formatCode="m/d/yy;@"/>
    <numFmt numFmtId="170" formatCode="mm/dd/yy;@"/>
    <numFmt numFmtId="171" formatCode="mmm\-yyyy"/>
    <numFmt numFmtId="172" formatCode="#,##0.0"/>
    <numFmt numFmtId="173" formatCode="#,##0.000"/>
    <numFmt numFmtId="174" formatCode="0.0"/>
    <numFmt numFmtId="175" formatCode="[$-409]mmm\-yy;@"/>
    <numFmt numFmtId="176" formatCode="_(* #,##0.0_);_(* \(#,##0.0\);_(* &quot;-&quot;??_);_(@_)"/>
    <numFmt numFmtId="177" formatCode="[$-409]h:mm:ss\ AM/PM"/>
    <numFmt numFmtId="178" formatCode="mm/dd/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0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1" xfId="42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19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3" fontId="5" fillId="0" borderId="10" xfId="42" applyNumberFormat="1" applyFont="1" applyFill="1" applyBorder="1" applyAlignment="1">
      <alignment/>
    </xf>
    <xf numFmtId="3" fontId="6" fillId="0" borderId="10" xfId="42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3" fontId="3" fillId="35" borderId="10" xfId="42" applyNumberFormat="1" applyFont="1" applyFill="1" applyBorder="1" applyAlignment="1">
      <alignment/>
    </xf>
    <xf numFmtId="3" fontId="3" fillId="33" borderId="10" xfId="42" applyNumberFormat="1" applyFont="1" applyFill="1" applyBorder="1" applyAlignment="1">
      <alignment/>
    </xf>
    <xf numFmtId="3" fontId="3" fillId="34" borderId="10" xfId="42" applyNumberFormat="1" applyFont="1" applyFill="1" applyBorder="1" applyAlignment="1">
      <alignment/>
    </xf>
    <xf numFmtId="1" fontId="1" fillId="35" borderId="18" xfId="0" applyNumberFormat="1" applyFont="1" applyFill="1" applyBorder="1" applyAlignment="1">
      <alignment horizontal="center" wrapText="1"/>
    </xf>
    <xf numFmtId="1" fontId="1" fillId="35" borderId="19" xfId="0" applyNumberFormat="1" applyFont="1" applyFill="1" applyBorder="1" applyAlignment="1">
      <alignment horizontal="center" wrapText="1"/>
    </xf>
    <xf numFmtId="1" fontId="1" fillId="35" borderId="20" xfId="0" applyNumberFormat="1" applyFont="1" applyFill="1" applyBorder="1" applyAlignment="1">
      <alignment horizontal="center" wrapText="1"/>
    </xf>
    <xf numFmtId="3" fontId="0" fillId="35" borderId="15" xfId="42" applyNumberFormat="1" applyFont="1" applyFill="1" applyBorder="1" applyAlignment="1">
      <alignment horizontal="center"/>
    </xf>
    <xf numFmtId="170" fontId="0" fillId="35" borderId="16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3" fontId="0" fillId="35" borderId="11" xfId="42" applyNumberFormat="1" applyFont="1" applyFill="1" applyBorder="1" applyAlignment="1">
      <alignment horizontal="center"/>
    </xf>
    <xf numFmtId="170" fontId="0" fillId="35" borderId="1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 wrapText="1"/>
    </xf>
    <xf numFmtId="1" fontId="1" fillId="33" borderId="19" xfId="0" applyNumberFormat="1" applyFont="1" applyFill="1" applyBorder="1" applyAlignment="1">
      <alignment horizontal="center" wrapText="1"/>
    </xf>
    <xf numFmtId="1" fontId="1" fillId="33" borderId="20" xfId="0" applyNumberFormat="1" applyFont="1" applyFill="1" applyBorder="1" applyAlignment="1">
      <alignment horizontal="center" wrapText="1"/>
    </xf>
    <xf numFmtId="3" fontId="0" fillId="33" borderId="15" xfId="42" applyNumberFormat="1" applyFont="1" applyFill="1" applyBorder="1" applyAlignment="1">
      <alignment horizontal="center"/>
    </xf>
    <xf numFmtId="170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1" xfId="42" applyNumberFormat="1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 wrapText="1"/>
    </xf>
    <xf numFmtId="1" fontId="1" fillId="34" borderId="19" xfId="0" applyNumberFormat="1" applyFont="1" applyFill="1" applyBorder="1" applyAlignment="1">
      <alignment horizontal="center" wrapText="1"/>
    </xf>
    <xf numFmtId="1" fontId="1" fillId="34" borderId="20" xfId="0" applyNumberFormat="1" applyFont="1" applyFill="1" applyBorder="1" applyAlignment="1">
      <alignment horizontal="center" wrapText="1"/>
    </xf>
    <xf numFmtId="3" fontId="0" fillId="34" borderId="15" xfId="42" applyNumberFormat="1" applyFont="1" applyFill="1" applyBorder="1" applyAlignment="1">
      <alignment horizontal="center"/>
    </xf>
    <xf numFmtId="170" fontId="0" fillId="34" borderId="16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1" xfId="42" applyNumberFormat="1" applyFon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3" fontId="1" fillId="33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17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170" fontId="0" fillId="36" borderId="10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9" fontId="0" fillId="0" borderId="0" xfId="59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" fontId="1" fillId="34" borderId="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7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5" fontId="1" fillId="0" borderId="0" xfId="0" applyNumberFormat="1" applyFont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75" fontId="1" fillId="37" borderId="0" xfId="0" applyNumberFormat="1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left"/>
    </xf>
    <xf numFmtId="170" fontId="0" fillId="34" borderId="23" xfId="0" applyNumberFormat="1" applyFont="1" applyFill="1" applyBorder="1" applyAlignment="1">
      <alignment horizontal="center"/>
    </xf>
    <xf numFmtId="170" fontId="0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/>
    </xf>
    <xf numFmtId="3" fontId="0" fillId="38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1" fillId="37" borderId="26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35" borderId="30" xfId="0" applyNumberFormat="1" applyFont="1" applyFill="1" applyBorder="1" applyAlignment="1">
      <alignment horizontal="center"/>
    </xf>
    <xf numFmtId="170" fontId="0" fillId="35" borderId="23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3" borderId="30" xfId="0" applyNumberFormat="1" applyFont="1" applyFill="1" applyBorder="1" applyAlignment="1">
      <alignment horizontal="center"/>
    </xf>
    <xf numFmtId="170" fontId="0" fillId="33" borderId="23" xfId="0" applyNumberFormat="1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 horizontal="center"/>
    </xf>
    <xf numFmtId="3" fontId="0" fillId="34" borderId="30" xfId="0" applyNumberFormat="1" applyFont="1" applyFill="1" applyBorder="1" applyAlignment="1">
      <alignment horizontal="center"/>
    </xf>
    <xf numFmtId="3" fontId="0" fillId="34" borderId="29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center"/>
    </xf>
    <xf numFmtId="170" fontId="0" fillId="38" borderId="19" xfId="0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/>
    </xf>
    <xf numFmtId="3" fontId="0" fillId="35" borderId="0" xfId="0" applyNumberFormat="1" applyFont="1" applyFill="1" applyBorder="1" applyAlignment="1">
      <alignment horizontal="center"/>
    </xf>
    <xf numFmtId="170" fontId="0" fillId="35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170" fontId="0" fillId="38" borderId="0" xfId="0" applyNumberFormat="1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35" borderId="33" xfId="0" applyNumberFormat="1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center"/>
    </xf>
    <xf numFmtId="170" fontId="0" fillId="33" borderId="3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34" borderId="37" xfId="0" applyNumberFormat="1" applyFont="1" applyFill="1" applyBorder="1" applyAlignment="1">
      <alignment horizontal="center"/>
    </xf>
    <xf numFmtId="170" fontId="0" fillId="38" borderId="35" xfId="0" applyNumberFormat="1" applyFont="1" applyFill="1" applyBorder="1" applyAlignment="1">
      <alignment horizontal="center"/>
    </xf>
    <xf numFmtId="3" fontId="0" fillId="38" borderId="3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35" borderId="18" xfId="0" applyNumberFormat="1" applyFont="1" applyFill="1" applyBorder="1" applyAlignment="1">
      <alignment horizontal="center"/>
    </xf>
    <xf numFmtId="170" fontId="0" fillId="35" borderId="19" xfId="0" applyNumberFormat="1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170" fontId="0" fillId="0" borderId="1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33</xdr:row>
      <xdr:rowOff>57150</xdr:rowOff>
    </xdr:from>
    <xdr:to>
      <xdr:col>17</xdr:col>
      <xdr:colOff>0</xdr:colOff>
      <xdr:row>36</xdr:row>
      <xdr:rowOff>142875</xdr:rowOff>
    </xdr:to>
    <xdr:sp>
      <xdr:nvSpPr>
        <xdr:cNvPr id="1" name="AutoShape 7"/>
        <xdr:cNvSpPr>
          <a:spLocks/>
        </xdr:cNvSpPr>
      </xdr:nvSpPr>
      <xdr:spPr>
        <a:xfrm rot="10800000">
          <a:off x="10534650" y="5400675"/>
          <a:ext cx="381000" cy="571500"/>
        </a:xfrm>
        <a:custGeom>
          <a:pathLst>
            <a:path h="21600" w="21600">
              <a:moveTo>
                <a:pt x="17169" y="0"/>
              </a:moveTo>
              <a:lnTo>
                <a:pt x="12738" y="7200"/>
              </a:lnTo>
              <a:lnTo>
                <a:pt x="15824" y="7200"/>
              </a:lnTo>
              <a:lnTo>
                <a:pt x="15824" y="18462"/>
              </a:lnTo>
              <a:lnTo>
                <a:pt x="0" y="18462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16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1.7109375" style="0" customWidth="1"/>
    <col min="2" max="2" width="9.421875" style="0" bestFit="1" customWidth="1"/>
    <col min="3" max="3" width="12.28125" style="0" bestFit="1" customWidth="1"/>
    <col min="4" max="7" width="9.28125" style="0" bestFit="1" customWidth="1"/>
    <col min="8" max="9" width="9.421875" style="0" bestFit="1" customWidth="1"/>
    <col min="10" max="13" width="9.28125" style="0" bestFit="1" customWidth="1"/>
    <col min="14" max="15" width="9.421875" style="0" bestFit="1" customWidth="1"/>
  </cols>
  <sheetData>
    <row r="1" s="87" customFormat="1" ht="12.75">
      <c r="A1" s="87" t="s">
        <v>95</v>
      </c>
    </row>
    <row r="2" s="87" customFormat="1" ht="12.75">
      <c r="A2" s="87" t="s">
        <v>96</v>
      </c>
    </row>
    <row r="3" s="87" customFormat="1" ht="12.75"/>
    <row r="4" spans="1:16" ht="12.7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12.75">
      <c r="A5" s="20"/>
      <c r="B5" s="24"/>
      <c r="C5" s="20"/>
      <c r="D5" s="24" t="s">
        <v>40</v>
      </c>
      <c r="E5" s="20"/>
      <c r="F5" s="20"/>
      <c r="G5" s="20"/>
      <c r="H5" s="20"/>
      <c r="I5" s="20"/>
      <c r="J5" s="20"/>
      <c r="K5" s="20"/>
      <c r="L5" s="23"/>
      <c r="M5" s="25" t="s">
        <v>41</v>
      </c>
      <c r="N5" s="20"/>
      <c r="O5" s="20"/>
      <c r="P5" s="20"/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28" t="s">
        <v>13</v>
      </c>
      <c r="O6" s="26" t="s">
        <v>14</v>
      </c>
      <c r="P6" s="27" t="s">
        <v>15</v>
      </c>
    </row>
    <row r="7" spans="1:16" ht="12.75">
      <c r="A7" s="1">
        <v>1975</v>
      </c>
      <c r="B7" s="21">
        <v>5807</v>
      </c>
      <c r="C7" s="2">
        <v>5420</v>
      </c>
      <c r="D7" s="2">
        <v>5472</v>
      </c>
      <c r="E7" s="2">
        <v>5933</v>
      </c>
      <c r="F7" s="2">
        <v>6210</v>
      </c>
      <c r="G7" s="2">
        <v>6988</v>
      </c>
      <c r="H7" s="2">
        <v>6658</v>
      </c>
      <c r="I7" s="22">
        <v>7076</v>
      </c>
      <c r="J7" s="2">
        <v>6778</v>
      </c>
      <c r="K7" s="2">
        <v>6738</v>
      </c>
      <c r="L7" s="2">
        <v>5720</v>
      </c>
      <c r="M7" s="2">
        <v>6810</v>
      </c>
      <c r="N7" s="29">
        <f>MAX(B7:M7)</f>
        <v>7076</v>
      </c>
      <c r="O7" s="30">
        <f>B7</f>
        <v>5807</v>
      </c>
      <c r="P7" s="31">
        <f>MAX(F7:J7)</f>
        <v>7076</v>
      </c>
    </row>
    <row r="8" spans="1:16" ht="12.75">
      <c r="A8" s="1">
        <v>1976</v>
      </c>
      <c r="B8" s="21">
        <v>7287</v>
      </c>
      <c r="C8" s="2">
        <v>6310</v>
      </c>
      <c r="D8" s="2">
        <v>5388</v>
      </c>
      <c r="E8" s="2">
        <v>5455</v>
      </c>
      <c r="F8" s="2">
        <v>6159</v>
      </c>
      <c r="G8" s="2">
        <v>6476</v>
      </c>
      <c r="H8" s="22">
        <v>7598</v>
      </c>
      <c r="I8" s="2">
        <v>7225</v>
      </c>
      <c r="J8" s="2">
        <v>7307</v>
      </c>
      <c r="K8" s="2">
        <v>7139</v>
      </c>
      <c r="L8" s="2">
        <v>6173</v>
      </c>
      <c r="M8" s="2">
        <v>6295</v>
      </c>
      <c r="N8" s="29">
        <f>MAX(B8:M8)</f>
        <v>7598</v>
      </c>
      <c r="O8" s="30">
        <f>IF(M7&gt;MAX(B8:D8),M7,MAX(B8:D8))</f>
        <v>7287</v>
      </c>
      <c r="P8" s="31">
        <f>MAX(F8:J8)</f>
        <v>7598</v>
      </c>
    </row>
    <row r="9" spans="1:16" ht="12.75">
      <c r="A9" s="1">
        <v>1977</v>
      </c>
      <c r="B9" s="21">
        <v>8606</v>
      </c>
      <c r="C9" s="2">
        <v>7352</v>
      </c>
      <c r="D9" s="2">
        <v>6433</v>
      </c>
      <c r="E9" s="2">
        <v>6160</v>
      </c>
      <c r="F9" s="2">
        <v>6385</v>
      </c>
      <c r="G9" s="2">
        <v>7780</v>
      </c>
      <c r="H9" s="22">
        <v>7841</v>
      </c>
      <c r="I9" s="2">
        <v>7603</v>
      </c>
      <c r="J9" s="2">
        <v>7613</v>
      </c>
      <c r="K9" s="2">
        <v>7266</v>
      </c>
      <c r="L9" s="2">
        <v>5931</v>
      </c>
      <c r="M9" s="2">
        <v>7404</v>
      </c>
      <c r="N9" s="29">
        <f>MAX(B9:M9)</f>
        <v>8606</v>
      </c>
      <c r="O9" s="30">
        <f>IF(M8&gt;MAX(B9:D9),M8,MAX(B9:D9))</f>
        <v>8606</v>
      </c>
      <c r="P9" s="31">
        <f>MAX(F9:J9)</f>
        <v>7841</v>
      </c>
    </row>
    <row r="10" spans="1:16" ht="12.75">
      <c r="A10" s="1">
        <v>1978</v>
      </c>
      <c r="B10" s="4">
        <f>'Monthly Peaks with Day &amp; Time'!B9</f>
        <v>8037</v>
      </c>
      <c r="C10" s="21">
        <f>'Monthly Peaks with Day &amp; Time'!E9</f>
        <v>8617</v>
      </c>
      <c r="D10" s="2">
        <f>'Monthly Peaks with Day &amp; Time'!H9</f>
        <v>6122</v>
      </c>
      <c r="E10" s="2">
        <f>'Monthly Peaks with Day &amp; Time'!K9</f>
        <v>6183</v>
      </c>
      <c r="F10" s="2">
        <f>'Monthly Peaks with Day &amp; Time'!N9</f>
        <v>7405</v>
      </c>
      <c r="G10" s="2">
        <f>'Monthly Peaks with Day &amp; Time'!Q9</f>
        <v>7973</v>
      </c>
      <c r="H10" s="2">
        <f>'Monthly Peaks with Day &amp; Time'!T9</f>
        <v>8184</v>
      </c>
      <c r="I10" s="2">
        <f>'Monthly Peaks with Day &amp; Time'!W9</f>
        <v>8316</v>
      </c>
      <c r="J10" s="22">
        <f>'Monthly Peaks with Day &amp; Time'!Z9</f>
        <v>8345</v>
      </c>
      <c r="K10" s="2">
        <f>'Monthly Peaks with Day &amp; Time'!AC9</f>
        <v>7677</v>
      </c>
      <c r="L10" s="2">
        <f>'Monthly Peaks with Day &amp; Time'!AF9</f>
        <v>6650</v>
      </c>
      <c r="M10" s="2">
        <f>'Monthly Peaks with Day &amp; Time'!AI9</f>
        <v>7002</v>
      </c>
      <c r="N10" s="29">
        <f aca="true" t="shared" si="0" ref="N10:N18">MAX(B10:M10)</f>
        <v>8617</v>
      </c>
      <c r="O10" s="30">
        <f>N10</f>
        <v>8617</v>
      </c>
      <c r="P10" s="31">
        <f aca="true" t="shared" si="1" ref="P10:P18">MAX(F10:J10)</f>
        <v>8345</v>
      </c>
    </row>
    <row r="11" spans="1:16" ht="12.75">
      <c r="A11" s="1">
        <v>1979</v>
      </c>
      <c r="B11" s="4">
        <f>'Monthly Peaks with Day &amp; Time'!B10</f>
        <v>8110</v>
      </c>
      <c r="C11" s="21">
        <f>'Monthly Peaks with Day &amp; Time'!E10</f>
        <v>8791</v>
      </c>
      <c r="D11" s="2">
        <f>'Monthly Peaks with Day &amp; Time'!H10</f>
        <v>6605</v>
      </c>
      <c r="E11" s="2">
        <f>'Monthly Peaks with Day &amp; Time'!K10</f>
        <v>6601</v>
      </c>
      <c r="F11" s="2">
        <f>'Monthly Peaks with Day &amp; Time'!N10</f>
        <v>7045</v>
      </c>
      <c r="G11" s="2">
        <f>'Monthly Peaks with Day &amp; Time'!Q10</f>
        <v>8432</v>
      </c>
      <c r="H11" s="22">
        <f>'Monthly Peaks with Day &amp; Time'!T10</f>
        <v>8650</v>
      </c>
      <c r="I11" s="2">
        <f>'Monthly Peaks with Day &amp; Time'!W10</f>
        <v>8636</v>
      </c>
      <c r="J11" s="2">
        <f>'Monthly Peaks with Day &amp; Time'!Z10</f>
        <v>8373</v>
      </c>
      <c r="K11" s="2">
        <f>'Monthly Peaks with Day &amp; Time'!AC10</f>
        <v>7606</v>
      </c>
      <c r="L11" s="2">
        <f>'Monthly Peaks with Day &amp; Time'!AF10</f>
        <v>7133</v>
      </c>
      <c r="M11" s="2">
        <f>'Monthly Peaks with Day &amp; Time'!AI10</f>
        <v>6472</v>
      </c>
      <c r="N11" s="29">
        <f>MAX(B11:M11)</f>
        <v>8791</v>
      </c>
      <c r="O11" s="30">
        <f aca="true" t="shared" si="2" ref="O11:O20">IF(M10&gt;MAX(B11:D11),M10,MAX(B11:D11))</f>
        <v>8791</v>
      </c>
      <c r="P11" s="31">
        <f t="shared" si="1"/>
        <v>8650</v>
      </c>
    </row>
    <row r="12" spans="1:16" ht="12.75">
      <c r="A12" s="1">
        <v>1980</v>
      </c>
      <c r="B12" s="4">
        <v>7669</v>
      </c>
      <c r="C12" s="2">
        <v>9218</v>
      </c>
      <c r="D12" s="21">
        <v>9732</v>
      </c>
      <c r="E12" s="4">
        <v>7354</v>
      </c>
      <c r="F12" s="4">
        <v>8042</v>
      </c>
      <c r="G12" s="4">
        <v>8753</v>
      </c>
      <c r="H12" s="22">
        <v>9623</v>
      </c>
      <c r="I12" s="4">
        <v>9356</v>
      </c>
      <c r="J12" s="4">
        <v>9136</v>
      </c>
      <c r="K12" s="4">
        <v>9049</v>
      </c>
      <c r="L12" s="4">
        <v>8625</v>
      </c>
      <c r="M12" s="4">
        <v>8153</v>
      </c>
      <c r="N12" s="29">
        <f t="shared" si="0"/>
        <v>9732</v>
      </c>
      <c r="O12" s="30">
        <f t="shared" si="2"/>
        <v>9732</v>
      </c>
      <c r="P12" s="31">
        <f t="shared" si="1"/>
        <v>9623</v>
      </c>
    </row>
    <row r="13" spans="1:16" ht="12.75">
      <c r="A13" s="1">
        <v>1981</v>
      </c>
      <c r="B13" s="21">
        <v>10738</v>
      </c>
      <c r="C13" s="2">
        <v>9786</v>
      </c>
      <c r="D13" s="4">
        <v>6280</v>
      </c>
      <c r="E13" s="4">
        <v>7241</v>
      </c>
      <c r="F13" s="4">
        <v>8061</v>
      </c>
      <c r="G13" s="4">
        <v>9638</v>
      </c>
      <c r="H13" s="22">
        <v>9738</v>
      </c>
      <c r="I13" s="4">
        <v>9409</v>
      </c>
      <c r="J13" s="4">
        <v>8996</v>
      </c>
      <c r="K13" s="4">
        <v>8134</v>
      </c>
      <c r="L13" s="4">
        <v>7667</v>
      </c>
      <c r="M13" s="4">
        <v>9574</v>
      </c>
      <c r="N13" s="29">
        <f t="shared" si="0"/>
        <v>10738</v>
      </c>
      <c r="O13" s="30">
        <f t="shared" si="2"/>
        <v>10738</v>
      </c>
      <c r="P13" s="31">
        <f t="shared" si="1"/>
        <v>9738</v>
      </c>
    </row>
    <row r="14" spans="1:16" ht="12.75">
      <c r="A14" s="1">
        <v>1982</v>
      </c>
      <c r="B14" s="21">
        <v>10885</v>
      </c>
      <c r="C14" s="2">
        <v>6988</v>
      </c>
      <c r="D14" s="4">
        <v>7320</v>
      </c>
      <c r="E14" s="4">
        <v>7969</v>
      </c>
      <c r="F14" s="4">
        <v>7561</v>
      </c>
      <c r="G14" s="4">
        <v>9309</v>
      </c>
      <c r="H14" s="4">
        <v>9450</v>
      </c>
      <c r="I14" s="22">
        <v>9862</v>
      </c>
      <c r="J14" s="4">
        <v>9764</v>
      </c>
      <c r="K14" s="4">
        <v>8322</v>
      </c>
      <c r="L14" s="4">
        <v>7741</v>
      </c>
      <c r="M14" s="4">
        <v>7651</v>
      </c>
      <c r="N14" s="29">
        <f t="shared" si="0"/>
        <v>10885</v>
      </c>
      <c r="O14" s="30">
        <f t="shared" si="2"/>
        <v>10885</v>
      </c>
      <c r="P14" s="31">
        <f t="shared" si="1"/>
        <v>9862</v>
      </c>
    </row>
    <row r="15" spans="1:16" ht="12.75">
      <c r="A15" s="1">
        <v>1983</v>
      </c>
      <c r="B15" s="21">
        <v>9327</v>
      </c>
      <c r="C15" s="2">
        <v>8600</v>
      </c>
      <c r="D15" s="4">
        <v>7932</v>
      </c>
      <c r="E15" s="4">
        <v>7303</v>
      </c>
      <c r="F15" s="4">
        <v>8649</v>
      </c>
      <c r="G15" s="4">
        <v>9172</v>
      </c>
      <c r="H15" s="22">
        <v>10676</v>
      </c>
      <c r="I15" s="4">
        <v>10155</v>
      </c>
      <c r="J15" s="4">
        <v>10331</v>
      </c>
      <c r="K15" s="4">
        <v>8961</v>
      </c>
      <c r="L15" s="4">
        <v>7573</v>
      </c>
      <c r="M15" s="21">
        <v>10384</v>
      </c>
      <c r="N15" s="29">
        <f t="shared" si="0"/>
        <v>10676</v>
      </c>
      <c r="O15" s="30">
        <f t="shared" si="2"/>
        <v>9327</v>
      </c>
      <c r="P15" s="31">
        <f t="shared" si="1"/>
        <v>10676</v>
      </c>
    </row>
    <row r="16" spans="1:16" ht="12.75">
      <c r="A16" s="1">
        <v>1984</v>
      </c>
      <c r="B16" s="4">
        <v>9385</v>
      </c>
      <c r="C16" s="2">
        <v>9953</v>
      </c>
      <c r="D16" s="4">
        <v>9533</v>
      </c>
      <c r="E16" s="4">
        <v>8027</v>
      </c>
      <c r="F16" s="4">
        <v>9266</v>
      </c>
      <c r="G16" s="4">
        <v>9542</v>
      </c>
      <c r="H16" s="4">
        <v>9840</v>
      </c>
      <c r="I16" s="22">
        <v>10270</v>
      </c>
      <c r="J16" s="4">
        <v>9830</v>
      </c>
      <c r="K16" s="4">
        <v>8058</v>
      </c>
      <c r="L16" s="4">
        <v>8738</v>
      </c>
      <c r="M16" s="4">
        <v>7641</v>
      </c>
      <c r="N16" s="29">
        <f t="shared" si="0"/>
        <v>10270</v>
      </c>
      <c r="O16" s="30">
        <f t="shared" si="2"/>
        <v>10384</v>
      </c>
      <c r="P16" s="31">
        <f t="shared" si="1"/>
        <v>10270</v>
      </c>
    </row>
    <row r="17" spans="1:16" ht="12.75">
      <c r="A17" s="1">
        <v>1985</v>
      </c>
      <c r="B17" s="21">
        <v>12533</v>
      </c>
      <c r="C17" s="2">
        <v>10253</v>
      </c>
      <c r="D17" s="4">
        <v>7454</v>
      </c>
      <c r="E17" s="4">
        <v>7518</v>
      </c>
      <c r="F17" s="4">
        <v>9235</v>
      </c>
      <c r="G17" s="22">
        <v>10654</v>
      </c>
      <c r="H17" s="4">
        <v>10274</v>
      </c>
      <c r="I17" s="4">
        <v>10314</v>
      </c>
      <c r="J17" s="4">
        <v>9944</v>
      </c>
      <c r="K17" s="4">
        <v>9545</v>
      </c>
      <c r="L17" s="4">
        <v>8903</v>
      </c>
      <c r="M17" s="4">
        <v>10839</v>
      </c>
      <c r="N17" s="29">
        <f t="shared" si="0"/>
        <v>12533</v>
      </c>
      <c r="O17" s="30">
        <f t="shared" si="2"/>
        <v>12533</v>
      </c>
      <c r="P17" s="31">
        <f t="shared" si="1"/>
        <v>10654</v>
      </c>
    </row>
    <row r="18" spans="1:16" ht="12.75">
      <c r="A18" s="1">
        <v>1986</v>
      </c>
      <c r="B18" s="21">
        <v>12139</v>
      </c>
      <c r="C18" s="2">
        <v>11880</v>
      </c>
      <c r="D18" s="4">
        <v>9973</v>
      </c>
      <c r="E18" s="4">
        <v>7888</v>
      </c>
      <c r="F18" s="4">
        <v>9196</v>
      </c>
      <c r="G18" s="4">
        <v>10259</v>
      </c>
      <c r="H18" s="4">
        <v>10884</v>
      </c>
      <c r="I18" s="22">
        <v>11022</v>
      </c>
      <c r="J18" s="4">
        <v>10824</v>
      </c>
      <c r="K18" s="4">
        <v>10771</v>
      </c>
      <c r="L18" s="4">
        <v>9635</v>
      </c>
      <c r="M18" s="4">
        <v>8994</v>
      </c>
      <c r="N18" s="29">
        <f t="shared" si="0"/>
        <v>12139</v>
      </c>
      <c r="O18" s="30">
        <f t="shared" si="2"/>
        <v>12139</v>
      </c>
      <c r="P18" s="31">
        <f t="shared" si="1"/>
        <v>11022</v>
      </c>
    </row>
    <row r="19" spans="1:16" ht="12.75">
      <c r="A19" s="1">
        <v>1987</v>
      </c>
      <c r="B19" s="21">
        <v>10779</v>
      </c>
      <c r="C19" s="2">
        <v>10571</v>
      </c>
      <c r="D19" s="4">
        <v>8117</v>
      </c>
      <c r="E19" s="4">
        <v>8699</v>
      </c>
      <c r="F19" s="4">
        <v>9495</v>
      </c>
      <c r="G19" s="4">
        <v>11490</v>
      </c>
      <c r="H19" s="4">
        <v>11914</v>
      </c>
      <c r="I19" s="22">
        <v>12394</v>
      </c>
      <c r="J19" s="4">
        <v>12273</v>
      </c>
      <c r="K19" s="4">
        <v>10311</v>
      </c>
      <c r="L19" s="4">
        <v>9667</v>
      </c>
      <c r="M19" s="4">
        <v>9376</v>
      </c>
      <c r="N19" s="29">
        <f>MAX(B19:M19)</f>
        <v>12394</v>
      </c>
      <c r="O19" s="30">
        <f t="shared" si="2"/>
        <v>10779</v>
      </c>
      <c r="P19" s="31">
        <f>MAX(F19:J19)</f>
        <v>12394</v>
      </c>
    </row>
    <row r="20" spans="1:16" ht="12.75">
      <c r="A20" s="1">
        <v>1988</v>
      </c>
      <c r="B20" s="21">
        <v>12372</v>
      </c>
      <c r="C20" s="3">
        <v>10269</v>
      </c>
      <c r="D20" s="5">
        <v>10289</v>
      </c>
      <c r="E20" s="5">
        <v>10598</v>
      </c>
      <c r="F20" s="5">
        <v>11197</v>
      </c>
      <c r="G20" s="5">
        <v>11716</v>
      </c>
      <c r="H20" s="5">
        <v>12021</v>
      </c>
      <c r="I20" s="22">
        <v>12382</v>
      </c>
      <c r="J20" s="5">
        <v>12216</v>
      </c>
      <c r="K20" s="5">
        <v>11287</v>
      </c>
      <c r="L20" s="5">
        <v>10242</v>
      </c>
      <c r="M20" s="5">
        <v>11475</v>
      </c>
      <c r="N20" s="29">
        <f aca="true" t="shared" si="3" ref="N20:N33">MAX(B20:M20)</f>
        <v>12382</v>
      </c>
      <c r="O20" s="30">
        <f t="shared" si="2"/>
        <v>12372</v>
      </c>
      <c r="P20" s="31">
        <f aca="true" t="shared" si="4" ref="P20:P31">MAX(F20:J20)</f>
        <v>12382</v>
      </c>
    </row>
    <row r="21" spans="1:16" ht="12.75">
      <c r="A21" s="1">
        <v>1989</v>
      </c>
      <c r="B21" s="5">
        <v>8993</v>
      </c>
      <c r="C21" s="21">
        <v>12876</v>
      </c>
      <c r="D21" s="5">
        <v>11092</v>
      </c>
      <c r="E21" s="5">
        <v>10449</v>
      </c>
      <c r="F21" s="5">
        <v>11998</v>
      </c>
      <c r="G21" s="5">
        <v>12675</v>
      </c>
      <c r="H21" s="5">
        <v>12979</v>
      </c>
      <c r="I21" s="22">
        <v>13425</v>
      </c>
      <c r="J21" s="5">
        <v>13251</v>
      </c>
      <c r="K21" s="5">
        <v>12441</v>
      </c>
      <c r="L21" s="5">
        <v>10420</v>
      </c>
      <c r="M21" s="21">
        <v>13988</v>
      </c>
      <c r="N21" s="29">
        <f t="shared" si="3"/>
        <v>13988</v>
      </c>
      <c r="O21" s="30">
        <f aca="true" t="shared" si="5" ref="O21:O31">IF(M20&gt;MAX(B21:D21),M20,MAX(B21:D21))</f>
        <v>12876</v>
      </c>
      <c r="P21" s="31">
        <f t="shared" si="4"/>
        <v>13425</v>
      </c>
    </row>
    <row r="22" spans="1:16" ht="12.75">
      <c r="A22" s="1">
        <v>1990</v>
      </c>
      <c r="B22" s="5">
        <v>9662</v>
      </c>
      <c r="C22" s="5">
        <v>9911</v>
      </c>
      <c r="D22" s="5">
        <v>9759</v>
      </c>
      <c r="E22" s="5">
        <v>10250</v>
      </c>
      <c r="F22" s="5">
        <v>12055</v>
      </c>
      <c r="G22" s="5">
        <v>13237</v>
      </c>
      <c r="H22" s="5">
        <v>13011</v>
      </c>
      <c r="I22" s="22">
        <v>13754</v>
      </c>
      <c r="J22" s="5">
        <v>13352</v>
      </c>
      <c r="K22" s="5">
        <v>12805</v>
      </c>
      <c r="L22" s="5">
        <v>10748</v>
      </c>
      <c r="M22" s="5">
        <v>10312</v>
      </c>
      <c r="N22" s="29">
        <f t="shared" si="3"/>
        <v>13754</v>
      </c>
      <c r="O22" s="30">
        <f t="shared" si="5"/>
        <v>13988</v>
      </c>
      <c r="P22" s="31">
        <f t="shared" si="4"/>
        <v>13754</v>
      </c>
    </row>
    <row r="23" spans="1:16" ht="12.75">
      <c r="A23" s="1">
        <v>1991</v>
      </c>
      <c r="B23" s="5">
        <v>9938</v>
      </c>
      <c r="C23" s="21">
        <v>11868</v>
      </c>
      <c r="D23" s="5">
        <v>10294</v>
      </c>
      <c r="E23" s="5">
        <v>12363</v>
      </c>
      <c r="F23" s="5">
        <v>12573</v>
      </c>
      <c r="G23" s="5">
        <v>13352</v>
      </c>
      <c r="H23" s="5">
        <v>13536</v>
      </c>
      <c r="I23" s="22">
        <v>14123</v>
      </c>
      <c r="J23" s="5">
        <v>13452</v>
      </c>
      <c r="K23" s="5">
        <v>12439</v>
      </c>
      <c r="L23" s="5">
        <v>10189</v>
      </c>
      <c r="M23" s="5">
        <v>11080</v>
      </c>
      <c r="N23" s="29">
        <f t="shared" si="3"/>
        <v>14123</v>
      </c>
      <c r="O23" s="30">
        <f t="shared" si="5"/>
        <v>11868</v>
      </c>
      <c r="P23" s="31">
        <f t="shared" si="4"/>
        <v>14123</v>
      </c>
    </row>
    <row r="24" spans="1:16" ht="12.75">
      <c r="A24" s="1">
        <v>1992</v>
      </c>
      <c r="B24" s="21">
        <v>13319</v>
      </c>
      <c r="C24" s="4">
        <v>10095</v>
      </c>
      <c r="D24" s="4">
        <v>10266</v>
      </c>
      <c r="E24" s="4">
        <v>11041</v>
      </c>
      <c r="F24" s="4">
        <v>11511</v>
      </c>
      <c r="G24" s="4">
        <v>13468</v>
      </c>
      <c r="H24" s="22">
        <v>14661</v>
      </c>
      <c r="I24" s="4">
        <v>13750</v>
      </c>
      <c r="J24" s="4">
        <v>13254</v>
      </c>
      <c r="K24" s="4">
        <v>12310</v>
      </c>
      <c r="L24" s="4">
        <v>12107</v>
      </c>
      <c r="M24" s="4">
        <v>9950</v>
      </c>
      <c r="N24" s="29">
        <f t="shared" si="3"/>
        <v>14661</v>
      </c>
      <c r="O24" s="30">
        <f t="shared" si="5"/>
        <v>13319</v>
      </c>
      <c r="P24" s="31">
        <f t="shared" si="4"/>
        <v>14661</v>
      </c>
    </row>
    <row r="25" spans="1:16" ht="12.75">
      <c r="A25" s="1">
        <v>1993</v>
      </c>
      <c r="B25" s="5">
        <v>10715</v>
      </c>
      <c r="C25" s="5">
        <v>10545</v>
      </c>
      <c r="D25" s="21">
        <v>12964</v>
      </c>
      <c r="E25" s="5">
        <v>10506</v>
      </c>
      <c r="F25" s="5">
        <v>12192</v>
      </c>
      <c r="G25" s="5">
        <v>14087</v>
      </c>
      <c r="H25" s="5">
        <v>14864</v>
      </c>
      <c r="I25" s="22">
        <v>15266</v>
      </c>
      <c r="J25" s="5">
        <v>14258</v>
      </c>
      <c r="K25" s="5">
        <v>13572</v>
      </c>
      <c r="L25" s="5">
        <v>12263</v>
      </c>
      <c r="M25" s="5">
        <v>10732</v>
      </c>
      <c r="N25" s="29">
        <f t="shared" si="3"/>
        <v>15266</v>
      </c>
      <c r="O25" s="30">
        <f t="shared" si="5"/>
        <v>12964</v>
      </c>
      <c r="P25" s="31">
        <f t="shared" si="4"/>
        <v>15266</v>
      </c>
    </row>
    <row r="26" spans="1:16" ht="12.75">
      <c r="A26" s="1">
        <v>1994</v>
      </c>
      <c r="B26" s="5">
        <v>11772</v>
      </c>
      <c r="C26" s="21">
        <v>12594</v>
      </c>
      <c r="D26" s="5">
        <v>13080</v>
      </c>
      <c r="E26" s="5">
        <v>11852</v>
      </c>
      <c r="F26" s="5">
        <v>14274</v>
      </c>
      <c r="G26" s="22">
        <v>15179</v>
      </c>
      <c r="H26" s="5">
        <v>14963</v>
      </c>
      <c r="I26" s="5">
        <v>14830</v>
      </c>
      <c r="J26" s="5">
        <v>15033</v>
      </c>
      <c r="K26" s="5">
        <v>13911</v>
      </c>
      <c r="L26" s="5">
        <v>12983</v>
      </c>
      <c r="M26" s="5">
        <v>12389</v>
      </c>
      <c r="N26" s="29">
        <f t="shared" si="3"/>
        <v>15179</v>
      </c>
      <c r="O26" s="68">
        <v>12594</v>
      </c>
      <c r="P26" s="31">
        <f t="shared" si="4"/>
        <v>15179</v>
      </c>
    </row>
    <row r="27" spans="1:16" ht="12.75">
      <c r="A27" s="1">
        <v>1995</v>
      </c>
      <c r="B27" s="5">
        <v>13698</v>
      </c>
      <c r="C27" s="21">
        <v>16563</v>
      </c>
      <c r="D27" s="5">
        <v>11533</v>
      </c>
      <c r="E27" s="5">
        <v>13330</v>
      </c>
      <c r="F27" s="5">
        <v>15763</v>
      </c>
      <c r="G27" s="22">
        <v>15813</v>
      </c>
      <c r="H27" s="5">
        <v>15811</v>
      </c>
      <c r="I27" s="5">
        <v>15754</v>
      </c>
      <c r="J27" s="5">
        <v>15512</v>
      </c>
      <c r="K27" s="5">
        <v>15147</v>
      </c>
      <c r="L27" s="5">
        <v>13541</v>
      </c>
      <c r="M27" s="5">
        <v>14032</v>
      </c>
      <c r="N27" s="29">
        <f t="shared" si="3"/>
        <v>16563</v>
      </c>
      <c r="O27" s="30">
        <f t="shared" si="5"/>
        <v>16563</v>
      </c>
      <c r="P27" s="31">
        <f t="shared" si="4"/>
        <v>15813</v>
      </c>
    </row>
    <row r="28" spans="1:16" ht="12.75">
      <c r="A28" s="1">
        <v>1996</v>
      </c>
      <c r="B28" s="5">
        <v>17294</v>
      </c>
      <c r="C28" s="21">
        <v>18096</v>
      </c>
      <c r="D28" s="5">
        <v>14139.9</v>
      </c>
      <c r="E28" s="5">
        <v>12789.9</v>
      </c>
      <c r="F28" s="5">
        <v>14388</v>
      </c>
      <c r="G28" s="5">
        <v>15231</v>
      </c>
      <c r="H28" s="22">
        <v>16064</v>
      </c>
      <c r="I28" s="5">
        <v>15747</v>
      </c>
      <c r="J28" s="5">
        <v>15802</v>
      </c>
      <c r="K28" s="5">
        <v>13890</v>
      </c>
      <c r="L28" s="5">
        <v>13310</v>
      </c>
      <c r="M28" s="5">
        <v>14413</v>
      </c>
      <c r="N28" s="29">
        <f t="shared" si="3"/>
        <v>18096</v>
      </c>
      <c r="O28" s="30">
        <f t="shared" si="5"/>
        <v>18096</v>
      </c>
      <c r="P28" s="31">
        <f t="shared" si="4"/>
        <v>16064</v>
      </c>
    </row>
    <row r="29" spans="1:16" ht="12.75">
      <c r="A29" s="1">
        <v>1997</v>
      </c>
      <c r="B29" s="21">
        <v>16490</v>
      </c>
      <c r="C29" s="5">
        <v>11715</v>
      </c>
      <c r="D29" s="5">
        <v>12773</v>
      </c>
      <c r="E29" s="5">
        <v>13230</v>
      </c>
      <c r="F29" s="5">
        <v>15371.795992714025</v>
      </c>
      <c r="G29" s="5">
        <v>15803.682928372564</v>
      </c>
      <c r="H29" s="5">
        <v>16335.9333374143</v>
      </c>
      <c r="I29" s="22">
        <v>16612.986456389575</v>
      </c>
      <c r="J29" s="5">
        <v>15573.921343264414</v>
      </c>
      <c r="K29" s="5">
        <v>14267.99936921783</v>
      </c>
      <c r="L29" s="5">
        <v>12564.703859928371</v>
      </c>
      <c r="M29" s="5">
        <v>13046.939909557752</v>
      </c>
      <c r="N29" s="29">
        <f t="shared" si="3"/>
        <v>16612.986456389575</v>
      </c>
      <c r="O29" s="30">
        <f t="shared" si="5"/>
        <v>16490</v>
      </c>
      <c r="P29" s="31">
        <f t="shared" si="4"/>
        <v>16612.986456389575</v>
      </c>
    </row>
    <row r="30" spans="1:16" ht="12.75">
      <c r="A30" s="1">
        <v>1998</v>
      </c>
      <c r="B30" s="5">
        <v>12452</v>
      </c>
      <c r="C30" s="21">
        <v>13060</v>
      </c>
      <c r="D30" s="5">
        <v>12898</v>
      </c>
      <c r="E30" s="5">
        <v>13925</v>
      </c>
      <c r="F30" s="5">
        <v>15574</v>
      </c>
      <c r="G30" s="22">
        <v>17897</v>
      </c>
      <c r="H30" s="5">
        <v>17570</v>
      </c>
      <c r="I30" s="5">
        <v>17474</v>
      </c>
      <c r="J30" s="5">
        <v>17220</v>
      </c>
      <c r="K30" s="5">
        <v>16176</v>
      </c>
      <c r="L30" s="5">
        <v>13995</v>
      </c>
      <c r="M30" s="5">
        <v>12837</v>
      </c>
      <c r="N30" s="29">
        <f t="shared" si="3"/>
        <v>17897</v>
      </c>
      <c r="O30" s="30">
        <f t="shared" si="5"/>
        <v>13060</v>
      </c>
      <c r="P30" s="31">
        <f t="shared" si="4"/>
        <v>17897</v>
      </c>
    </row>
    <row r="31" spans="1:16" ht="12.75">
      <c r="A31" s="1">
        <v>1999</v>
      </c>
      <c r="B31" s="21">
        <v>16802</v>
      </c>
      <c r="C31" s="5">
        <v>12897</v>
      </c>
      <c r="D31" s="5">
        <v>11907</v>
      </c>
      <c r="E31" s="5">
        <v>15469</v>
      </c>
      <c r="F31" s="5">
        <v>15902</v>
      </c>
      <c r="G31" s="5">
        <v>16001</v>
      </c>
      <c r="H31" s="5">
        <v>17469</v>
      </c>
      <c r="I31" s="5">
        <v>17580</v>
      </c>
      <c r="J31" s="22">
        <v>17615</v>
      </c>
      <c r="K31" s="5">
        <v>16274</v>
      </c>
      <c r="L31" s="5">
        <v>14218</v>
      </c>
      <c r="M31" s="5">
        <v>12666</v>
      </c>
      <c r="N31" s="29">
        <f t="shared" si="3"/>
        <v>17615</v>
      </c>
      <c r="O31" s="30">
        <f t="shared" si="5"/>
        <v>16802</v>
      </c>
      <c r="P31" s="31">
        <f t="shared" si="4"/>
        <v>17615</v>
      </c>
    </row>
    <row r="32" spans="1:16" ht="12.75">
      <c r="A32" s="1">
        <v>2000</v>
      </c>
      <c r="B32" s="21">
        <v>17057</v>
      </c>
      <c r="C32" s="5">
        <v>12755</v>
      </c>
      <c r="D32" s="5">
        <v>13411</v>
      </c>
      <c r="E32" s="5">
        <v>14959</v>
      </c>
      <c r="F32" s="5">
        <v>16856</v>
      </c>
      <c r="G32" s="5">
        <v>16979</v>
      </c>
      <c r="H32" s="5">
        <v>17778</v>
      </c>
      <c r="I32" s="22">
        <v>17808</v>
      </c>
      <c r="J32" s="5">
        <v>17701</v>
      </c>
      <c r="K32" s="5">
        <v>16920</v>
      </c>
      <c r="L32" s="5">
        <v>13804</v>
      </c>
      <c r="M32" s="5">
        <v>14858</v>
      </c>
      <c r="N32" s="29">
        <f t="shared" si="3"/>
        <v>17808</v>
      </c>
      <c r="O32" s="30">
        <f aca="true" t="shared" si="6" ref="O32:O37">IF(M31&gt;MAX(B32:D32),M31,MAX(B32:D32))</f>
        <v>17057</v>
      </c>
      <c r="P32" s="31">
        <f aca="true" t="shared" si="7" ref="P32:P37">MAX(F32:J32)</f>
        <v>17808</v>
      </c>
    </row>
    <row r="33" spans="1:16" ht="12.75">
      <c r="A33" s="1">
        <v>2001</v>
      </c>
      <c r="B33" s="21">
        <v>18199</v>
      </c>
      <c r="C33" s="5">
        <v>13268</v>
      </c>
      <c r="D33" s="5">
        <v>14611</v>
      </c>
      <c r="E33" s="5">
        <v>15831</v>
      </c>
      <c r="F33" s="5">
        <v>16280</v>
      </c>
      <c r="G33" s="5">
        <v>18342</v>
      </c>
      <c r="H33" s="5">
        <v>17803</v>
      </c>
      <c r="I33" s="22">
        <v>18754</v>
      </c>
      <c r="J33" s="5">
        <v>18707</v>
      </c>
      <c r="K33" s="5">
        <v>15971</v>
      </c>
      <c r="L33" s="5">
        <v>13781</v>
      </c>
      <c r="M33" s="5">
        <v>14590</v>
      </c>
      <c r="N33" s="29">
        <f t="shared" si="3"/>
        <v>18754</v>
      </c>
      <c r="O33" s="30">
        <f t="shared" si="6"/>
        <v>18199</v>
      </c>
      <c r="P33" s="31">
        <f t="shared" si="7"/>
        <v>18754</v>
      </c>
    </row>
    <row r="34" spans="1:18" ht="12.75">
      <c r="A34" s="1">
        <v>2002</v>
      </c>
      <c r="B34" s="21">
        <v>17597</v>
      </c>
      <c r="C34" s="5">
        <v>13851</v>
      </c>
      <c r="D34" s="5">
        <v>15459</v>
      </c>
      <c r="E34" s="5">
        <v>16862</v>
      </c>
      <c r="F34" s="5">
        <v>18067</v>
      </c>
      <c r="G34" s="5">
        <v>18574</v>
      </c>
      <c r="H34" s="5">
        <v>19084</v>
      </c>
      <c r="I34" s="22">
        <v>19219</v>
      </c>
      <c r="J34" s="5">
        <v>19152</v>
      </c>
      <c r="K34" s="5">
        <v>18172</v>
      </c>
      <c r="L34" s="5">
        <v>17588</v>
      </c>
      <c r="M34" s="5">
        <v>14221</v>
      </c>
      <c r="N34" s="29">
        <f aca="true" t="shared" si="8" ref="N34:N39">MAX(B34:M34)</f>
        <v>19219</v>
      </c>
      <c r="O34" s="30">
        <f t="shared" si="6"/>
        <v>17597</v>
      </c>
      <c r="P34" s="31">
        <f t="shared" si="7"/>
        <v>19219</v>
      </c>
      <c r="R34" t="s">
        <v>43</v>
      </c>
    </row>
    <row r="35" spans="1:16" ht="12.75">
      <c r="A35" s="1">
        <v>2003</v>
      </c>
      <c r="B35" s="21">
        <v>20190</v>
      </c>
      <c r="C35" s="5">
        <v>14241</v>
      </c>
      <c r="D35" s="3">
        <v>17816</v>
      </c>
      <c r="E35" s="3">
        <v>16505</v>
      </c>
      <c r="F35" s="3">
        <v>19012</v>
      </c>
      <c r="G35" s="3">
        <v>18580</v>
      </c>
      <c r="H35" s="22">
        <v>19668</v>
      </c>
      <c r="I35" s="3">
        <v>19018</v>
      </c>
      <c r="J35" s="3">
        <v>18873</v>
      </c>
      <c r="K35" s="3">
        <v>18311</v>
      </c>
      <c r="L35" s="3">
        <v>15989</v>
      </c>
      <c r="M35" s="3">
        <v>15362</v>
      </c>
      <c r="N35" s="29">
        <f t="shared" si="8"/>
        <v>20190</v>
      </c>
      <c r="O35" s="30">
        <f t="shared" si="6"/>
        <v>20190</v>
      </c>
      <c r="P35" s="31">
        <f t="shared" si="7"/>
        <v>19668</v>
      </c>
    </row>
    <row r="36" spans="1:16" ht="12.75">
      <c r="A36" s="1">
        <v>2004</v>
      </c>
      <c r="B36" s="5">
        <v>13857</v>
      </c>
      <c r="C36" s="21">
        <v>14752</v>
      </c>
      <c r="D36" s="3">
        <v>14618</v>
      </c>
      <c r="E36" s="3">
        <v>16529</v>
      </c>
      <c r="F36" s="3">
        <v>18936</v>
      </c>
      <c r="G36" s="3">
        <v>20250</v>
      </c>
      <c r="H36" s="22">
        <v>20545</v>
      </c>
      <c r="I36" s="3">
        <v>19836</v>
      </c>
      <c r="J36" s="3">
        <v>20531</v>
      </c>
      <c r="K36" s="3">
        <v>18635</v>
      </c>
      <c r="L36" s="3">
        <v>17358</v>
      </c>
      <c r="M36" s="3">
        <v>15871</v>
      </c>
      <c r="N36" s="29">
        <f t="shared" si="8"/>
        <v>20545</v>
      </c>
      <c r="O36" s="68">
        <f>C36</f>
        <v>14752</v>
      </c>
      <c r="P36" s="31">
        <f t="shared" si="7"/>
        <v>20545</v>
      </c>
    </row>
    <row r="37" spans="1:16" ht="12.75">
      <c r="A37" s="1">
        <v>2005</v>
      </c>
      <c r="B37" s="21">
        <f>'Monthly Peaks with Day &amp; Time'!B36</f>
        <v>18108</v>
      </c>
      <c r="C37" s="3">
        <f>'Monthly Peaks with Day &amp; Time'!E36</f>
        <v>14738</v>
      </c>
      <c r="D37" s="3">
        <f>'Monthly Peaks with Day &amp; Time'!H36</f>
        <v>16747</v>
      </c>
      <c r="E37" s="3">
        <v>16534</v>
      </c>
      <c r="F37" s="3">
        <v>19303</v>
      </c>
      <c r="G37" s="3">
        <v>20388</v>
      </c>
      <c r="H37" s="3">
        <v>21611</v>
      </c>
      <c r="I37" s="22">
        <v>22361</v>
      </c>
      <c r="J37" s="3">
        <v>20731</v>
      </c>
      <c r="K37" s="3">
        <v>20176</v>
      </c>
      <c r="L37" s="3">
        <v>16346</v>
      </c>
      <c r="M37" s="3">
        <v>15068</v>
      </c>
      <c r="N37" s="29">
        <f t="shared" si="8"/>
        <v>22361</v>
      </c>
      <c r="O37" s="30">
        <f t="shared" si="6"/>
        <v>18108</v>
      </c>
      <c r="P37" s="31">
        <f t="shared" si="7"/>
        <v>22361</v>
      </c>
    </row>
    <row r="38" spans="1:19" ht="12.75">
      <c r="A38" s="1">
        <v>2006</v>
      </c>
      <c r="B38" s="3">
        <v>14800</v>
      </c>
      <c r="C38" s="66">
        <v>19683</v>
      </c>
      <c r="D38" s="3">
        <v>16946</v>
      </c>
      <c r="E38" s="3">
        <v>18975</v>
      </c>
      <c r="F38" s="3">
        <v>19321</v>
      </c>
      <c r="G38" s="3">
        <v>21123</v>
      </c>
      <c r="H38" s="3">
        <v>21493</v>
      </c>
      <c r="I38" s="22">
        <v>21819</v>
      </c>
      <c r="J38" s="3">
        <v>20580</v>
      </c>
      <c r="K38" s="3">
        <v>19440</v>
      </c>
      <c r="L38" s="3">
        <v>17260</v>
      </c>
      <c r="M38" s="3">
        <v>15798</v>
      </c>
      <c r="N38" s="29">
        <f t="shared" si="8"/>
        <v>21819</v>
      </c>
      <c r="O38" s="30">
        <f aca="true" t="shared" si="9" ref="O38:O43">IF(M37&gt;MAX(B38:D38),M37,MAX(B38:D38))</f>
        <v>19683</v>
      </c>
      <c r="P38" s="31">
        <f aca="true" t="shared" si="10" ref="P38:P43">MAX(F38:J38)</f>
        <v>21819</v>
      </c>
      <c r="Q38">
        <v>4416127</v>
      </c>
      <c r="R38" s="67">
        <f>(P38/Q38)*1000</f>
        <v>4.940754647681102</v>
      </c>
      <c r="S38" t="s">
        <v>42</v>
      </c>
    </row>
    <row r="39" spans="1:16" ht="12.75">
      <c r="A39" s="1">
        <v>2007</v>
      </c>
      <c r="B39" s="3">
        <v>15619</v>
      </c>
      <c r="C39" s="66">
        <v>16815</v>
      </c>
      <c r="D39" s="3">
        <v>16450</v>
      </c>
      <c r="E39" s="3">
        <v>17623</v>
      </c>
      <c r="F39" s="3">
        <v>19004</v>
      </c>
      <c r="G39" s="3">
        <v>20560</v>
      </c>
      <c r="H39" s="3">
        <v>21732</v>
      </c>
      <c r="I39" s="22">
        <v>21962</v>
      </c>
      <c r="J39" s="3">
        <v>21808</v>
      </c>
      <c r="K39" s="3">
        <v>19876</v>
      </c>
      <c r="L39" s="3">
        <v>16484</v>
      </c>
      <c r="M39" s="3">
        <v>16043</v>
      </c>
      <c r="N39" s="29">
        <f t="shared" si="8"/>
        <v>21962</v>
      </c>
      <c r="O39" s="30">
        <f t="shared" si="9"/>
        <v>16815</v>
      </c>
      <c r="P39" s="31">
        <f t="shared" si="10"/>
        <v>21962</v>
      </c>
    </row>
    <row r="40" spans="1:16" ht="12.75">
      <c r="A40" s="1">
        <v>2008</v>
      </c>
      <c r="B40" s="66">
        <v>18055</v>
      </c>
      <c r="C40" s="3">
        <v>15735</v>
      </c>
      <c r="D40" s="3">
        <v>16226</v>
      </c>
      <c r="E40" s="3">
        <v>16995</v>
      </c>
      <c r="F40" s="3">
        <v>20289</v>
      </c>
      <c r="G40" s="3">
        <v>20565</v>
      </c>
      <c r="H40" s="3">
        <v>20951</v>
      </c>
      <c r="I40" s="22">
        <v>21060</v>
      </c>
      <c r="J40" s="3">
        <v>20456</v>
      </c>
      <c r="K40" s="3">
        <v>18752</v>
      </c>
      <c r="L40" s="3">
        <v>16538</v>
      </c>
      <c r="M40" s="3">
        <v>14849</v>
      </c>
      <c r="N40" s="29">
        <f aca="true" t="shared" si="11" ref="N40:N45">MAX(B40:M40)</f>
        <v>21060</v>
      </c>
      <c r="O40" s="30">
        <f t="shared" si="9"/>
        <v>18055</v>
      </c>
      <c r="P40" s="31">
        <f t="shared" si="10"/>
        <v>21060</v>
      </c>
    </row>
    <row r="41" spans="1:16" ht="12.75">
      <c r="A41" s="1">
        <v>2009</v>
      </c>
      <c r="B41" s="74">
        <f>'Monthly Peaks with Day &amp; Time'!B40</f>
        <v>19378</v>
      </c>
      <c r="C41" s="66">
        <f>'Monthly Peaks with Day &amp; Time'!E40</f>
        <v>20081</v>
      </c>
      <c r="D41" s="3">
        <f>'Monthly Peaks with Day &amp; Time'!H40</f>
        <v>15347</v>
      </c>
      <c r="E41" s="3">
        <f>'Monthly Peaks with Day &amp; Time'!K40</f>
        <v>17145</v>
      </c>
      <c r="F41" s="3">
        <f>'Monthly Peaks with Day &amp; Time'!N40</f>
        <v>19210</v>
      </c>
      <c r="G41" s="72">
        <f>'Monthly Peaks with Day &amp; Time'!Q40</f>
        <v>22351</v>
      </c>
      <c r="H41" s="3">
        <f>'Monthly Peaks with Day &amp; Time'!T40</f>
        <v>21138</v>
      </c>
      <c r="I41" s="3">
        <f>'Monthly Peaks with Day &amp; Time'!W40</f>
        <v>21015</v>
      </c>
      <c r="J41" s="3">
        <f>'Monthly Peaks with Day &amp; Time'!Z40</f>
        <v>20334</v>
      </c>
      <c r="K41" s="3">
        <f>'Monthly Peaks with Day &amp; Time'!AC40</f>
        <v>21014</v>
      </c>
      <c r="L41" s="3">
        <f>'Monthly Peaks with Day &amp; Time'!AF40</f>
        <v>19226</v>
      </c>
      <c r="M41" s="3">
        <f>'Monthly Peaks with Day &amp; Time'!AI40</f>
        <v>16122</v>
      </c>
      <c r="N41" s="29">
        <f t="shared" si="11"/>
        <v>22351</v>
      </c>
      <c r="O41" s="30">
        <f t="shared" si="9"/>
        <v>20081</v>
      </c>
      <c r="P41" s="31">
        <f t="shared" si="10"/>
        <v>22351</v>
      </c>
    </row>
    <row r="42" spans="1:16" ht="12.75">
      <c r="A42" s="1">
        <v>2010</v>
      </c>
      <c r="B42" s="76">
        <f>'Monthly Peaks with Day &amp; Time'!B41</f>
        <v>24346</v>
      </c>
      <c r="C42" s="74">
        <f>'Monthly Peaks with Day &amp; Time'!E41</f>
        <v>16488</v>
      </c>
      <c r="D42" s="74">
        <f>'Monthly Peaks with Day &amp; Time'!H41</f>
        <v>17748</v>
      </c>
      <c r="E42" s="74">
        <f>'Monthly Peaks with Day &amp; Time'!K41</f>
        <v>15480</v>
      </c>
      <c r="F42" s="74">
        <f>'Monthly Peaks with Day &amp; Time'!N41</f>
        <v>19217</v>
      </c>
      <c r="G42" s="74">
        <f>'Monthly Peaks with Day &amp; Time'!Q41</f>
        <v>21901</v>
      </c>
      <c r="H42" s="74">
        <f>'Monthly Peaks with Day &amp; Time'!T41</f>
        <v>21633</v>
      </c>
      <c r="I42" s="75">
        <f>'Monthly Peaks with Day &amp; Time'!W41</f>
        <v>22256</v>
      </c>
      <c r="J42" s="74">
        <f>'Monthly Peaks with Day &amp; Time'!Z41</f>
        <v>20738</v>
      </c>
      <c r="K42" s="74">
        <f>'Monthly Peaks with Day &amp; Time'!AC41</f>
        <v>19099</v>
      </c>
      <c r="L42" s="74">
        <f>'Monthly Peaks with Day &amp; Time'!AF41</f>
        <v>17127</v>
      </c>
      <c r="M42" s="89">
        <f>'Monthly Peaks with Day &amp; Time'!AI41</f>
        <v>21126</v>
      </c>
      <c r="N42" s="29">
        <f t="shared" si="11"/>
        <v>24346</v>
      </c>
      <c r="O42" s="30">
        <f t="shared" si="9"/>
        <v>24346</v>
      </c>
      <c r="P42" s="31">
        <f t="shared" si="10"/>
        <v>22256</v>
      </c>
    </row>
    <row r="43" spans="1:16" ht="12.75">
      <c r="A43" s="1">
        <v>2011</v>
      </c>
      <c r="B43" s="74">
        <f>'Monthly Peaks with Day &amp; Time'!B42</f>
        <v>18552</v>
      </c>
      <c r="C43" s="74">
        <f>'Monthly Peaks with Day &amp; Time'!E42</f>
        <v>14483</v>
      </c>
      <c r="D43" s="74">
        <f>'Monthly Peaks with Day &amp; Time'!H42</f>
        <v>16088</v>
      </c>
      <c r="E43" s="74">
        <f>'Monthly Peaks with Day &amp; Time'!K42</f>
        <v>19615</v>
      </c>
      <c r="F43" s="74">
        <f>'Monthly Peaks with Day &amp; Time'!N42</f>
        <v>19747</v>
      </c>
      <c r="G43" s="74">
        <f>'Monthly Peaks with Day &amp; Time'!Q42</f>
        <v>21222</v>
      </c>
      <c r="H43" s="74">
        <f>'Monthly Peaks with Day &amp; Time'!T42</f>
        <v>21377</v>
      </c>
      <c r="I43" s="90">
        <f>'Monthly Peaks with Day &amp; Time'!W42</f>
        <v>21619</v>
      </c>
      <c r="J43" s="74">
        <f>'Monthly Peaks with Day &amp; Time'!Z42</f>
        <v>20035</v>
      </c>
      <c r="K43" s="74">
        <f>'Monthly Peaks with Day &amp; Time'!AC42</f>
        <v>18757</v>
      </c>
      <c r="L43" s="74">
        <f>'Monthly Peaks with Day &amp; Time'!AF42</f>
        <v>16831</v>
      </c>
      <c r="M43" s="74">
        <f>'Monthly Peaks with Day &amp; Time'!AI42</f>
        <v>14575</v>
      </c>
      <c r="N43" s="29">
        <f t="shared" si="11"/>
        <v>21619</v>
      </c>
      <c r="O43" s="30">
        <f t="shared" si="9"/>
        <v>21126</v>
      </c>
      <c r="P43" s="31">
        <f t="shared" si="10"/>
        <v>21619</v>
      </c>
    </row>
    <row r="44" spans="1:16" ht="12.75">
      <c r="A44" s="1">
        <v>2012</v>
      </c>
      <c r="B44" s="76">
        <f>'Monthly Peaks with Day &amp; Time'!B43</f>
        <v>17934</v>
      </c>
      <c r="C44" s="74">
        <f>'Monthly Peaks with Day &amp; Time'!E43</f>
        <v>16228</v>
      </c>
      <c r="D44" s="74">
        <f>'Monthly Peaks with Day &amp; Time'!H43</f>
        <v>16310</v>
      </c>
      <c r="E44" s="74">
        <f>'Monthly Peaks with Day &amp; Time'!K43</f>
        <v>18108</v>
      </c>
      <c r="F44" s="74">
        <f>'Monthly Peaks with Day &amp; Time'!N43</f>
        <v>19981</v>
      </c>
      <c r="G44" s="74">
        <f>'Monthly Peaks with Day &amp; Time'!Q43</f>
        <v>20351</v>
      </c>
      <c r="H44" s="74">
        <f>'Monthly Peaks with Day &amp; Time'!T43</f>
        <v>21343</v>
      </c>
      <c r="I44" s="90">
        <f>'Monthly Peaks with Day &amp; Time'!W43</f>
        <v>21440</v>
      </c>
      <c r="J44" s="74">
        <f>'Monthly Peaks with Day &amp; Time'!Z43</f>
        <v>19711</v>
      </c>
      <c r="K44" s="74">
        <f>'Monthly Peaks with Day &amp; Time'!AC43</f>
        <v>19337</v>
      </c>
      <c r="L44" s="74">
        <f>'Monthly Peaks with Day &amp; Time'!AF43</f>
        <v>14282</v>
      </c>
      <c r="M44" s="74">
        <f>'Monthly Peaks with Day &amp; Time'!AI43</f>
        <v>16025</v>
      </c>
      <c r="N44" s="29">
        <f t="shared" si="11"/>
        <v>21440</v>
      </c>
      <c r="O44" s="30">
        <f>IF(M43&gt;MAX(B44:D44),M43,MAX(B44:D44))</f>
        <v>17934</v>
      </c>
      <c r="P44" s="31">
        <f>MAX(F44:J44)</f>
        <v>21440</v>
      </c>
    </row>
    <row r="45" spans="1:16" ht="12.75">
      <c r="A45" s="1">
        <v>2013</v>
      </c>
      <c r="B45" s="74">
        <f>'Monthly Peaks with Day &amp; Time'!B44</f>
        <v>15135</v>
      </c>
      <c r="C45" s="74">
        <f>'Monthly Peaks with Day &amp; Time'!E44</f>
        <v>15627</v>
      </c>
      <c r="D45" s="76">
        <f>'Monthly Peaks with Day &amp; Time'!H44</f>
        <v>15931</v>
      </c>
      <c r="E45" s="74">
        <f>'Monthly Peaks with Day &amp; Time'!K44</f>
        <v>18419</v>
      </c>
      <c r="F45" s="74">
        <f>'Monthly Peaks with Day &amp; Time'!N44</f>
        <v>19579</v>
      </c>
      <c r="G45" s="74">
        <f>'Monthly Peaks with Day &amp; Time'!Q44</f>
        <v>21147</v>
      </c>
      <c r="H45" s="74">
        <f>'Monthly Peaks with Day &amp; Time'!T44</f>
        <v>20261</v>
      </c>
      <c r="I45" s="90">
        <f>'Monthly Peaks with Day &amp; Time'!W44</f>
        <v>21576</v>
      </c>
      <c r="J45" s="74">
        <f>'Monthly Peaks with Day &amp; Time'!Z44</f>
        <v>20297</v>
      </c>
      <c r="K45" s="108">
        <f>'Monthly Peaks with Day &amp; Time'!AC44</f>
        <v>19313</v>
      </c>
      <c r="L45" s="108">
        <f>'Monthly Peaks with Day &amp; Time'!AF44</f>
        <v>18028</v>
      </c>
      <c r="M45" s="74">
        <f>'Monthly Peaks with Day &amp; Time'!AI44</f>
        <v>16161</v>
      </c>
      <c r="N45" s="29">
        <f t="shared" si="11"/>
        <v>21576</v>
      </c>
      <c r="O45" s="30">
        <f>D45</f>
        <v>15931</v>
      </c>
      <c r="P45" s="31">
        <f>MAX(F45:J45)</f>
        <v>21576</v>
      </c>
    </row>
    <row r="46" spans="1:16" ht="12.75">
      <c r="A46" s="1">
        <v>2014</v>
      </c>
      <c r="B46" s="76">
        <f>'Monthly Peaks with Day &amp; Time'!B45</f>
        <v>17500</v>
      </c>
      <c r="C46" s="74">
        <f>'Monthly Peaks with Day &amp; Time'!E45</f>
        <v>16297</v>
      </c>
      <c r="D46" s="74">
        <f>'Monthly Peaks with Day &amp; Time'!H45</f>
        <v>16183</v>
      </c>
      <c r="E46" s="74">
        <f>'Monthly Peaks with Day &amp; Time'!K45</f>
        <v>19934</v>
      </c>
      <c r="F46" s="74">
        <f>'Monthly Peaks with Day &amp; Time'!N45</f>
        <v>20295</v>
      </c>
      <c r="G46" s="74">
        <f>'Monthly Peaks with Day &amp; Time'!Q45</f>
        <v>21786</v>
      </c>
      <c r="H46" s="74">
        <f>'Monthly Peaks with Day &amp; Time'!T45</f>
        <v>22935</v>
      </c>
      <c r="I46" s="74">
        <f>'Monthly Peaks with Day &amp; Time'!W45</f>
        <v>22900</v>
      </c>
      <c r="J46" s="74">
        <f>'Monthly Peaks with Day &amp; Time'!Z45</f>
        <v>21673</v>
      </c>
      <c r="K46" s="74">
        <f>'Monthly Peaks with Day &amp; Time'!AC45</f>
        <v>21079</v>
      </c>
      <c r="L46" s="74">
        <f>'Monthly Peaks with Day &amp; Time'!AF45</f>
        <v>17830</v>
      </c>
      <c r="M46" s="74">
        <f>'Monthly Peaks with Day &amp; Time'!AI45</f>
        <v>16095</v>
      </c>
      <c r="N46" s="29">
        <f>MAX(B46:M46)</f>
        <v>22935</v>
      </c>
      <c r="O46" s="30">
        <f>IF(M45&gt;MAX(B46:D46),M45,MAX(B46:D46))</f>
        <v>17500</v>
      </c>
      <c r="P46" s="31">
        <f>MAX(F46:J46)</f>
        <v>22935</v>
      </c>
    </row>
    <row r="47" spans="1:16" ht="12.75">
      <c r="A47" s="1">
        <v>2015</v>
      </c>
      <c r="B47" s="74">
        <f>'Monthly Peaks with Day &amp; Time'!B46</f>
        <v>15747</v>
      </c>
      <c r="C47" s="76">
        <f>'Monthly Peaks with Day &amp; Time'!E46</f>
        <v>19718</v>
      </c>
      <c r="D47" s="74">
        <f>'Monthly Peaks with Day &amp; Time'!H46</f>
        <v>17979</v>
      </c>
      <c r="E47" s="74">
        <f>'Monthly Peaks with Day &amp; Time'!K46</f>
        <v>21242</v>
      </c>
      <c r="F47" s="3">
        <f>+'Monthly Peaks with Day &amp; Time'!N46</f>
        <v>21016</v>
      </c>
      <c r="G47" s="144">
        <f>+'Monthly Peaks with Day &amp; Time'!Q46</f>
        <v>22959</v>
      </c>
      <c r="H47" s="3">
        <f>+'Monthly Peaks with Day &amp; Time'!T46</f>
        <v>22153</v>
      </c>
      <c r="I47" s="3">
        <f>+'Monthly Peaks with Day &amp; Time'!W46</f>
        <v>22717</v>
      </c>
      <c r="J47" s="3">
        <f>+'Monthly Peaks with Day &amp; Time'!Z46</f>
        <v>22563</v>
      </c>
      <c r="K47" s="3">
        <f>+'Monthly Peaks with Day &amp; Time'!AC46</f>
        <v>20990</v>
      </c>
      <c r="L47" s="74">
        <f>'Monthly Peaks with Day &amp; Time'!AF46</f>
        <v>20541</v>
      </c>
      <c r="M47" s="74">
        <f>'Monthly Peaks with Day &amp; Time'!AI46</f>
        <v>18129</v>
      </c>
      <c r="N47" s="29">
        <f>MAX(B47:M47)</f>
        <v>22959</v>
      </c>
      <c r="O47" s="30">
        <f>IF(M46&gt;MAX(B47:D47),M46,MAX(B47:D47))</f>
        <v>19718</v>
      </c>
      <c r="P47" s="31">
        <f>MAX(F47:J47)</f>
        <v>22959</v>
      </c>
    </row>
    <row r="48" spans="1:16" ht="12.75">
      <c r="A48" s="1">
        <v>2016</v>
      </c>
      <c r="B48" s="74">
        <f>'Monthly Peaks with Day &amp; Time'!B47</f>
        <v>16926</v>
      </c>
      <c r="C48" s="76">
        <f>'Monthly Peaks with Day &amp; Time'!E47</f>
        <v>16941</v>
      </c>
      <c r="D48" s="74">
        <f>'Monthly Peaks with Day &amp; Time'!H47</f>
        <v>0</v>
      </c>
      <c r="E48" s="74">
        <f>'Monthly Peaks with Day &amp; Time'!K47</f>
        <v>0</v>
      </c>
      <c r="F48" s="3">
        <f>+'Monthly Peaks with Day &amp; Time'!N47</f>
        <v>0</v>
      </c>
      <c r="G48" s="144">
        <f>+'Monthly Peaks with Day &amp; Time'!Q47</f>
        <v>0</v>
      </c>
      <c r="H48" s="3">
        <f>+'Monthly Peaks with Day &amp; Time'!T47</f>
        <v>0</v>
      </c>
      <c r="I48" s="3">
        <f>+'Monthly Peaks with Day &amp; Time'!W47</f>
        <v>0</v>
      </c>
      <c r="J48" s="3">
        <f>+'Monthly Peaks with Day &amp; Time'!Z47</f>
        <v>0</v>
      </c>
      <c r="K48" s="3">
        <f>+'Monthly Peaks with Day &amp; Time'!AC47</f>
        <v>0</v>
      </c>
      <c r="L48" s="74">
        <f>'Monthly Peaks with Day &amp; Time'!AF47</f>
        <v>0</v>
      </c>
      <c r="M48" s="74">
        <f>'Monthly Peaks with Day &amp; Time'!AI47</f>
        <v>0</v>
      </c>
      <c r="N48" s="29">
        <f>MAX(B48:M48)</f>
        <v>16941</v>
      </c>
      <c r="O48" s="30">
        <f>IF(M47&gt;MAX(B48:D48),M47,MAX(B48:D48))</f>
        <v>18129</v>
      </c>
      <c r="P48" s="31">
        <f>MAX(F48:J48)</f>
        <v>0</v>
      </c>
    </row>
    <row r="50" spans="15:16" ht="12.75">
      <c r="O50" s="71">
        <f>MAX(O7:O46)</f>
        <v>24346</v>
      </c>
      <c r="P50" s="71">
        <f>MAX(P7:P46)</f>
        <v>22935</v>
      </c>
    </row>
    <row r="51" spans="1:16" ht="12.75">
      <c r="A51" s="87" t="s">
        <v>83</v>
      </c>
      <c r="P51" s="111">
        <f>MAX(B7:M46)</f>
        <v>24346</v>
      </c>
    </row>
    <row r="56" ht="12.75">
      <c r="C56" s="70"/>
    </row>
    <row r="58" spans="1:16" ht="12.75">
      <c r="A58" s="69" t="s">
        <v>47</v>
      </c>
      <c r="B58" s="71">
        <f>STDEV(B7:B40)</f>
        <v>3836.1044222161327</v>
      </c>
      <c r="C58" s="71">
        <f aca="true" t="shared" si="12" ref="C58:M58">STDEV(C7:C40)</f>
        <v>3356.9569542771724</v>
      </c>
      <c r="D58" s="71">
        <f t="shared" si="12"/>
        <v>3687.3487836096433</v>
      </c>
      <c r="E58" s="71">
        <f t="shared" si="12"/>
        <v>4105.8775386638645</v>
      </c>
      <c r="F58" s="71">
        <f t="shared" si="12"/>
        <v>4555.306429765138</v>
      </c>
      <c r="G58" s="71">
        <f t="shared" si="12"/>
        <v>4524.421189783408</v>
      </c>
      <c r="H58" s="71">
        <f t="shared" si="12"/>
        <v>4627.10522216367</v>
      </c>
      <c r="I58" s="71">
        <f>STDEV(I7:I40)</f>
        <v>4665.9838085743395</v>
      </c>
      <c r="J58" s="71">
        <f t="shared" si="12"/>
        <v>4559.338376095307</v>
      </c>
      <c r="K58" s="71">
        <f t="shared" si="12"/>
        <v>4289.246373056555</v>
      </c>
      <c r="L58" s="71">
        <f t="shared" si="12"/>
        <v>3686.1156022503264</v>
      </c>
      <c r="M58" s="71">
        <f t="shared" si="12"/>
        <v>3141.8739789586875</v>
      </c>
      <c r="N58" s="71">
        <f>STDEV(N7:N40)</f>
        <v>4550.589719984039</v>
      </c>
      <c r="O58" s="71">
        <f>STDEV(O7:O40)</f>
        <v>3809.52519685724</v>
      </c>
      <c r="P58" s="71">
        <f>STDEV(P7:P40)</f>
        <v>4660.047467360961</v>
      </c>
    </row>
    <row r="59" spans="1:16" ht="12.75">
      <c r="A59" s="69" t="s">
        <v>45</v>
      </c>
      <c r="B59" s="71">
        <f>STDEV(B15:B39)</f>
        <v>3305.6436629901114</v>
      </c>
      <c r="C59" s="71">
        <f>STDEV(C15:C39)</f>
        <v>2768.182970229148</v>
      </c>
      <c r="D59" s="71">
        <f>STDEV(D15:D39)</f>
        <v>2955.8310925581186</v>
      </c>
      <c r="E59" s="71">
        <f aca="true" t="shared" si="13" ref="E59:K59">STDEV(E15:E39)</f>
        <v>3477.926819107419</v>
      </c>
      <c r="F59" s="71">
        <f t="shared" si="13"/>
        <v>3624.3485923059343</v>
      </c>
      <c r="G59" s="71">
        <f t="shared" si="13"/>
        <v>3639.714414022332</v>
      </c>
      <c r="H59" s="71">
        <f t="shared" si="13"/>
        <v>3725.9985681326043</v>
      </c>
      <c r="I59" s="71">
        <f t="shared" si="13"/>
        <v>3717.538111555728</v>
      </c>
      <c r="J59" s="71">
        <f t="shared" si="13"/>
        <v>3646.4048810867944</v>
      </c>
      <c r="K59" s="71">
        <f t="shared" si="13"/>
        <v>3541.422416615266</v>
      </c>
      <c r="L59" s="71">
        <f>STDEV(L15:L39)</f>
        <v>2951.3882564573196</v>
      </c>
      <c r="M59" s="71">
        <f>STDEV(M15:M39)</f>
        <v>2424.2030192622065</v>
      </c>
      <c r="N59" s="71">
        <f>STDEV(N15:N39)</f>
        <v>3585.598008067709</v>
      </c>
      <c r="O59" s="71">
        <f>STDEV(O15:O39)</f>
        <v>3050.1274973351524</v>
      </c>
      <c r="P59" s="71">
        <f>STDEV(P15:P39)</f>
        <v>3711.7598358406517</v>
      </c>
    </row>
    <row r="60" spans="1:16" ht="12.75">
      <c r="A60" s="69" t="s">
        <v>46</v>
      </c>
      <c r="B60" s="71">
        <f>STDEV(B15:B40)</f>
        <v>3348.383708367596</v>
      </c>
      <c r="C60" s="71">
        <f>STDEV(C15:C40)</f>
        <v>2769.6845163303346</v>
      </c>
      <c r="D60" s="71">
        <f>STDEV(D15:D40)</f>
        <v>2991.6119559785534</v>
      </c>
      <c r="E60" s="71">
        <f aca="true" t="shared" si="14" ref="E60:K60">STDEV(E15:E40)</f>
        <v>3507.3100916733647</v>
      </c>
      <c r="F60" s="71">
        <f t="shared" si="14"/>
        <v>3745.4810185853908</v>
      </c>
      <c r="G60" s="71">
        <f t="shared" si="14"/>
        <v>3717.32749465604</v>
      </c>
      <c r="H60" s="71">
        <f t="shared" si="14"/>
        <v>3792.998634962102</v>
      </c>
      <c r="I60" s="71">
        <f t="shared" si="14"/>
        <v>3784.343116452853</v>
      </c>
      <c r="J60" s="71">
        <f t="shared" si="14"/>
        <v>3701.914986369311</v>
      </c>
      <c r="K60" s="71">
        <f t="shared" si="14"/>
        <v>3573.923562180301</v>
      </c>
      <c r="L60" s="71">
        <f>STDEV(L15:L40)</f>
        <v>2983.7984130787204</v>
      </c>
      <c r="M60" s="71">
        <f>STDEV(M15:M40)</f>
        <v>2414.4567672920584</v>
      </c>
      <c r="N60" s="71">
        <f>STDEV(N15:N40)</f>
        <v>3636.465075344999</v>
      </c>
      <c r="O60" s="71">
        <f>STDEV(O15:O40)</f>
        <v>3058.3080822823968</v>
      </c>
      <c r="P60" s="71">
        <f>STDEV(P15:P40)</f>
        <v>3769.8409466209446</v>
      </c>
    </row>
    <row r="63" ht="12.75">
      <c r="B63" s="69" t="s">
        <v>93</v>
      </c>
    </row>
    <row r="64" spans="2:4" ht="12.75">
      <c r="B64" s="93" t="s">
        <v>88</v>
      </c>
      <c r="D64" s="93" t="s">
        <v>91</v>
      </c>
    </row>
    <row r="65" spans="2:4" ht="12.75">
      <c r="B65" s="20" t="s">
        <v>90</v>
      </c>
      <c r="C65" s="20" t="s">
        <v>92</v>
      </c>
      <c r="D65" s="20" t="s">
        <v>88</v>
      </c>
    </row>
    <row r="66" spans="1:4" ht="12.75">
      <c r="A66" s="118">
        <v>41579</v>
      </c>
      <c r="B66" s="77">
        <f>+L45</f>
        <v>18028</v>
      </c>
      <c r="C66" s="97" t="s">
        <v>89</v>
      </c>
      <c r="D66" s="77" t="str">
        <f>+'Monthly Peaks with Day &amp; Time'!AH44</f>
        <v>4-5 PM</v>
      </c>
    </row>
    <row r="67" spans="1:4" ht="12.75">
      <c r="A67" s="118">
        <v>41609</v>
      </c>
      <c r="B67" s="77">
        <f>+M45</f>
        <v>16161</v>
      </c>
      <c r="C67" s="97" t="s">
        <v>89</v>
      </c>
      <c r="D67" s="77" t="str">
        <f>+'Monthly Peaks with Day &amp; Time'!AK45</f>
        <v>2-3 PM</v>
      </c>
    </row>
    <row r="68" spans="1:4" ht="12.75">
      <c r="A68" s="118">
        <v>41640</v>
      </c>
      <c r="B68" s="77">
        <f>+B46</f>
        <v>17500</v>
      </c>
      <c r="C68" s="97" t="s">
        <v>89</v>
      </c>
      <c r="D68" s="77" t="str">
        <f>+'Monthly Peaks with Day &amp; Time'!D45</f>
        <v>7-8 AM</v>
      </c>
    </row>
    <row r="69" spans="1:4" ht="12.75">
      <c r="A69" s="118">
        <v>41671</v>
      </c>
      <c r="B69" s="77">
        <f>+C46</f>
        <v>16297</v>
      </c>
      <c r="C69" s="97" t="s">
        <v>89</v>
      </c>
      <c r="D69" s="77" t="str">
        <f>+'Monthly Peaks with Day &amp; Time'!G45</f>
        <v>3-4 PM</v>
      </c>
    </row>
    <row r="70" spans="1:4" ht="12.75">
      <c r="A70" s="118">
        <v>41699</v>
      </c>
      <c r="B70" s="77">
        <f>+D46</f>
        <v>16183</v>
      </c>
      <c r="C70" s="97" t="s">
        <v>89</v>
      </c>
      <c r="D70" s="77" t="str">
        <f>+'Monthly Peaks with Day &amp; Time'!J45</f>
        <v>4-5 PM</v>
      </c>
    </row>
    <row r="71" spans="2:4" ht="12.75">
      <c r="B71" s="96"/>
      <c r="D71" s="96"/>
    </row>
    <row r="72" spans="1:4" ht="12.75">
      <c r="A72" s="118">
        <v>41852</v>
      </c>
      <c r="B72" s="77">
        <f>+I46</f>
        <v>22900</v>
      </c>
      <c r="C72" s="97" t="s">
        <v>89</v>
      </c>
      <c r="D72" s="77" t="str">
        <f>+'Monthly Peaks with Day &amp; Time'!Y45</f>
        <v>4-5 PM</v>
      </c>
    </row>
    <row r="73" spans="2:4" ht="12.75">
      <c r="B73" s="96"/>
      <c r="D73" s="96"/>
    </row>
    <row r="74" spans="1:4" ht="12.75">
      <c r="A74" s="118">
        <v>41944</v>
      </c>
      <c r="B74" s="77">
        <f>+L46</f>
        <v>17830</v>
      </c>
      <c r="C74" s="97" t="s">
        <v>89</v>
      </c>
      <c r="D74" s="96" t="s">
        <v>21</v>
      </c>
    </row>
    <row r="75" spans="1:4" ht="12.75">
      <c r="A75" s="118">
        <v>41974</v>
      </c>
      <c r="B75" s="77">
        <f>+M46</f>
        <v>16095</v>
      </c>
      <c r="C75" s="97" t="s">
        <v>89</v>
      </c>
      <c r="D75" s="96" t="s">
        <v>26</v>
      </c>
    </row>
    <row r="76" spans="1:4" ht="12.75">
      <c r="A76" s="122">
        <v>42005</v>
      </c>
      <c r="B76" s="119">
        <v>21136.055269742956</v>
      </c>
      <c r="C76" s="120" t="s">
        <v>77</v>
      </c>
      <c r="D76" s="121" t="s">
        <v>23</v>
      </c>
    </row>
    <row r="77" spans="1:4" ht="12.75">
      <c r="A77" s="122">
        <v>42036</v>
      </c>
      <c r="B77" s="119">
        <v>18169.552067909153</v>
      </c>
      <c r="C77" s="120" t="s">
        <v>77</v>
      </c>
      <c r="D77" s="121" t="str">
        <f>+D76</f>
        <v>7-8 AM</v>
      </c>
    </row>
    <row r="78" spans="1:4" ht="12.75">
      <c r="A78" s="122">
        <v>42064</v>
      </c>
      <c r="B78" s="119">
        <v>18029.692329470978</v>
      </c>
      <c r="C78" s="120" t="s">
        <v>77</v>
      </c>
      <c r="D78" s="119" t="s">
        <v>25</v>
      </c>
    </row>
    <row r="79" ht="12.75">
      <c r="B79" s="96"/>
    </row>
    <row r="80" ht="12.75">
      <c r="B80" s="96"/>
    </row>
  </sheetData>
  <sheetProtection/>
  <mergeCells count="1">
    <mergeCell ref="A4:P4"/>
  </mergeCells>
  <printOptions horizontalCentered="1"/>
  <pageMargins left="0.2" right="0.22" top="1" bottom="1" header="0.5" footer="0.5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9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10.421875" style="0" customWidth="1"/>
    <col min="2" max="2" width="9.28125" style="0" customWidth="1"/>
    <col min="3" max="3" width="9.7109375" style="0" customWidth="1"/>
    <col min="4" max="4" width="9.140625" style="0" customWidth="1"/>
    <col min="5" max="5" width="9.28125" style="0" customWidth="1"/>
    <col min="6" max="6" width="10.140625" style="0" customWidth="1"/>
    <col min="7" max="7" width="9.140625" style="0" customWidth="1"/>
    <col min="8" max="8" width="9.28125" style="0" customWidth="1"/>
    <col min="9" max="9" width="10.140625" style="0" customWidth="1"/>
    <col min="10" max="10" width="9.140625" style="0" customWidth="1"/>
    <col min="11" max="11" width="9.28125" style="0" customWidth="1"/>
    <col min="12" max="12" width="10.140625" style="0" customWidth="1"/>
    <col min="13" max="13" width="9.140625" style="0" customWidth="1"/>
    <col min="14" max="14" width="9.28125" style="0" customWidth="1"/>
    <col min="15" max="15" width="9.8515625" style="0" customWidth="1"/>
    <col min="16" max="17" width="9.140625" style="0" customWidth="1"/>
    <col min="18" max="18" width="10.140625" style="0" customWidth="1"/>
    <col min="19" max="23" width="9.140625" style="0" customWidth="1"/>
    <col min="24" max="24" width="10.140625" style="0" customWidth="1"/>
    <col min="25" max="29" width="9.140625" style="0" customWidth="1"/>
    <col min="30" max="30" width="10.140625" style="0" customWidth="1"/>
    <col min="31" max="32" width="9.140625" style="0" customWidth="1"/>
    <col min="33" max="33" width="10.140625" style="0" customWidth="1"/>
    <col min="34" max="35" width="9.140625" style="0" customWidth="1"/>
    <col min="36" max="36" width="10.140625" style="0" customWidth="1"/>
    <col min="37" max="38" width="9.140625" style="0" customWidth="1"/>
    <col min="39" max="39" width="10.140625" style="0" customWidth="1"/>
    <col min="40" max="40" width="10.00390625" style="0" customWidth="1"/>
    <col min="41" max="41" width="9.421875" style="0" bestFit="1" customWidth="1"/>
  </cols>
  <sheetData>
    <row r="1" ht="12.75">
      <c r="A1" s="87" t="s">
        <v>97</v>
      </c>
    </row>
    <row r="2" ht="12.75">
      <c r="A2" s="87" t="s">
        <v>96</v>
      </c>
    </row>
    <row r="3" ht="13.5" thickBot="1"/>
    <row r="4" spans="1:46" ht="13.5" thickBot="1">
      <c r="A4" s="173" t="s">
        <v>0</v>
      </c>
      <c r="B4" s="175" t="s">
        <v>27</v>
      </c>
      <c r="C4" s="176"/>
      <c r="D4" s="177"/>
      <c r="E4" s="175" t="s">
        <v>29</v>
      </c>
      <c r="F4" s="176"/>
      <c r="G4" s="177"/>
      <c r="H4" s="175" t="s">
        <v>30</v>
      </c>
      <c r="I4" s="176"/>
      <c r="J4" s="177"/>
      <c r="K4" s="175" t="s">
        <v>31</v>
      </c>
      <c r="L4" s="176"/>
      <c r="M4" s="177"/>
      <c r="N4" s="175" t="s">
        <v>5</v>
      </c>
      <c r="O4" s="176"/>
      <c r="P4" s="177"/>
      <c r="Q4" s="175" t="s">
        <v>32</v>
      </c>
      <c r="R4" s="176"/>
      <c r="S4" s="177"/>
      <c r="T4" s="175" t="s">
        <v>33</v>
      </c>
      <c r="U4" s="176"/>
      <c r="V4" s="177"/>
      <c r="W4" s="175" t="s">
        <v>34</v>
      </c>
      <c r="X4" s="176"/>
      <c r="Y4" s="177"/>
      <c r="Z4" s="175" t="s">
        <v>35</v>
      </c>
      <c r="AA4" s="176"/>
      <c r="AB4" s="177"/>
      <c r="AC4" s="175" t="s">
        <v>36</v>
      </c>
      <c r="AD4" s="176"/>
      <c r="AE4" s="177"/>
      <c r="AF4" s="175" t="s">
        <v>37</v>
      </c>
      <c r="AG4" s="176"/>
      <c r="AH4" s="177"/>
      <c r="AI4" s="175" t="s">
        <v>38</v>
      </c>
      <c r="AJ4" s="176"/>
      <c r="AK4" s="177"/>
      <c r="AL4" s="184" t="s">
        <v>13</v>
      </c>
      <c r="AM4" s="185"/>
      <c r="AN4" s="186"/>
      <c r="AO4" s="181" t="s">
        <v>14</v>
      </c>
      <c r="AP4" s="182"/>
      <c r="AQ4" s="183"/>
      <c r="AR4" s="178" t="s">
        <v>15</v>
      </c>
      <c r="AS4" s="179"/>
      <c r="AT4" s="180"/>
    </row>
    <row r="5" spans="1:52" ht="27" thickBot="1">
      <c r="A5" s="174"/>
      <c r="B5" s="17" t="s">
        <v>28</v>
      </c>
      <c r="C5" s="18" t="s">
        <v>17</v>
      </c>
      <c r="D5" s="19" t="s">
        <v>18</v>
      </c>
      <c r="E5" s="17" t="s">
        <v>28</v>
      </c>
      <c r="F5" s="18" t="s">
        <v>17</v>
      </c>
      <c r="G5" s="19" t="s">
        <v>18</v>
      </c>
      <c r="H5" s="17" t="s">
        <v>28</v>
      </c>
      <c r="I5" s="18" t="s">
        <v>17</v>
      </c>
      <c r="J5" s="19" t="s">
        <v>18</v>
      </c>
      <c r="K5" s="17" t="s">
        <v>28</v>
      </c>
      <c r="L5" s="18" t="s">
        <v>17</v>
      </c>
      <c r="M5" s="19" t="s">
        <v>18</v>
      </c>
      <c r="N5" s="17" t="s">
        <v>28</v>
      </c>
      <c r="O5" s="18" t="s">
        <v>17</v>
      </c>
      <c r="P5" s="19" t="s">
        <v>18</v>
      </c>
      <c r="Q5" s="17" t="s">
        <v>28</v>
      </c>
      <c r="R5" s="18" t="s">
        <v>17</v>
      </c>
      <c r="S5" s="19" t="s">
        <v>18</v>
      </c>
      <c r="T5" s="17" t="s">
        <v>28</v>
      </c>
      <c r="U5" s="18" t="s">
        <v>17</v>
      </c>
      <c r="V5" s="19" t="s">
        <v>18</v>
      </c>
      <c r="W5" s="17" t="s">
        <v>28</v>
      </c>
      <c r="X5" s="18" t="s">
        <v>17</v>
      </c>
      <c r="Y5" s="19" t="s">
        <v>18</v>
      </c>
      <c r="Z5" s="17" t="s">
        <v>28</v>
      </c>
      <c r="AA5" s="18" t="s">
        <v>17</v>
      </c>
      <c r="AB5" s="19" t="s">
        <v>18</v>
      </c>
      <c r="AC5" s="17" t="s">
        <v>28</v>
      </c>
      <c r="AD5" s="18" t="s">
        <v>17</v>
      </c>
      <c r="AE5" s="19" t="s">
        <v>18</v>
      </c>
      <c r="AF5" s="17" t="s">
        <v>28</v>
      </c>
      <c r="AG5" s="18" t="s">
        <v>17</v>
      </c>
      <c r="AH5" s="19" t="s">
        <v>18</v>
      </c>
      <c r="AI5" s="17" t="s">
        <v>28</v>
      </c>
      <c r="AJ5" s="18" t="s">
        <v>17</v>
      </c>
      <c r="AK5" s="19" t="s">
        <v>18</v>
      </c>
      <c r="AL5" s="32" t="s">
        <v>28</v>
      </c>
      <c r="AM5" s="33" t="s">
        <v>17</v>
      </c>
      <c r="AN5" s="34" t="s">
        <v>18</v>
      </c>
      <c r="AO5" s="43" t="s">
        <v>28</v>
      </c>
      <c r="AP5" s="44" t="s">
        <v>17</v>
      </c>
      <c r="AQ5" s="45" t="s">
        <v>18</v>
      </c>
      <c r="AR5" s="54" t="s">
        <v>28</v>
      </c>
      <c r="AS5" s="55" t="s">
        <v>17</v>
      </c>
      <c r="AT5" s="56" t="s">
        <v>18</v>
      </c>
      <c r="AW5" s="44" t="s">
        <v>78</v>
      </c>
      <c r="AX5" s="102" t="s">
        <v>79</v>
      </c>
      <c r="AZ5" s="6" t="s">
        <v>84</v>
      </c>
    </row>
    <row r="6" spans="1:52" ht="12.75">
      <c r="A6" s="10">
        <v>1975</v>
      </c>
      <c r="B6" s="9">
        <f>'Monthly Peaks'!B7</f>
        <v>5807</v>
      </c>
      <c r="C6" s="11">
        <v>27409</v>
      </c>
      <c r="D6" s="8" t="s">
        <v>20</v>
      </c>
      <c r="E6" s="9">
        <f>'Monthly Peaks'!C7</f>
        <v>5420</v>
      </c>
      <c r="F6" s="11">
        <v>27446</v>
      </c>
      <c r="G6" s="8" t="s">
        <v>19</v>
      </c>
      <c r="H6" s="9">
        <f>'Monthly Peaks'!D7</f>
        <v>5472</v>
      </c>
      <c r="I6" s="11">
        <v>27478</v>
      </c>
      <c r="J6" s="8" t="s">
        <v>22</v>
      </c>
      <c r="K6" s="9">
        <f>'Monthly Peaks'!E7</f>
        <v>5933</v>
      </c>
      <c r="L6" s="11">
        <v>27485</v>
      </c>
      <c r="M6" s="8" t="s">
        <v>22</v>
      </c>
      <c r="N6" s="9">
        <f>'Monthly Peaks'!F7</f>
        <v>6210</v>
      </c>
      <c r="O6" s="11">
        <v>27522</v>
      </c>
      <c r="P6" s="8" t="s">
        <v>22</v>
      </c>
      <c r="Q6" s="9">
        <f>'Monthly Peaks'!G7</f>
        <v>6988</v>
      </c>
      <c r="R6" s="11">
        <v>27557</v>
      </c>
      <c r="S6" s="8" t="s">
        <v>22</v>
      </c>
      <c r="T6" s="9">
        <f>'Monthly Peaks'!H7</f>
        <v>6658</v>
      </c>
      <c r="U6" s="11">
        <v>27599</v>
      </c>
      <c r="V6" s="8" t="s">
        <v>22</v>
      </c>
      <c r="W6" s="9">
        <f>'Monthly Peaks'!I7</f>
        <v>7076</v>
      </c>
      <c r="X6" s="11">
        <v>27631</v>
      </c>
      <c r="Y6" s="8" t="s">
        <v>22</v>
      </c>
      <c r="Z6" s="9">
        <f>'Monthly Peaks'!J7</f>
        <v>6778</v>
      </c>
      <c r="AA6" s="11">
        <v>27653</v>
      </c>
      <c r="AB6" s="8" t="s">
        <v>22</v>
      </c>
      <c r="AC6" s="9">
        <f>'Monthly Peaks'!K7</f>
        <v>6738</v>
      </c>
      <c r="AD6" s="11">
        <v>27675</v>
      </c>
      <c r="AE6" s="8" t="s">
        <v>22</v>
      </c>
      <c r="AF6" s="9">
        <f>'Monthly Peaks'!L7</f>
        <v>5720</v>
      </c>
      <c r="AG6" s="11">
        <v>27708</v>
      </c>
      <c r="AH6" s="8" t="s">
        <v>19</v>
      </c>
      <c r="AI6" s="9">
        <f>'Monthly Peaks'!M7</f>
        <v>6810</v>
      </c>
      <c r="AJ6" s="11">
        <v>27750</v>
      </c>
      <c r="AK6" s="8" t="s">
        <v>19</v>
      </c>
      <c r="AL6" s="41">
        <f>MAX('Monthly Peaks'!B7:M7)</f>
        <v>7076</v>
      </c>
      <c r="AM6" s="39">
        <v>27631</v>
      </c>
      <c r="AN6" s="40" t="s">
        <v>22</v>
      </c>
      <c r="AO6" s="52">
        <f>MAX('Monthly Peaks'!B7:D7)</f>
        <v>5807</v>
      </c>
      <c r="AP6" s="50">
        <v>27409</v>
      </c>
      <c r="AQ6" s="51" t="s">
        <v>20</v>
      </c>
      <c r="AR6" s="63">
        <f>MAX('Monthly Peaks'!F7:J7)</f>
        <v>7076</v>
      </c>
      <c r="AS6" s="61">
        <v>27631</v>
      </c>
      <c r="AT6" s="62" t="s">
        <v>22</v>
      </c>
      <c r="AW6" s="93">
        <f>WEEKDAY(AP6)</f>
        <v>4</v>
      </c>
      <c r="AX6" s="93">
        <f>WEEKDAY(AS6)</f>
        <v>2</v>
      </c>
      <c r="AZ6">
        <f>IF(AW6=1,1,0)+IF(AW6=7,1,0)</f>
        <v>0</v>
      </c>
    </row>
    <row r="7" spans="1:52" ht="12.75">
      <c r="A7" s="12">
        <v>1976</v>
      </c>
      <c r="B7" s="9">
        <f>'Monthly Peaks'!B8</f>
        <v>7287</v>
      </c>
      <c r="C7" s="11">
        <v>27778</v>
      </c>
      <c r="D7" s="8" t="s">
        <v>20</v>
      </c>
      <c r="E7" s="9">
        <f>'Monthly Peaks'!C8</f>
        <v>6310</v>
      </c>
      <c r="F7" s="11">
        <v>27789</v>
      </c>
      <c r="G7" s="8" t="s">
        <v>20</v>
      </c>
      <c r="H7" s="9">
        <f>'Monthly Peaks'!D8</f>
        <v>5388</v>
      </c>
      <c r="I7" s="11">
        <v>27835</v>
      </c>
      <c r="J7" s="8" t="s">
        <v>24</v>
      </c>
      <c r="K7" s="9">
        <f>'Monthly Peaks'!E8</f>
        <v>5455</v>
      </c>
      <c r="L7" s="11">
        <v>27877</v>
      </c>
      <c r="M7" s="8" t="s">
        <v>22</v>
      </c>
      <c r="N7" s="9">
        <f>'Monthly Peaks'!F8</f>
        <v>6159</v>
      </c>
      <c r="O7" s="11">
        <v>27907</v>
      </c>
      <c r="P7" s="8" t="s">
        <v>21</v>
      </c>
      <c r="Q7" s="9">
        <f>'Monthly Peaks'!G8</f>
        <v>6476</v>
      </c>
      <c r="R7" s="11">
        <v>27928</v>
      </c>
      <c r="S7" s="8" t="s">
        <v>22</v>
      </c>
      <c r="T7" s="9">
        <f>'Monthly Peaks'!H8</f>
        <v>7598</v>
      </c>
      <c r="U7" s="11">
        <v>27956</v>
      </c>
      <c r="V7" s="8" t="s">
        <v>22</v>
      </c>
      <c r="W7" s="9">
        <f>'Monthly Peaks'!I8</f>
        <v>7225</v>
      </c>
      <c r="X7" s="11">
        <v>27983</v>
      </c>
      <c r="Y7" s="8" t="s">
        <v>22</v>
      </c>
      <c r="Z7" s="9">
        <f>'Monthly Peaks'!J8</f>
        <v>7307</v>
      </c>
      <c r="AA7" s="11">
        <v>28031</v>
      </c>
      <c r="AB7" s="8" t="s">
        <v>22</v>
      </c>
      <c r="AC7" s="9">
        <f>'Monthly Peaks'!K8</f>
        <v>7139</v>
      </c>
      <c r="AD7" s="11">
        <v>28032</v>
      </c>
      <c r="AE7" s="8" t="s">
        <v>22</v>
      </c>
      <c r="AF7" s="9">
        <f>'Monthly Peaks'!L8</f>
        <v>6173</v>
      </c>
      <c r="AG7" s="11">
        <v>28081</v>
      </c>
      <c r="AH7" s="8" t="s">
        <v>19</v>
      </c>
      <c r="AI7" s="9">
        <f>'Monthly Peaks'!M8</f>
        <v>6295</v>
      </c>
      <c r="AJ7" s="11">
        <v>28121</v>
      </c>
      <c r="AK7" s="8" t="s">
        <v>39</v>
      </c>
      <c r="AL7" s="41">
        <f>MAX('Monthly Peaks'!B8:M8)</f>
        <v>7598</v>
      </c>
      <c r="AM7" s="39">
        <v>27956</v>
      </c>
      <c r="AN7" s="40" t="s">
        <v>22</v>
      </c>
      <c r="AO7" s="49">
        <f>IF(AI6&gt;MAX('Monthly Peaks'!B8:D8),AI6,MAX('Monthly Peaks'!B8:D8))</f>
        <v>7287</v>
      </c>
      <c r="AP7" s="50">
        <v>27778</v>
      </c>
      <c r="AQ7" s="51" t="s">
        <v>20</v>
      </c>
      <c r="AR7" s="60">
        <f>MAX('Monthly Peaks'!F8:J8)</f>
        <v>7598</v>
      </c>
      <c r="AS7" s="61">
        <v>27956</v>
      </c>
      <c r="AT7" s="62" t="s">
        <v>22</v>
      </c>
      <c r="AW7" s="93">
        <f aca="true" t="shared" si="0" ref="AW7:AW42">WEEKDAY(AP7)</f>
        <v>2</v>
      </c>
      <c r="AX7" s="93">
        <f aca="true" t="shared" si="1" ref="AX7:AX43">WEEKDAY(AS7)</f>
        <v>5</v>
      </c>
      <c r="AZ7">
        <f aca="true" t="shared" si="2" ref="AZ7:AZ45">IF(AW7=1,1,0)+IF(AW7=7,1,0)</f>
        <v>0</v>
      </c>
    </row>
    <row r="8" spans="1:52" ht="12.75">
      <c r="A8" s="10">
        <v>1977</v>
      </c>
      <c r="B8" s="9">
        <f>'Monthly Peaks'!B9</f>
        <v>8606</v>
      </c>
      <c r="C8" s="11">
        <v>28144</v>
      </c>
      <c r="D8" s="8" t="s">
        <v>24</v>
      </c>
      <c r="E8" s="9">
        <f>'Monthly Peaks'!C9</f>
        <v>7352</v>
      </c>
      <c r="F8" s="11">
        <v>28173</v>
      </c>
      <c r="G8" s="8" t="s">
        <v>20</v>
      </c>
      <c r="H8" s="9">
        <f>'Monthly Peaks'!D9</f>
        <v>6433</v>
      </c>
      <c r="I8" s="11">
        <v>27841</v>
      </c>
      <c r="J8" s="8" t="s">
        <v>24</v>
      </c>
      <c r="K8" s="9">
        <f>'Monthly Peaks'!E9</f>
        <v>6160</v>
      </c>
      <c r="L8" s="11">
        <v>28225</v>
      </c>
      <c r="M8" s="8" t="s">
        <v>24</v>
      </c>
      <c r="N8" s="9">
        <f>'Monthly Peaks'!F9</f>
        <v>6385</v>
      </c>
      <c r="O8" s="11">
        <v>28269</v>
      </c>
      <c r="P8" s="8" t="s">
        <v>22</v>
      </c>
      <c r="Q8" s="9">
        <f>'Monthly Peaks'!G9</f>
        <v>7780</v>
      </c>
      <c r="R8" s="11">
        <v>28303</v>
      </c>
      <c r="S8" s="8" t="s">
        <v>22</v>
      </c>
      <c r="T8" s="9">
        <f>'Monthly Peaks'!H9</f>
        <v>7841</v>
      </c>
      <c r="U8" s="11">
        <v>28317</v>
      </c>
      <c r="V8" s="8" t="s">
        <v>22</v>
      </c>
      <c r="W8" s="9">
        <f>'Monthly Peaks'!I9</f>
        <v>7603</v>
      </c>
      <c r="X8" s="11">
        <v>28335</v>
      </c>
      <c r="Y8" s="8" t="s">
        <v>21</v>
      </c>
      <c r="Z8" s="9">
        <f>'Monthly Peaks'!J9</f>
        <v>7613</v>
      </c>
      <c r="AA8" s="11">
        <v>28382</v>
      </c>
      <c r="AB8" s="8" t="s">
        <v>22</v>
      </c>
      <c r="AC8" s="9">
        <f>'Monthly Peaks'!K9</f>
        <v>7266</v>
      </c>
      <c r="AD8" s="11">
        <v>28397</v>
      </c>
      <c r="AE8" s="8" t="s">
        <v>22</v>
      </c>
      <c r="AF8" s="9">
        <f>'Monthly Peaks'!L9</f>
        <v>5931</v>
      </c>
      <c r="AG8" s="11">
        <v>28432</v>
      </c>
      <c r="AH8" s="8" t="s">
        <v>19</v>
      </c>
      <c r="AI8" s="9">
        <f>'Monthly Peaks'!M9</f>
        <v>7404</v>
      </c>
      <c r="AJ8" s="11">
        <v>28487</v>
      </c>
      <c r="AK8" s="8" t="s">
        <v>20</v>
      </c>
      <c r="AL8" s="41">
        <f>MAX('Monthly Peaks'!B9:M9)</f>
        <v>8606</v>
      </c>
      <c r="AM8" s="39">
        <v>28144</v>
      </c>
      <c r="AN8" s="40" t="s">
        <v>24</v>
      </c>
      <c r="AO8" s="49">
        <f>IF(AI7&gt;MAX('Monthly Peaks'!B9:D9),AI7,MAX('Monthly Peaks'!B9:D9))</f>
        <v>8606</v>
      </c>
      <c r="AP8" s="50">
        <v>28144</v>
      </c>
      <c r="AQ8" s="51" t="s">
        <v>24</v>
      </c>
      <c r="AR8" s="60">
        <f>MAX('Monthly Peaks'!F9:J9)</f>
        <v>7841</v>
      </c>
      <c r="AS8" s="61">
        <v>28307</v>
      </c>
      <c r="AT8" s="62" t="s">
        <v>22</v>
      </c>
      <c r="AW8" s="93">
        <f t="shared" si="0"/>
        <v>4</v>
      </c>
      <c r="AX8" s="93">
        <f t="shared" si="1"/>
        <v>6</v>
      </c>
      <c r="AZ8">
        <f t="shared" si="2"/>
        <v>0</v>
      </c>
    </row>
    <row r="9" spans="1:52" ht="12.75">
      <c r="A9" s="12">
        <v>1978</v>
      </c>
      <c r="B9" s="16">
        <v>8037</v>
      </c>
      <c r="C9" s="14">
        <v>28506</v>
      </c>
      <c r="D9" s="15" t="s">
        <v>20</v>
      </c>
      <c r="E9" s="16">
        <v>8617</v>
      </c>
      <c r="F9" s="14">
        <v>28544</v>
      </c>
      <c r="G9" s="15" t="s">
        <v>23</v>
      </c>
      <c r="H9" s="16">
        <v>6122</v>
      </c>
      <c r="I9" s="14">
        <v>28555</v>
      </c>
      <c r="J9" s="15" t="s">
        <v>23</v>
      </c>
      <c r="K9" s="16">
        <v>6183</v>
      </c>
      <c r="L9" s="14">
        <v>28600</v>
      </c>
      <c r="M9" s="15" t="s">
        <v>24</v>
      </c>
      <c r="N9" s="16">
        <v>7405</v>
      </c>
      <c r="O9" s="14">
        <v>28634</v>
      </c>
      <c r="P9" s="15" t="s">
        <v>22</v>
      </c>
      <c r="Q9" s="16">
        <v>7973</v>
      </c>
      <c r="R9" s="14">
        <v>28650</v>
      </c>
      <c r="S9" s="15" t="s">
        <v>22</v>
      </c>
      <c r="T9" s="16">
        <v>8184</v>
      </c>
      <c r="U9" s="14">
        <v>28670</v>
      </c>
      <c r="V9" s="15" t="s">
        <v>22</v>
      </c>
      <c r="W9" s="16">
        <v>8316</v>
      </c>
      <c r="X9" s="14">
        <v>28723</v>
      </c>
      <c r="Y9" s="15" t="s">
        <v>22</v>
      </c>
      <c r="Z9" s="16">
        <v>8345</v>
      </c>
      <c r="AA9" s="14">
        <v>28731</v>
      </c>
      <c r="AB9" s="15" t="s">
        <v>22</v>
      </c>
      <c r="AC9" s="16">
        <v>7677</v>
      </c>
      <c r="AD9" s="14">
        <v>28768</v>
      </c>
      <c r="AE9" s="15" t="s">
        <v>22</v>
      </c>
      <c r="AF9" s="16">
        <v>6650</v>
      </c>
      <c r="AG9" s="14">
        <v>28793</v>
      </c>
      <c r="AH9" s="15" t="s">
        <v>19</v>
      </c>
      <c r="AI9" s="16">
        <v>7002</v>
      </c>
      <c r="AJ9" s="14">
        <v>28831</v>
      </c>
      <c r="AK9" s="15" t="s">
        <v>19</v>
      </c>
      <c r="AL9" s="35">
        <v>8617</v>
      </c>
      <c r="AM9" s="36">
        <v>28544</v>
      </c>
      <c r="AN9" s="37" t="s">
        <v>23</v>
      </c>
      <c r="AO9" s="46">
        <v>8617</v>
      </c>
      <c r="AP9" s="47">
        <v>28544</v>
      </c>
      <c r="AQ9" s="48" t="s">
        <v>23</v>
      </c>
      <c r="AR9" s="57">
        <f>MAX('Monthly Peaks'!F10:J10)</f>
        <v>8345</v>
      </c>
      <c r="AS9" s="58">
        <v>28731</v>
      </c>
      <c r="AT9" s="59" t="s">
        <v>22</v>
      </c>
      <c r="AV9" s="6" t="s">
        <v>75</v>
      </c>
      <c r="AW9" s="93">
        <f t="shared" si="0"/>
        <v>5</v>
      </c>
      <c r="AX9" s="93">
        <f t="shared" si="1"/>
        <v>3</v>
      </c>
      <c r="AZ9">
        <f t="shared" si="2"/>
        <v>0</v>
      </c>
    </row>
    <row r="10" spans="1:52" ht="12.75">
      <c r="A10" s="10">
        <v>1979</v>
      </c>
      <c r="B10" s="7">
        <v>8110</v>
      </c>
      <c r="C10" s="11">
        <v>28858</v>
      </c>
      <c r="D10" s="8" t="s">
        <v>19</v>
      </c>
      <c r="E10" s="7">
        <v>8791</v>
      </c>
      <c r="F10" s="11">
        <v>28888</v>
      </c>
      <c r="G10" s="8" t="s">
        <v>24</v>
      </c>
      <c r="H10" s="7">
        <v>6605</v>
      </c>
      <c r="I10" s="11">
        <v>28913</v>
      </c>
      <c r="J10" s="8" t="s">
        <v>20</v>
      </c>
      <c r="K10" s="7">
        <v>6601</v>
      </c>
      <c r="L10" s="11">
        <v>28957</v>
      </c>
      <c r="M10" s="8" t="s">
        <v>24</v>
      </c>
      <c r="N10" s="7">
        <v>7045</v>
      </c>
      <c r="O10" s="11">
        <v>28985</v>
      </c>
      <c r="P10" s="8" t="s">
        <v>22</v>
      </c>
      <c r="Q10" s="7">
        <v>8432</v>
      </c>
      <c r="R10" s="11">
        <v>29025</v>
      </c>
      <c r="S10" s="8" t="s">
        <v>22</v>
      </c>
      <c r="T10" s="7">
        <v>8650</v>
      </c>
      <c r="U10" s="11">
        <v>29055</v>
      </c>
      <c r="V10" s="8" t="s">
        <v>22</v>
      </c>
      <c r="W10" s="7">
        <v>8636</v>
      </c>
      <c r="X10" s="11">
        <v>29070</v>
      </c>
      <c r="Y10" s="8" t="s">
        <v>22</v>
      </c>
      <c r="Z10" s="7">
        <v>8373</v>
      </c>
      <c r="AA10" s="11">
        <v>29104</v>
      </c>
      <c r="AB10" s="8" t="s">
        <v>22</v>
      </c>
      <c r="AC10" s="7">
        <v>7606</v>
      </c>
      <c r="AD10" s="11">
        <v>29130</v>
      </c>
      <c r="AE10" s="8" t="s">
        <v>22</v>
      </c>
      <c r="AF10" s="7">
        <v>7133</v>
      </c>
      <c r="AG10" s="11">
        <v>29171</v>
      </c>
      <c r="AH10" s="8" t="s">
        <v>19</v>
      </c>
      <c r="AI10" s="7">
        <v>6472</v>
      </c>
      <c r="AJ10" s="11">
        <v>29202</v>
      </c>
      <c r="AK10" s="8" t="s">
        <v>19</v>
      </c>
      <c r="AL10" s="38">
        <f>MAX('Monthly Peaks'!B11:M11)</f>
        <v>8791</v>
      </c>
      <c r="AM10" s="39">
        <v>28888</v>
      </c>
      <c r="AN10" s="40" t="s">
        <v>24</v>
      </c>
      <c r="AO10" s="49">
        <f>MAX('Monthly Peaks'!E11:P11)</f>
        <v>8791</v>
      </c>
      <c r="AP10" s="50">
        <v>28888</v>
      </c>
      <c r="AQ10" s="51" t="s">
        <v>24</v>
      </c>
      <c r="AR10" s="60">
        <f>MAX('Monthly Peaks'!F11:J11)</f>
        <v>8650</v>
      </c>
      <c r="AS10" s="61">
        <v>29055</v>
      </c>
      <c r="AT10" s="62" t="s">
        <v>22</v>
      </c>
      <c r="AV10" s="6" t="s">
        <v>75</v>
      </c>
      <c r="AW10" s="93">
        <f t="shared" si="0"/>
        <v>6</v>
      </c>
      <c r="AX10" s="93">
        <f t="shared" si="1"/>
        <v>5</v>
      </c>
      <c r="AZ10">
        <f t="shared" si="2"/>
        <v>0</v>
      </c>
    </row>
    <row r="11" spans="1:66" ht="12.75">
      <c r="A11" s="10">
        <v>1980</v>
      </c>
      <c r="B11" s="7">
        <v>7669</v>
      </c>
      <c r="C11" s="11">
        <v>29227</v>
      </c>
      <c r="D11" s="8" t="s">
        <v>23</v>
      </c>
      <c r="E11" s="7">
        <v>9218</v>
      </c>
      <c r="F11" s="11">
        <v>29255</v>
      </c>
      <c r="G11" s="8" t="s">
        <v>20</v>
      </c>
      <c r="H11" s="7">
        <v>9732</v>
      </c>
      <c r="I11" s="11">
        <v>29283</v>
      </c>
      <c r="J11" s="8" t="s">
        <v>20</v>
      </c>
      <c r="K11" s="7">
        <v>7354</v>
      </c>
      <c r="L11" s="11">
        <v>29314</v>
      </c>
      <c r="M11" s="8" t="s">
        <v>24</v>
      </c>
      <c r="N11" s="7">
        <v>8042</v>
      </c>
      <c r="O11" s="11">
        <v>29360</v>
      </c>
      <c r="P11" s="8" t="s">
        <v>22</v>
      </c>
      <c r="Q11" s="7">
        <v>8753</v>
      </c>
      <c r="R11" s="11">
        <v>29397</v>
      </c>
      <c r="S11" s="8" t="s">
        <v>21</v>
      </c>
      <c r="T11" s="7">
        <v>9623</v>
      </c>
      <c r="U11" s="11">
        <v>29416</v>
      </c>
      <c r="V11" s="8" t="s">
        <v>22</v>
      </c>
      <c r="W11" s="7">
        <v>9356</v>
      </c>
      <c r="X11" s="11">
        <v>29461</v>
      </c>
      <c r="Y11" s="8" t="s">
        <v>22</v>
      </c>
      <c r="Z11" s="7">
        <v>9136</v>
      </c>
      <c r="AA11" s="11">
        <v>29489</v>
      </c>
      <c r="AB11" s="8" t="s">
        <v>22</v>
      </c>
      <c r="AC11" s="7">
        <v>9049</v>
      </c>
      <c r="AD11" s="11">
        <v>29493</v>
      </c>
      <c r="AE11" s="8" t="s">
        <v>22</v>
      </c>
      <c r="AF11" s="7">
        <v>8625</v>
      </c>
      <c r="AG11" s="11">
        <v>29524</v>
      </c>
      <c r="AH11" s="8" t="s">
        <v>19</v>
      </c>
      <c r="AI11" s="7">
        <v>8153</v>
      </c>
      <c r="AJ11" s="11">
        <v>29583</v>
      </c>
      <c r="AK11" s="8" t="s">
        <v>39</v>
      </c>
      <c r="AL11" s="38">
        <f>MAX('Monthly Peaks'!B12:M12)</f>
        <v>9732</v>
      </c>
      <c r="AM11" s="39">
        <v>29283</v>
      </c>
      <c r="AN11" s="40" t="s">
        <v>20</v>
      </c>
      <c r="AO11" s="49">
        <v>9732</v>
      </c>
      <c r="AP11" s="50">
        <v>29283</v>
      </c>
      <c r="AQ11" s="51" t="s">
        <v>20</v>
      </c>
      <c r="AR11" s="60">
        <f>MAX('Monthly Peaks'!F12:J12)</f>
        <v>9623</v>
      </c>
      <c r="AS11" s="61">
        <v>29416</v>
      </c>
      <c r="AT11" s="62" t="s">
        <v>22</v>
      </c>
      <c r="AU11" s="6"/>
      <c r="AV11" s="6" t="s">
        <v>75</v>
      </c>
      <c r="AW11" s="93">
        <f t="shared" si="0"/>
        <v>2</v>
      </c>
      <c r="AX11" s="93">
        <f t="shared" si="1"/>
        <v>2</v>
      </c>
      <c r="AY11" s="6"/>
      <c r="AZ11">
        <f t="shared" si="2"/>
        <v>0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2.75">
      <c r="A12" s="10">
        <v>1981</v>
      </c>
      <c r="B12" s="7">
        <v>10738</v>
      </c>
      <c r="C12" s="11">
        <v>29599</v>
      </c>
      <c r="D12" s="8" t="s">
        <v>39</v>
      </c>
      <c r="E12" s="7">
        <v>9786</v>
      </c>
      <c r="F12" s="11">
        <v>29621</v>
      </c>
      <c r="G12" s="8" t="s">
        <v>23</v>
      </c>
      <c r="H12" s="7">
        <v>6280</v>
      </c>
      <c r="I12" s="11">
        <v>29650</v>
      </c>
      <c r="J12" s="8" t="s">
        <v>24</v>
      </c>
      <c r="K12" s="7">
        <v>7241</v>
      </c>
      <c r="L12" s="11">
        <v>29699</v>
      </c>
      <c r="M12" s="8" t="s">
        <v>24</v>
      </c>
      <c r="N12" s="7">
        <v>8061</v>
      </c>
      <c r="O12" s="11">
        <v>29725</v>
      </c>
      <c r="P12" s="8" t="s">
        <v>22</v>
      </c>
      <c r="Q12" s="7">
        <v>9638</v>
      </c>
      <c r="R12" s="11">
        <v>29754</v>
      </c>
      <c r="S12" s="8" t="s">
        <v>22</v>
      </c>
      <c r="T12" s="7">
        <v>9738</v>
      </c>
      <c r="U12" s="11">
        <v>29782</v>
      </c>
      <c r="V12" s="8" t="s">
        <v>21</v>
      </c>
      <c r="W12" s="7">
        <v>9409</v>
      </c>
      <c r="X12" s="11">
        <v>29804</v>
      </c>
      <c r="Y12" s="8" t="s">
        <v>22</v>
      </c>
      <c r="Z12" s="7">
        <v>8996</v>
      </c>
      <c r="AA12" s="11">
        <v>29831</v>
      </c>
      <c r="AB12" s="8" t="s">
        <v>22</v>
      </c>
      <c r="AC12" s="7">
        <v>8134</v>
      </c>
      <c r="AD12" s="11">
        <v>29868</v>
      </c>
      <c r="AE12" s="8" t="s">
        <v>21</v>
      </c>
      <c r="AF12" s="7">
        <v>7667</v>
      </c>
      <c r="AG12" s="11">
        <v>29888</v>
      </c>
      <c r="AH12" s="8" t="s">
        <v>19</v>
      </c>
      <c r="AI12" s="7">
        <v>9574</v>
      </c>
      <c r="AJ12" s="11">
        <v>29940</v>
      </c>
      <c r="AK12" s="8" t="s">
        <v>20</v>
      </c>
      <c r="AL12" s="38">
        <f>MAX('Monthly Peaks'!B13:M13)</f>
        <v>10738</v>
      </c>
      <c r="AM12" s="39">
        <v>29599</v>
      </c>
      <c r="AN12" s="40" t="s">
        <v>39</v>
      </c>
      <c r="AO12" s="49">
        <f>IF(AI11&gt;MAX('Monthly Peaks'!B13:D13),AI11,MAX('Monthly Peaks'!B13:D13))</f>
        <v>10738</v>
      </c>
      <c r="AP12" s="50">
        <v>29599</v>
      </c>
      <c r="AQ12" s="51" t="s">
        <v>39</v>
      </c>
      <c r="AR12" s="60">
        <f>MAX('Monthly Peaks'!F13:J13)</f>
        <v>9738</v>
      </c>
      <c r="AS12" s="61">
        <v>29782</v>
      </c>
      <c r="AT12" s="62" t="s">
        <v>21</v>
      </c>
      <c r="AU12" s="6"/>
      <c r="AV12" s="6"/>
      <c r="AW12" s="93">
        <f t="shared" si="0"/>
        <v>3</v>
      </c>
      <c r="AX12" s="93">
        <f t="shared" si="1"/>
        <v>4</v>
      </c>
      <c r="AY12" s="6"/>
      <c r="AZ12">
        <f t="shared" si="2"/>
        <v>0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2.75">
      <c r="A13" s="10">
        <v>1982</v>
      </c>
      <c r="B13" s="7">
        <v>10885</v>
      </c>
      <c r="C13" s="11">
        <v>29963</v>
      </c>
      <c r="D13" s="8" t="s">
        <v>23</v>
      </c>
      <c r="E13" s="7">
        <v>6988</v>
      </c>
      <c r="F13" s="11">
        <v>29992</v>
      </c>
      <c r="G13" s="8" t="s">
        <v>19</v>
      </c>
      <c r="H13" s="7">
        <v>7320</v>
      </c>
      <c r="I13" s="11">
        <v>30028</v>
      </c>
      <c r="J13" s="8" t="s">
        <v>24</v>
      </c>
      <c r="K13" s="7">
        <v>7969</v>
      </c>
      <c r="L13" s="11">
        <v>30062</v>
      </c>
      <c r="M13" s="8" t="s">
        <v>21</v>
      </c>
      <c r="N13" s="7">
        <v>7561</v>
      </c>
      <c r="O13" s="11">
        <v>30099</v>
      </c>
      <c r="P13" s="8" t="s">
        <v>21</v>
      </c>
      <c r="Q13" s="7">
        <v>9309</v>
      </c>
      <c r="R13" s="11">
        <v>30109</v>
      </c>
      <c r="S13" s="8" t="s">
        <v>22</v>
      </c>
      <c r="T13" s="7">
        <v>9450</v>
      </c>
      <c r="U13" s="11">
        <v>30153</v>
      </c>
      <c r="V13" s="8" t="s">
        <v>22</v>
      </c>
      <c r="W13" s="7">
        <v>9862</v>
      </c>
      <c r="X13" s="11">
        <v>30187</v>
      </c>
      <c r="Y13" s="8" t="s">
        <v>22</v>
      </c>
      <c r="Z13" s="7">
        <v>9764</v>
      </c>
      <c r="AA13" s="11">
        <v>30207</v>
      </c>
      <c r="AB13" s="8" t="s">
        <v>22</v>
      </c>
      <c r="AC13" s="7">
        <v>8322</v>
      </c>
      <c r="AD13" s="11">
        <v>30230</v>
      </c>
      <c r="AE13" s="8" t="s">
        <v>21</v>
      </c>
      <c r="AF13" s="7">
        <v>7741</v>
      </c>
      <c r="AG13" s="11">
        <v>30258</v>
      </c>
      <c r="AH13" s="8" t="s">
        <v>19</v>
      </c>
      <c r="AI13" s="7">
        <v>7651</v>
      </c>
      <c r="AJ13" s="11">
        <v>30306</v>
      </c>
      <c r="AK13" s="8" t="s">
        <v>20</v>
      </c>
      <c r="AL13" s="38">
        <f>MAX('Monthly Peaks'!B14:M14)</f>
        <v>10885</v>
      </c>
      <c r="AM13" s="39">
        <v>29963</v>
      </c>
      <c r="AN13" s="40" t="s">
        <v>23</v>
      </c>
      <c r="AO13" s="49">
        <f>IF(AI12&gt;MAX('Monthly Peaks'!B14:D14),AI12,MAX('Monthly Peaks'!B14:D14))</f>
        <v>10885</v>
      </c>
      <c r="AP13" s="50">
        <v>29963</v>
      </c>
      <c r="AQ13" s="51" t="s">
        <v>23</v>
      </c>
      <c r="AR13" s="60">
        <f>MAX('Monthly Peaks'!F14:J14)</f>
        <v>9862</v>
      </c>
      <c r="AS13" s="61">
        <v>30187</v>
      </c>
      <c r="AT13" s="62" t="s">
        <v>22</v>
      </c>
      <c r="AU13" s="6"/>
      <c r="AV13" s="6"/>
      <c r="AW13" s="93">
        <f t="shared" si="0"/>
        <v>3</v>
      </c>
      <c r="AX13" s="93">
        <f t="shared" si="1"/>
        <v>3</v>
      </c>
      <c r="AY13" s="6"/>
      <c r="AZ13">
        <f t="shared" si="2"/>
        <v>0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2.75">
      <c r="A14" s="10">
        <v>1983</v>
      </c>
      <c r="B14" s="7">
        <v>9327</v>
      </c>
      <c r="C14" s="11">
        <v>30329</v>
      </c>
      <c r="D14" s="8" t="s">
        <v>20</v>
      </c>
      <c r="E14" s="7">
        <v>8600</v>
      </c>
      <c r="F14" s="11">
        <v>30356</v>
      </c>
      <c r="G14" s="8" t="s">
        <v>23</v>
      </c>
      <c r="H14" s="7">
        <v>7932</v>
      </c>
      <c r="I14" s="11">
        <v>30386</v>
      </c>
      <c r="J14" s="8" t="s">
        <v>24</v>
      </c>
      <c r="K14" s="7">
        <v>7303</v>
      </c>
      <c r="L14" s="11">
        <v>30413</v>
      </c>
      <c r="M14" s="8" t="s">
        <v>24</v>
      </c>
      <c r="N14" s="7">
        <v>8649</v>
      </c>
      <c r="O14" s="11">
        <v>30461</v>
      </c>
      <c r="P14" s="8" t="s">
        <v>22</v>
      </c>
      <c r="Q14" s="7">
        <v>9172</v>
      </c>
      <c r="R14" s="11">
        <v>30495</v>
      </c>
      <c r="S14" s="8" t="s">
        <v>22</v>
      </c>
      <c r="T14" s="7">
        <v>10676</v>
      </c>
      <c r="U14" s="11">
        <v>30522</v>
      </c>
      <c r="V14" s="8" t="s">
        <v>22</v>
      </c>
      <c r="W14" s="7">
        <v>10155</v>
      </c>
      <c r="X14" s="11">
        <v>30550</v>
      </c>
      <c r="Y14" s="8" t="s">
        <v>21</v>
      </c>
      <c r="Z14" s="7">
        <v>10331</v>
      </c>
      <c r="AA14" s="11">
        <v>30565</v>
      </c>
      <c r="AB14" s="8" t="s">
        <v>22</v>
      </c>
      <c r="AC14" s="7">
        <v>8961</v>
      </c>
      <c r="AD14" s="11">
        <v>30595</v>
      </c>
      <c r="AE14" s="8" t="s">
        <v>22</v>
      </c>
      <c r="AF14" s="7">
        <v>7573</v>
      </c>
      <c r="AG14" s="11">
        <v>30648</v>
      </c>
      <c r="AH14" s="8" t="s">
        <v>19</v>
      </c>
      <c r="AI14" s="7">
        <v>10384</v>
      </c>
      <c r="AJ14" s="11">
        <v>30676</v>
      </c>
      <c r="AK14" s="8" t="s">
        <v>39</v>
      </c>
      <c r="AL14" s="38">
        <f>MAX('Monthly Peaks'!B15:M15)</f>
        <v>10676</v>
      </c>
      <c r="AM14" s="39">
        <v>30522</v>
      </c>
      <c r="AN14" s="40" t="s">
        <v>22</v>
      </c>
      <c r="AO14" s="49">
        <f>IF(AI13&gt;MAX('Monthly Peaks'!B15:D15),AI13,MAX('Monthly Peaks'!B15:D15))</f>
        <v>9327</v>
      </c>
      <c r="AP14" s="50">
        <v>30329</v>
      </c>
      <c r="AQ14" s="51" t="s">
        <v>20</v>
      </c>
      <c r="AR14" s="60">
        <f>MAX('Monthly Peaks'!F15:J15)</f>
        <v>10676</v>
      </c>
      <c r="AS14" s="61">
        <v>30522</v>
      </c>
      <c r="AT14" s="62" t="s">
        <v>22</v>
      </c>
      <c r="AU14" s="6"/>
      <c r="AV14" s="6"/>
      <c r="AW14" s="93">
        <f t="shared" si="0"/>
        <v>5</v>
      </c>
      <c r="AX14" s="93">
        <f t="shared" si="1"/>
        <v>2</v>
      </c>
      <c r="AY14" s="6"/>
      <c r="AZ14">
        <f t="shared" si="2"/>
        <v>0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2.75">
      <c r="A15" s="10">
        <v>1984</v>
      </c>
      <c r="B15" s="7">
        <v>9385</v>
      </c>
      <c r="C15" s="11">
        <v>30680</v>
      </c>
      <c r="D15" s="8" t="s">
        <v>19</v>
      </c>
      <c r="E15" s="7">
        <v>9953</v>
      </c>
      <c r="F15" s="11">
        <v>30719</v>
      </c>
      <c r="G15" s="8" t="s">
        <v>23</v>
      </c>
      <c r="H15" s="7">
        <v>9533</v>
      </c>
      <c r="I15" s="11">
        <v>30743</v>
      </c>
      <c r="J15" s="8" t="s">
        <v>23</v>
      </c>
      <c r="K15" s="7">
        <v>8027</v>
      </c>
      <c r="L15" s="11">
        <v>30795</v>
      </c>
      <c r="M15" s="8" t="s">
        <v>24</v>
      </c>
      <c r="N15" s="7">
        <v>9266</v>
      </c>
      <c r="O15" s="11">
        <v>30809</v>
      </c>
      <c r="P15" s="8" t="s">
        <v>21</v>
      </c>
      <c r="Q15" s="7">
        <v>9542</v>
      </c>
      <c r="R15" s="11">
        <v>30854</v>
      </c>
      <c r="S15" s="8" t="s">
        <v>21</v>
      </c>
      <c r="T15" s="7">
        <v>9840</v>
      </c>
      <c r="U15" s="11">
        <v>30881</v>
      </c>
      <c r="V15" s="8" t="s">
        <v>21</v>
      </c>
      <c r="W15" s="7">
        <v>10270</v>
      </c>
      <c r="X15" s="11">
        <v>30903</v>
      </c>
      <c r="Y15" s="8" t="s">
        <v>21</v>
      </c>
      <c r="Z15" s="7">
        <v>9830</v>
      </c>
      <c r="AA15" s="11">
        <v>30938</v>
      </c>
      <c r="AB15" s="8" t="s">
        <v>22</v>
      </c>
      <c r="AC15" s="7">
        <v>8058</v>
      </c>
      <c r="AD15" s="11">
        <v>30972</v>
      </c>
      <c r="AE15" s="8" t="s">
        <v>21</v>
      </c>
      <c r="AF15" s="7">
        <v>8738</v>
      </c>
      <c r="AG15" s="11">
        <v>30984</v>
      </c>
      <c r="AH15" s="8" t="s">
        <v>19</v>
      </c>
      <c r="AI15" s="7">
        <v>7641</v>
      </c>
      <c r="AJ15" s="11">
        <v>31024</v>
      </c>
      <c r="AK15" s="8" t="s">
        <v>20</v>
      </c>
      <c r="AL15" s="38">
        <f>MAX('Monthly Peaks'!B16:M16)</f>
        <v>10270</v>
      </c>
      <c r="AM15" s="39">
        <v>30903</v>
      </c>
      <c r="AN15" s="40" t="s">
        <v>21</v>
      </c>
      <c r="AO15" s="49">
        <f>IF(AI14&gt;MAX('Monthly Peaks'!B16:D16),AI14,MAX('Monthly Peaks'!B16:D16))</f>
        <v>10384</v>
      </c>
      <c r="AP15" s="50">
        <v>30676</v>
      </c>
      <c r="AQ15" s="51" t="s">
        <v>39</v>
      </c>
      <c r="AR15" s="60">
        <f>MAX('Monthly Peaks'!F16:J16)</f>
        <v>10270</v>
      </c>
      <c r="AS15" s="61">
        <v>30903</v>
      </c>
      <c r="AT15" s="62" t="s">
        <v>21</v>
      </c>
      <c r="AU15" s="6"/>
      <c r="AV15" s="6"/>
      <c r="AW15" s="93">
        <f t="shared" si="0"/>
        <v>2</v>
      </c>
      <c r="AX15" s="93">
        <f t="shared" si="1"/>
        <v>5</v>
      </c>
      <c r="AY15" s="6"/>
      <c r="AZ15">
        <f t="shared" si="2"/>
        <v>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2.75">
      <c r="A16" s="10">
        <v>1985</v>
      </c>
      <c r="B16" s="7">
        <v>12533</v>
      </c>
      <c r="C16" s="11">
        <v>31069</v>
      </c>
      <c r="D16" s="8" t="s">
        <v>20</v>
      </c>
      <c r="E16" s="7">
        <v>10253</v>
      </c>
      <c r="F16" s="11">
        <v>31092</v>
      </c>
      <c r="G16" s="8" t="s">
        <v>23</v>
      </c>
      <c r="H16" s="7">
        <v>7454</v>
      </c>
      <c r="I16" s="11">
        <v>31120</v>
      </c>
      <c r="J16" s="8" t="s">
        <v>24</v>
      </c>
      <c r="K16" s="7">
        <v>7518</v>
      </c>
      <c r="L16" s="11">
        <v>31138</v>
      </c>
      <c r="M16" s="8" t="s">
        <v>24</v>
      </c>
      <c r="N16" s="7">
        <v>9235</v>
      </c>
      <c r="O16" s="11">
        <v>31189</v>
      </c>
      <c r="P16" s="8" t="s">
        <v>21</v>
      </c>
      <c r="Q16" s="7">
        <v>10654</v>
      </c>
      <c r="R16" s="11">
        <v>31201</v>
      </c>
      <c r="S16" s="8" t="s">
        <v>22</v>
      </c>
      <c r="T16" s="7">
        <v>10274</v>
      </c>
      <c r="U16" s="11">
        <v>31236</v>
      </c>
      <c r="V16" s="8" t="s">
        <v>22</v>
      </c>
      <c r="W16" s="7">
        <v>10314</v>
      </c>
      <c r="X16" s="11">
        <v>31285</v>
      </c>
      <c r="Y16" s="8" t="s">
        <v>21</v>
      </c>
      <c r="Z16" s="7">
        <v>9944</v>
      </c>
      <c r="AA16" s="11">
        <v>31300</v>
      </c>
      <c r="AB16" s="8" t="s">
        <v>22</v>
      </c>
      <c r="AC16" s="7">
        <v>9545</v>
      </c>
      <c r="AD16" s="11">
        <v>31335</v>
      </c>
      <c r="AE16" s="8" t="s">
        <v>21</v>
      </c>
      <c r="AF16" s="7">
        <v>8903</v>
      </c>
      <c r="AG16" s="11">
        <v>31349</v>
      </c>
      <c r="AH16" s="8" t="s">
        <v>19</v>
      </c>
      <c r="AI16" s="7">
        <v>10839</v>
      </c>
      <c r="AJ16" s="11">
        <v>31408</v>
      </c>
      <c r="AK16" s="8" t="s">
        <v>20</v>
      </c>
      <c r="AL16" s="38">
        <f>MAX('Monthly Peaks'!B17:M17)</f>
        <v>12533</v>
      </c>
      <c r="AM16" s="39">
        <v>31069</v>
      </c>
      <c r="AN16" s="40" t="s">
        <v>20</v>
      </c>
      <c r="AO16" s="49">
        <f>IF(AI15&gt;MAX('Monthly Peaks'!B17:D17),AI15,MAX('Monthly Peaks'!B17:D17))</f>
        <v>12533</v>
      </c>
      <c r="AP16" s="50">
        <v>31069</v>
      </c>
      <c r="AQ16" s="51" t="s">
        <v>20</v>
      </c>
      <c r="AR16" s="60">
        <f>MAX('Monthly Peaks'!F17:J17)</f>
        <v>10654</v>
      </c>
      <c r="AS16" s="61">
        <v>31201</v>
      </c>
      <c r="AT16" s="62" t="s">
        <v>22</v>
      </c>
      <c r="AU16" s="6"/>
      <c r="AV16" s="6" t="s">
        <v>75</v>
      </c>
      <c r="AW16" s="93">
        <f t="shared" si="0"/>
        <v>3</v>
      </c>
      <c r="AX16" s="93">
        <f t="shared" si="1"/>
        <v>2</v>
      </c>
      <c r="AY16" s="6"/>
      <c r="AZ16">
        <f t="shared" si="2"/>
        <v>0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2.75">
      <c r="A17" s="10">
        <v>1986</v>
      </c>
      <c r="B17" s="7">
        <v>12139</v>
      </c>
      <c r="C17" s="11">
        <v>31440</v>
      </c>
      <c r="D17" s="8" t="s">
        <v>23</v>
      </c>
      <c r="E17" s="7">
        <v>11880</v>
      </c>
      <c r="F17" s="11">
        <v>31441</v>
      </c>
      <c r="G17" s="8" t="s">
        <v>23</v>
      </c>
      <c r="H17" s="7">
        <v>9973</v>
      </c>
      <c r="I17" s="11">
        <v>31474</v>
      </c>
      <c r="J17" s="8" t="s">
        <v>23</v>
      </c>
      <c r="K17" s="7">
        <v>7888</v>
      </c>
      <c r="L17" s="11">
        <v>31530</v>
      </c>
      <c r="M17" s="8" t="s">
        <v>22</v>
      </c>
      <c r="N17" s="7">
        <v>9196</v>
      </c>
      <c r="O17" s="11">
        <v>31560</v>
      </c>
      <c r="P17" s="8" t="s">
        <v>22</v>
      </c>
      <c r="Q17" s="7">
        <v>10259</v>
      </c>
      <c r="R17" s="11">
        <v>31573</v>
      </c>
      <c r="S17" s="8" t="s">
        <v>22</v>
      </c>
      <c r="T17" s="7">
        <v>10884</v>
      </c>
      <c r="U17" s="11">
        <v>31610</v>
      </c>
      <c r="V17" s="8" t="s">
        <v>22</v>
      </c>
      <c r="W17" s="7">
        <v>11022</v>
      </c>
      <c r="X17" s="11">
        <v>31650</v>
      </c>
      <c r="Y17" s="8" t="s">
        <v>21</v>
      </c>
      <c r="Z17" s="7">
        <v>10824</v>
      </c>
      <c r="AA17" s="11">
        <v>31671</v>
      </c>
      <c r="AB17" s="8" t="s">
        <v>22</v>
      </c>
      <c r="AC17" s="7">
        <v>10771</v>
      </c>
      <c r="AD17" s="11">
        <v>31686</v>
      </c>
      <c r="AE17" s="8" t="s">
        <v>21</v>
      </c>
      <c r="AF17" s="7">
        <v>9635</v>
      </c>
      <c r="AG17" s="11">
        <v>31722</v>
      </c>
      <c r="AH17" s="8" t="s">
        <v>19</v>
      </c>
      <c r="AI17" s="7">
        <v>8994</v>
      </c>
      <c r="AJ17" s="11">
        <v>31758</v>
      </c>
      <c r="AK17" s="8" t="s">
        <v>19</v>
      </c>
      <c r="AL17" s="38">
        <f>MAX('Monthly Peaks'!B18:M18)</f>
        <v>12139</v>
      </c>
      <c r="AM17" s="39">
        <v>31440</v>
      </c>
      <c r="AN17" s="40" t="s">
        <v>23</v>
      </c>
      <c r="AO17" s="49">
        <f>IF(AI16&gt;MAX('Monthly Peaks'!B18:D18),AI16,MAX('Monthly Peaks'!B18:D18))</f>
        <v>12139</v>
      </c>
      <c r="AP17" s="50">
        <v>31440</v>
      </c>
      <c r="AQ17" s="51" t="s">
        <v>23</v>
      </c>
      <c r="AR17" s="60">
        <f>MAX('Monthly Peaks'!F18:J18)</f>
        <v>11022</v>
      </c>
      <c r="AS17" s="61">
        <v>31650</v>
      </c>
      <c r="AT17" s="62" t="s">
        <v>21</v>
      </c>
      <c r="AU17" s="6"/>
      <c r="AV17" s="6"/>
      <c r="AW17" s="93">
        <f t="shared" si="0"/>
        <v>3</v>
      </c>
      <c r="AX17" s="93">
        <f t="shared" si="1"/>
        <v>3</v>
      </c>
      <c r="AY17" s="6"/>
      <c r="AZ17">
        <f t="shared" si="2"/>
        <v>0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2.75">
      <c r="A18" s="10">
        <v>1987</v>
      </c>
      <c r="B18" s="7">
        <v>10779</v>
      </c>
      <c r="C18" s="11">
        <v>31805</v>
      </c>
      <c r="D18" s="8" t="s">
        <v>23</v>
      </c>
      <c r="E18" s="7">
        <v>10571</v>
      </c>
      <c r="F18" s="11">
        <v>31818</v>
      </c>
      <c r="G18" s="8" t="s">
        <v>23</v>
      </c>
      <c r="H18" s="7">
        <v>8117</v>
      </c>
      <c r="I18" s="11">
        <v>31864</v>
      </c>
      <c r="J18" s="8" t="s">
        <v>24</v>
      </c>
      <c r="K18" s="7">
        <v>8699</v>
      </c>
      <c r="L18" s="11">
        <v>31891</v>
      </c>
      <c r="M18" s="8" t="s">
        <v>21</v>
      </c>
      <c r="N18" s="7">
        <v>9495</v>
      </c>
      <c r="O18" s="11">
        <v>31917</v>
      </c>
      <c r="P18" s="8" t="s">
        <v>22</v>
      </c>
      <c r="Q18" s="7">
        <v>11490</v>
      </c>
      <c r="R18" s="11">
        <v>31952</v>
      </c>
      <c r="S18" s="8" t="s">
        <v>22</v>
      </c>
      <c r="T18" s="7">
        <v>11914</v>
      </c>
      <c r="U18" s="11">
        <v>31971</v>
      </c>
      <c r="V18" s="8" t="s">
        <v>21</v>
      </c>
      <c r="W18" s="7">
        <v>12394</v>
      </c>
      <c r="X18" s="11">
        <v>31996</v>
      </c>
      <c r="Y18" s="8" t="s">
        <v>21</v>
      </c>
      <c r="Z18" s="7">
        <v>12273</v>
      </c>
      <c r="AA18" s="11">
        <v>32020</v>
      </c>
      <c r="AB18" s="8" t="s">
        <v>22</v>
      </c>
      <c r="AC18" s="7">
        <v>10311</v>
      </c>
      <c r="AD18" s="11">
        <v>32049</v>
      </c>
      <c r="AE18" s="8" t="s">
        <v>21</v>
      </c>
      <c r="AF18" s="7">
        <v>9667</v>
      </c>
      <c r="AG18" s="11">
        <v>32085</v>
      </c>
      <c r="AH18" s="8" t="s">
        <v>19</v>
      </c>
      <c r="AI18" s="7">
        <v>9376</v>
      </c>
      <c r="AJ18" s="11">
        <v>32129</v>
      </c>
      <c r="AK18" s="8" t="s">
        <v>23</v>
      </c>
      <c r="AL18" s="38">
        <f>MAX('Monthly Peaks'!B19:M19)</f>
        <v>12394</v>
      </c>
      <c r="AM18" s="39">
        <v>31996</v>
      </c>
      <c r="AN18" s="40" t="s">
        <v>21</v>
      </c>
      <c r="AO18" s="49">
        <f>IF(AI17&gt;MAX('Monthly Peaks'!B19:D19),AI17,MAX('Monthly Peaks'!B19:D19))</f>
        <v>10779</v>
      </c>
      <c r="AP18" s="50">
        <v>31805</v>
      </c>
      <c r="AQ18" s="51" t="s">
        <v>23</v>
      </c>
      <c r="AR18" s="60">
        <f>MAX('Monthly Peaks'!F19:J19)</f>
        <v>12394</v>
      </c>
      <c r="AS18" s="61">
        <v>31996</v>
      </c>
      <c r="AT18" s="62" t="s">
        <v>21</v>
      </c>
      <c r="AU18" s="6"/>
      <c r="AV18" s="6"/>
      <c r="AW18" s="93">
        <f t="shared" si="0"/>
        <v>4</v>
      </c>
      <c r="AX18" s="93">
        <f t="shared" si="1"/>
        <v>6</v>
      </c>
      <c r="AY18" s="6"/>
      <c r="AZ18">
        <f t="shared" si="2"/>
        <v>0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ht="12.75">
      <c r="A19" s="10">
        <v>1988</v>
      </c>
      <c r="B19" s="9">
        <v>12372</v>
      </c>
      <c r="C19" s="11">
        <v>32170</v>
      </c>
      <c r="D19" s="8" t="s">
        <v>23</v>
      </c>
      <c r="E19" s="9">
        <v>10269</v>
      </c>
      <c r="F19" s="11">
        <v>32186</v>
      </c>
      <c r="G19" s="8" t="s">
        <v>20</v>
      </c>
      <c r="H19" s="9">
        <v>10289</v>
      </c>
      <c r="I19" s="11">
        <v>32218</v>
      </c>
      <c r="J19" s="8" t="s">
        <v>23</v>
      </c>
      <c r="K19" s="9">
        <v>10598</v>
      </c>
      <c r="L19" s="11">
        <v>32259</v>
      </c>
      <c r="M19" s="8" t="s">
        <v>22</v>
      </c>
      <c r="N19" s="9">
        <v>11197</v>
      </c>
      <c r="O19" s="11">
        <v>32286</v>
      </c>
      <c r="P19" s="8" t="s">
        <v>21</v>
      </c>
      <c r="Q19" s="9">
        <v>11716</v>
      </c>
      <c r="R19" s="11">
        <v>32321</v>
      </c>
      <c r="S19" s="8" t="s">
        <v>21</v>
      </c>
      <c r="T19" s="9">
        <v>12021</v>
      </c>
      <c r="U19" s="11">
        <v>32335</v>
      </c>
      <c r="V19" s="8" t="s">
        <v>22</v>
      </c>
      <c r="W19" s="9">
        <v>12382</v>
      </c>
      <c r="X19" s="11">
        <v>32358</v>
      </c>
      <c r="Y19" s="8" t="s">
        <v>21</v>
      </c>
      <c r="Z19" s="9">
        <v>12216</v>
      </c>
      <c r="AA19" s="11">
        <v>32401</v>
      </c>
      <c r="AB19" s="8" t="s">
        <v>21</v>
      </c>
      <c r="AC19" s="9">
        <v>11287</v>
      </c>
      <c r="AD19" s="11">
        <v>32416</v>
      </c>
      <c r="AE19" s="8" t="s">
        <v>21</v>
      </c>
      <c r="AF19" s="9">
        <v>10242</v>
      </c>
      <c r="AG19" s="11">
        <v>32464</v>
      </c>
      <c r="AH19" s="8" t="s">
        <v>19</v>
      </c>
      <c r="AI19" s="9">
        <v>11475</v>
      </c>
      <c r="AJ19" s="11">
        <v>32496</v>
      </c>
      <c r="AK19" s="8" t="s">
        <v>23</v>
      </c>
      <c r="AL19" s="41">
        <f>MAX('Monthly Peaks'!B20:M20)</f>
        <v>12382</v>
      </c>
      <c r="AM19" s="39">
        <v>32358</v>
      </c>
      <c r="AN19" s="40" t="s">
        <v>21</v>
      </c>
      <c r="AO19" s="52">
        <f>IF(AI18&gt;MAX('Monthly Peaks'!B20:D20),AI18,MAX('Monthly Peaks'!B20:D20))</f>
        <v>12372</v>
      </c>
      <c r="AP19" s="50">
        <v>32170</v>
      </c>
      <c r="AQ19" s="51" t="s">
        <v>23</v>
      </c>
      <c r="AR19" s="63">
        <f>MAX('Monthly Peaks'!F20:J20)</f>
        <v>12382</v>
      </c>
      <c r="AS19" s="61">
        <v>32358</v>
      </c>
      <c r="AT19" s="62" t="s">
        <v>21</v>
      </c>
      <c r="AU19" s="6"/>
      <c r="AV19" s="6"/>
      <c r="AW19" s="93">
        <f t="shared" si="0"/>
        <v>5</v>
      </c>
      <c r="AX19" s="93">
        <f t="shared" si="1"/>
        <v>4</v>
      </c>
      <c r="AY19" s="6"/>
      <c r="AZ19">
        <f t="shared" si="2"/>
        <v>0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12.75">
      <c r="A20" s="10">
        <v>1989</v>
      </c>
      <c r="B20" s="9">
        <v>8993</v>
      </c>
      <c r="C20" s="11">
        <v>32519</v>
      </c>
      <c r="D20" s="8" t="s">
        <v>19</v>
      </c>
      <c r="E20" s="9">
        <v>12876</v>
      </c>
      <c r="F20" s="11">
        <v>32564</v>
      </c>
      <c r="G20" s="8" t="s">
        <v>20</v>
      </c>
      <c r="H20" s="9">
        <v>11092</v>
      </c>
      <c r="I20" s="11">
        <v>32565</v>
      </c>
      <c r="J20" s="8" t="s">
        <v>20</v>
      </c>
      <c r="K20" s="9">
        <v>10449</v>
      </c>
      <c r="L20" s="11">
        <v>32626</v>
      </c>
      <c r="M20" s="8" t="s">
        <v>21</v>
      </c>
      <c r="N20" s="9">
        <v>11998</v>
      </c>
      <c r="O20" s="11">
        <v>32654</v>
      </c>
      <c r="P20" s="8" t="s">
        <v>21</v>
      </c>
      <c r="Q20" s="9">
        <v>12675</v>
      </c>
      <c r="R20" s="11">
        <v>32673</v>
      </c>
      <c r="S20" s="8" t="s">
        <v>21</v>
      </c>
      <c r="T20" s="9">
        <v>12979</v>
      </c>
      <c r="U20" s="11">
        <v>32699</v>
      </c>
      <c r="V20" s="8" t="s">
        <v>22</v>
      </c>
      <c r="W20" s="9">
        <v>13425</v>
      </c>
      <c r="X20" s="11">
        <v>32727</v>
      </c>
      <c r="Y20" s="8" t="s">
        <v>21</v>
      </c>
      <c r="Z20" s="9">
        <v>13251</v>
      </c>
      <c r="AA20" s="11">
        <v>32749</v>
      </c>
      <c r="AB20" s="8" t="s">
        <v>21</v>
      </c>
      <c r="AC20" s="9">
        <v>12441</v>
      </c>
      <c r="AD20" s="11">
        <v>32780</v>
      </c>
      <c r="AE20" s="8" t="s">
        <v>21</v>
      </c>
      <c r="AF20" s="9">
        <v>10420</v>
      </c>
      <c r="AG20" s="11">
        <v>32827</v>
      </c>
      <c r="AH20" s="8" t="s">
        <v>19</v>
      </c>
      <c r="AI20" s="9">
        <v>13988</v>
      </c>
      <c r="AJ20" s="11">
        <v>32866</v>
      </c>
      <c r="AK20" s="8" t="s">
        <v>19</v>
      </c>
      <c r="AL20" s="41">
        <f>MAX('Monthly Peaks'!B21:M21)</f>
        <v>13988</v>
      </c>
      <c r="AM20" s="39">
        <v>32866</v>
      </c>
      <c r="AN20" s="40" t="s">
        <v>19</v>
      </c>
      <c r="AO20" s="52">
        <f>IF(AI19&gt;MAX('Monthly Peaks'!B21:D21),AI19,MAX('Monthly Peaks'!B21:D21))</f>
        <v>12876</v>
      </c>
      <c r="AP20" s="50">
        <v>32564</v>
      </c>
      <c r="AQ20" s="51" t="s">
        <v>20</v>
      </c>
      <c r="AR20" s="63">
        <f>MAX('Monthly Peaks'!F21:J21)</f>
        <v>13425</v>
      </c>
      <c r="AS20" s="61">
        <v>32727</v>
      </c>
      <c r="AT20" s="62" t="s">
        <v>21</v>
      </c>
      <c r="AU20" s="6" t="s">
        <v>74</v>
      </c>
      <c r="AV20" s="6"/>
      <c r="AW20" s="103">
        <f t="shared" si="0"/>
        <v>7</v>
      </c>
      <c r="AX20" s="93">
        <f t="shared" si="1"/>
        <v>2</v>
      </c>
      <c r="AY20" s="6"/>
      <c r="AZ20">
        <f t="shared" si="2"/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2.75">
      <c r="A21" s="10">
        <v>1990</v>
      </c>
      <c r="B21" s="9">
        <v>9662</v>
      </c>
      <c r="C21" s="11">
        <v>32898</v>
      </c>
      <c r="D21" s="8" t="s">
        <v>19</v>
      </c>
      <c r="E21" s="9">
        <v>9911</v>
      </c>
      <c r="F21" s="11">
        <v>32905</v>
      </c>
      <c r="G21" s="8" t="s">
        <v>19</v>
      </c>
      <c r="H21" s="9">
        <v>9759</v>
      </c>
      <c r="I21" s="11">
        <v>32947</v>
      </c>
      <c r="J21" s="8" t="s">
        <v>24</v>
      </c>
      <c r="K21" s="9">
        <v>10250</v>
      </c>
      <c r="L21" s="11">
        <v>32981</v>
      </c>
      <c r="M21" s="8" t="s">
        <v>21</v>
      </c>
      <c r="N21" s="9">
        <v>12055</v>
      </c>
      <c r="O21" s="11">
        <v>33010</v>
      </c>
      <c r="P21" s="8" t="s">
        <v>21</v>
      </c>
      <c r="Q21" s="9">
        <v>13237</v>
      </c>
      <c r="R21" s="11">
        <v>33045</v>
      </c>
      <c r="S21" s="8" t="s">
        <v>25</v>
      </c>
      <c r="T21" s="9">
        <v>13011</v>
      </c>
      <c r="U21" s="11">
        <v>33078</v>
      </c>
      <c r="V21" s="8" t="s">
        <v>21</v>
      </c>
      <c r="W21" s="9">
        <v>13754</v>
      </c>
      <c r="X21" s="11">
        <v>33086</v>
      </c>
      <c r="Y21" s="8" t="s">
        <v>21</v>
      </c>
      <c r="Z21" s="9">
        <v>13352</v>
      </c>
      <c r="AA21" s="11">
        <v>33130</v>
      </c>
      <c r="AB21" s="8" t="s">
        <v>21</v>
      </c>
      <c r="AC21" s="9">
        <v>12805</v>
      </c>
      <c r="AD21" s="11">
        <v>33150</v>
      </c>
      <c r="AE21" s="8" t="s">
        <v>21</v>
      </c>
      <c r="AF21" s="9">
        <v>10748</v>
      </c>
      <c r="AG21" s="11">
        <v>33205</v>
      </c>
      <c r="AH21" s="8" t="s">
        <v>19</v>
      </c>
      <c r="AI21" s="9">
        <v>10312</v>
      </c>
      <c r="AJ21" s="11">
        <v>33206</v>
      </c>
      <c r="AK21" s="8" t="s">
        <v>19</v>
      </c>
      <c r="AL21" s="41">
        <f>MAX('Monthly Peaks'!B22:M22)</f>
        <v>13754</v>
      </c>
      <c r="AM21" s="39">
        <v>33086</v>
      </c>
      <c r="AN21" s="40" t="s">
        <v>21</v>
      </c>
      <c r="AO21" s="52">
        <f>IF(AI20&gt;MAX('Monthly Peaks'!B22:D22),AI20,MAX('Monthly Peaks'!B22:D22))</f>
        <v>13988</v>
      </c>
      <c r="AP21" s="50">
        <v>32866</v>
      </c>
      <c r="AQ21" s="51" t="s">
        <v>19</v>
      </c>
      <c r="AR21" s="63">
        <f>MAX('Monthly Peaks'!F22:J22)</f>
        <v>13754</v>
      </c>
      <c r="AS21" s="61">
        <v>33086</v>
      </c>
      <c r="AT21" s="62" t="s">
        <v>21</v>
      </c>
      <c r="AU21" s="6"/>
      <c r="AV21" s="6"/>
      <c r="AW21" s="103">
        <f t="shared" si="0"/>
        <v>1</v>
      </c>
      <c r="AX21" s="93">
        <f t="shared" si="1"/>
        <v>4</v>
      </c>
      <c r="AY21" s="6"/>
      <c r="AZ21">
        <f t="shared" si="2"/>
        <v>1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2.75">
      <c r="A22" s="10">
        <v>1991</v>
      </c>
      <c r="B22" s="9">
        <v>9938</v>
      </c>
      <c r="C22" s="11">
        <v>33245</v>
      </c>
      <c r="D22" s="8" t="s">
        <v>19</v>
      </c>
      <c r="E22" s="9">
        <v>11868</v>
      </c>
      <c r="F22" s="11">
        <v>33285</v>
      </c>
      <c r="G22" s="8" t="s">
        <v>39</v>
      </c>
      <c r="H22" s="9">
        <v>10294</v>
      </c>
      <c r="I22" s="11">
        <v>33322</v>
      </c>
      <c r="J22" s="8" t="s">
        <v>24</v>
      </c>
      <c r="K22" s="9">
        <v>12363</v>
      </c>
      <c r="L22" s="11">
        <v>33352</v>
      </c>
      <c r="M22" s="8" t="s">
        <v>21</v>
      </c>
      <c r="N22" s="9">
        <v>12573</v>
      </c>
      <c r="O22" s="11">
        <v>33357</v>
      </c>
      <c r="P22" s="8" t="s">
        <v>22</v>
      </c>
      <c r="Q22" s="9">
        <v>13352</v>
      </c>
      <c r="R22" s="11">
        <v>33417</v>
      </c>
      <c r="S22" s="8" t="s">
        <v>26</v>
      </c>
      <c r="T22" s="9">
        <v>13536</v>
      </c>
      <c r="U22" s="11">
        <v>33437</v>
      </c>
      <c r="V22" s="8" t="s">
        <v>21</v>
      </c>
      <c r="W22" s="9">
        <v>14123</v>
      </c>
      <c r="X22" s="11">
        <v>33462</v>
      </c>
      <c r="Y22" s="8" t="s">
        <v>21</v>
      </c>
      <c r="Z22" s="9">
        <v>13452</v>
      </c>
      <c r="AA22" s="11">
        <v>33500</v>
      </c>
      <c r="AB22" s="8" t="s">
        <v>21</v>
      </c>
      <c r="AC22" s="9">
        <v>12439</v>
      </c>
      <c r="AD22" s="11">
        <v>33515</v>
      </c>
      <c r="AE22" s="8" t="s">
        <v>21</v>
      </c>
      <c r="AF22" s="9">
        <v>10189</v>
      </c>
      <c r="AG22" s="11">
        <v>33564</v>
      </c>
      <c r="AH22" s="8" t="s">
        <v>19</v>
      </c>
      <c r="AI22" s="9">
        <v>11080</v>
      </c>
      <c r="AJ22" s="11">
        <v>33575</v>
      </c>
      <c r="AK22" s="8" t="s">
        <v>19</v>
      </c>
      <c r="AL22" s="41">
        <f>MAX('Monthly Peaks'!B23:M23)</f>
        <v>14123</v>
      </c>
      <c r="AM22" s="39">
        <v>33462</v>
      </c>
      <c r="AN22" s="40" t="s">
        <v>21</v>
      </c>
      <c r="AO22" s="52">
        <f>IF(AI21&gt;MAX('Monthly Peaks'!B23:D23),AI21,MAX('Monthly Peaks'!B23:D23))</f>
        <v>11868</v>
      </c>
      <c r="AP22" s="50">
        <v>33285</v>
      </c>
      <c r="AQ22" s="51" t="s">
        <v>39</v>
      </c>
      <c r="AR22" s="63">
        <f>MAX('Monthly Peaks'!F23:J23)</f>
        <v>14123</v>
      </c>
      <c r="AS22" s="61">
        <v>33462</v>
      </c>
      <c r="AT22" s="62" t="s">
        <v>21</v>
      </c>
      <c r="AW22" s="103">
        <f t="shared" si="0"/>
        <v>7</v>
      </c>
      <c r="AX22" s="93">
        <f t="shared" si="1"/>
        <v>2</v>
      </c>
      <c r="AY22" s="6"/>
      <c r="AZ22">
        <f t="shared" si="2"/>
        <v>1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2.75">
      <c r="A23" s="10">
        <v>1992</v>
      </c>
      <c r="B23" s="7">
        <v>13319</v>
      </c>
      <c r="C23" s="11">
        <v>33620</v>
      </c>
      <c r="D23" s="8" t="s">
        <v>23</v>
      </c>
      <c r="E23" s="7">
        <v>10095</v>
      </c>
      <c r="F23" s="11">
        <v>33653</v>
      </c>
      <c r="G23" s="8" t="s">
        <v>19</v>
      </c>
      <c r="H23" s="7">
        <v>10266</v>
      </c>
      <c r="I23" s="11">
        <v>33673</v>
      </c>
      <c r="J23" s="8" t="s">
        <v>24</v>
      </c>
      <c r="K23" s="7">
        <v>11041</v>
      </c>
      <c r="L23" s="11">
        <v>33717</v>
      </c>
      <c r="M23" s="8" t="s">
        <v>22</v>
      </c>
      <c r="N23" s="7">
        <v>11511</v>
      </c>
      <c r="O23" s="11">
        <v>33750</v>
      </c>
      <c r="P23" s="8" t="s">
        <v>22</v>
      </c>
      <c r="Q23" s="7">
        <v>13468</v>
      </c>
      <c r="R23" s="11">
        <v>33777</v>
      </c>
      <c r="S23" s="8" t="s">
        <v>26</v>
      </c>
      <c r="T23" s="7">
        <v>14661</v>
      </c>
      <c r="U23" s="11">
        <v>33794</v>
      </c>
      <c r="V23" s="8" t="s">
        <v>21</v>
      </c>
      <c r="W23" s="7">
        <v>13750</v>
      </c>
      <c r="X23" s="11">
        <v>33815</v>
      </c>
      <c r="Y23" s="8" t="s">
        <v>21</v>
      </c>
      <c r="Z23" s="7">
        <v>13254</v>
      </c>
      <c r="AA23" s="11">
        <v>33863</v>
      </c>
      <c r="AB23" s="8" t="s">
        <v>21</v>
      </c>
      <c r="AC23" s="7">
        <v>12310</v>
      </c>
      <c r="AD23" s="11">
        <v>33876</v>
      </c>
      <c r="AE23" s="8" t="s">
        <v>21</v>
      </c>
      <c r="AF23" s="7">
        <v>12107</v>
      </c>
      <c r="AG23" s="11">
        <v>33913</v>
      </c>
      <c r="AH23" s="8" t="s">
        <v>19</v>
      </c>
      <c r="AI23" s="7">
        <v>9950</v>
      </c>
      <c r="AJ23" s="11">
        <v>33961</v>
      </c>
      <c r="AK23" s="8" t="s">
        <v>19</v>
      </c>
      <c r="AL23" s="38">
        <f>MAX('Monthly Peaks'!B24:M24)</f>
        <v>14661</v>
      </c>
      <c r="AM23" s="39">
        <v>33794</v>
      </c>
      <c r="AN23" s="40" t="s">
        <v>21</v>
      </c>
      <c r="AO23" s="49">
        <f>IF(AI22&gt;MAX('Monthly Peaks'!B24:D24),AI22,MAX('Monthly Peaks'!B24:D24))</f>
        <v>13319</v>
      </c>
      <c r="AP23" s="50">
        <v>33620</v>
      </c>
      <c r="AQ23" s="51" t="s">
        <v>23</v>
      </c>
      <c r="AR23" s="60">
        <f>MAX('Monthly Peaks'!F24:J24)</f>
        <v>14661</v>
      </c>
      <c r="AS23" s="61">
        <v>33794</v>
      </c>
      <c r="AT23" s="62" t="s">
        <v>21</v>
      </c>
      <c r="AU23" s="6">
        <v>1</v>
      </c>
      <c r="AV23" s="6"/>
      <c r="AW23" s="93">
        <f t="shared" si="0"/>
        <v>6</v>
      </c>
      <c r="AX23" s="93">
        <f t="shared" si="1"/>
        <v>5</v>
      </c>
      <c r="AY23" s="6"/>
      <c r="AZ23">
        <f t="shared" si="2"/>
        <v>0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2.75">
      <c r="A24" s="10">
        <v>1993</v>
      </c>
      <c r="B24" s="9">
        <v>10715</v>
      </c>
      <c r="C24" s="11">
        <v>33981</v>
      </c>
      <c r="D24" s="8" t="s">
        <v>19</v>
      </c>
      <c r="E24" s="9">
        <v>10545</v>
      </c>
      <c r="F24" s="11">
        <v>34019</v>
      </c>
      <c r="G24" s="8" t="s">
        <v>23</v>
      </c>
      <c r="H24" s="9">
        <v>12964</v>
      </c>
      <c r="I24" s="11">
        <v>34043</v>
      </c>
      <c r="J24" s="8" t="s">
        <v>23</v>
      </c>
      <c r="K24" s="9">
        <v>10506</v>
      </c>
      <c r="L24" s="11">
        <v>34086</v>
      </c>
      <c r="M24" s="8" t="s">
        <v>21</v>
      </c>
      <c r="N24" s="9">
        <v>12192</v>
      </c>
      <c r="O24" s="11">
        <v>34109</v>
      </c>
      <c r="P24" s="8" t="s">
        <v>22</v>
      </c>
      <c r="Q24" s="9">
        <v>14087</v>
      </c>
      <c r="R24" s="11">
        <v>34128</v>
      </c>
      <c r="S24" s="8" t="s">
        <v>22</v>
      </c>
      <c r="T24" s="9">
        <v>14864</v>
      </c>
      <c r="U24" s="11">
        <v>34169</v>
      </c>
      <c r="V24" s="8" t="s">
        <v>21</v>
      </c>
      <c r="W24" s="9">
        <v>15266</v>
      </c>
      <c r="X24" s="11">
        <v>34185</v>
      </c>
      <c r="Y24" s="8" t="s">
        <v>21</v>
      </c>
      <c r="Z24" s="9">
        <v>14258</v>
      </c>
      <c r="AA24" s="11">
        <v>34234</v>
      </c>
      <c r="AB24" s="8" t="s">
        <v>21</v>
      </c>
      <c r="AC24" s="9">
        <v>13572</v>
      </c>
      <c r="AD24" s="11">
        <v>34263</v>
      </c>
      <c r="AE24" s="8" t="s">
        <v>21</v>
      </c>
      <c r="AF24" s="9">
        <v>12263</v>
      </c>
      <c r="AG24" s="11">
        <v>34288</v>
      </c>
      <c r="AH24" s="8" t="s">
        <v>19</v>
      </c>
      <c r="AI24" s="9">
        <v>10732</v>
      </c>
      <c r="AJ24" s="11">
        <v>34329</v>
      </c>
      <c r="AK24" s="8" t="s">
        <v>39</v>
      </c>
      <c r="AL24" s="41">
        <f>MAX('Monthly Peaks'!B25:M25)</f>
        <v>15266</v>
      </c>
      <c r="AM24" s="39">
        <v>34185</v>
      </c>
      <c r="AN24" s="40" t="s">
        <v>21</v>
      </c>
      <c r="AO24" s="52">
        <f>IF(AI23&gt;MAX('Monthly Peaks'!B25:D25),AI23,MAX('Monthly Peaks'!B25:D25))</f>
        <v>12964</v>
      </c>
      <c r="AP24" s="50">
        <v>34043</v>
      </c>
      <c r="AQ24" s="51" t="s">
        <v>23</v>
      </c>
      <c r="AR24" s="63">
        <f>MAX('Monthly Peaks'!F25:J25)</f>
        <v>15266</v>
      </c>
      <c r="AS24" s="61">
        <v>34185</v>
      </c>
      <c r="AT24" s="62" t="s">
        <v>21</v>
      </c>
      <c r="AU24" s="6"/>
      <c r="AV24" s="6"/>
      <c r="AW24" s="93">
        <f t="shared" si="0"/>
        <v>2</v>
      </c>
      <c r="AX24" s="93">
        <f t="shared" si="1"/>
        <v>4</v>
      </c>
      <c r="AY24" s="6"/>
      <c r="AZ24">
        <f t="shared" si="2"/>
        <v>0</v>
      </c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2.75">
      <c r="A25" s="10">
        <v>1994</v>
      </c>
      <c r="B25" s="9">
        <v>11772</v>
      </c>
      <c r="C25" s="11">
        <v>34340</v>
      </c>
      <c r="D25" s="8" t="s">
        <v>23</v>
      </c>
      <c r="E25" s="9">
        <v>12594</v>
      </c>
      <c r="F25" s="11">
        <v>34368</v>
      </c>
      <c r="G25" s="8" t="s">
        <v>23</v>
      </c>
      <c r="H25" s="9">
        <v>13080</v>
      </c>
      <c r="I25" s="11">
        <v>34421</v>
      </c>
      <c r="J25" s="8" t="s">
        <v>21</v>
      </c>
      <c r="K25" s="9">
        <v>11852</v>
      </c>
      <c r="L25" s="11">
        <v>34436</v>
      </c>
      <c r="M25" s="8" t="s">
        <v>22</v>
      </c>
      <c r="N25" s="9">
        <v>14274</v>
      </c>
      <c r="O25" s="11">
        <v>34470</v>
      </c>
      <c r="P25" s="8" t="s">
        <v>21</v>
      </c>
      <c r="Q25" s="9">
        <v>15179</v>
      </c>
      <c r="R25" s="11">
        <v>34509</v>
      </c>
      <c r="S25" s="8" t="s">
        <v>21</v>
      </c>
      <c r="T25" s="9">
        <v>14963</v>
      </c>
      <c r="U25" s="11">
        <v>34530</v>
      </c>
      <c r="V25" s="8" t="s">
        <v>21</v>
      </c>
      <c r="W25" s="9">
        <v>14830</v>
      </c>
      <c r="X25" s="11">
        <v>34564</v>
      </c>
      <c r="Y25" s="8" t="s">
        <v>21</v>
      </c>
      <c r="Z25" s="9">
        <v>15033</v>
      </c>
      <c r="AA25" s="11">
        <v>34578</v>
      </c>
      <c r="AB25" s="8" t="s">
        <v>21</v>
      </c>
      <c r="AC25" s="9">
        <v>13911</v>
      </c>
      <c r="AD25" s="11">
        <v>34610</v>
      </c>
      <c r="AE25" s="8" t="s">
        <v>21</v>
      </c>
      <c r="AF25" s="9">
        <v>12983</v>
      </c>
      <c r="AG25" s="11">
        <v>34647</v>
      </c>
      <c r="AH25" s="8" t="s">
        <v>19</v>
      </c>
      <c r="AI25" s="9">
        <v>12389</v>
      </c>
      <c r="AJ25" s="11">
        <v>34667</v>
      </c>
      <c r="AK25" s="8" t="s">
        <v>19</v>
      </c>
      <c r="AL25" s="41">
        <f>MAX('Monthly Peaks'!B26:M26)</f>
        <v>15179</v>
      </c>
      <c r="AM25" s="39">
        <v>34509</v>
      </c>
      <c r="AN25" s="40" t="s">
        <v>21</v>
      </c>
      <c r="AO25" s="52">
        <v>12594</v>
      </c>
      <c r="AP25" s="50">
        <v>34368</v>
      </c>
      <c r="AQ25" s="51" t="s">
        <v>23</v>
      </c>
      <c r="AR25" s="63">
        <f>MAX('Monthly Peaks'!F26:J26)</f>
        <v>15179</v>
      </c>
      <c r="AS25" s="61">
        <v>34509</v>
      </c>
      <c r="AT25" s="62" t="s">
        <v>21</v>
      </c>
      <c r="AU25" s="6">
        <v>2</v>
      </c>
      <c r="AV25" s="6"/>
      <c r="AW25" s="93">
        <f t="shared" si="0"/>
        <v>5</v>
      </c>
      <c r="AX25" s="93">
        <f t="shared" si="1"/>
        <v>6</v>
      </c>
      <c r="AY25" s="6"/>
      <c r="AZ25">
        <f t="shared" si="2"/>
        <v>0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2.75">
      <c r="A26" s="10">
        <v>1995</v>
      </c>
      <c r="B26" s="9">
        <v>13698</v>
      </c>
      <c r="C26" s="11">
        <v>34724</v>
      </c>
      <c r="D26" s="8" t="s">
        <v>23</v>
      </c>
      <c r="E26" s="9">
        <v>16563</v>
      </c>
      <c r="F26" s="11">
        <v>34739</v>
      </c>
      <c r="G26" s="8" t="s">
        <v>23</v>
      </c>
      <c r="H26" s="9">
        <v>11533</v>
      </c>
      <c r="I26" s="11">
        <v>34786</v>
      </c>
      <c r="J26" s="8" t="s">
        <v>24</v>
      </c>
      <c r="K26" s="9">
        <v>13330</v>
      </c>
      <c r="L26" s="11">
        <v>34813</v>
      </c>
      <c r="M26" s="8" t="s">
        <v>22</v>
      </c>
      <c r="N26" s="9">
        <v>15763</v>
      </c>
      <c r="O26" s="11">
        <v>34837</v>
      </c>
      <c r="P26" s="8" t="s">
        <v>21</v>
      </c>
      <c r="Q26" s="9">
        <v>15813</v>
      </c>
      <c r="R26" s="11">
        <v>34859</v>
      </c>
      <c r="S26" s="8" t="s">
        <v>21</v>
      </c>
      <c r="T26" s="9">
        <v>15811</v>
      </c>
      <c r="U26" s="11">
        <v>34885</v>
      </c>
      <c r="V26" s="8" t="s">
        <v>21</v>
      </c>
      <c r="W26" s="9">
        <v>15754</v>
      </c>
      <c r="X26" s="11">
        <v>34925</v>
      </c>
      <c r="Y26" s="8" t="s">
        <v>25</v>
      </c>
      <c r="Z26" s="9">
        <v>15512</v>
      </c>
      <c r="AA26" s="11">
        <v>34968</v>
      </c>
      <c r="AB26" s="8" t="s">
        <v>21</v>
      </c>
      <c r="AC26" s="9">
        <v>15147</v>
      </c>
      <c r="AD26" s="11">
        <v>34976</v>
      </c>
      <c r="AE26" s="8" t="s">
        <v>21</v>
      </c>
      <c r="AF26" s="9">
        <v>13541</v>
      </c>
      <c r="AG26" s="11">
        <v>35006</v>
      </c>
      <c r="AH26" s="8" t="s">
        <v>26</v>
      </c>
      <c r="AI26" s="9">
        <v>14032</v>
      </c>
      <c r="AJ26" s="11">
        <v>35058</v>
      </c>
      <c r="AK26" s="8" t="s">
        <v>20</v>
      </c>
      <c r="AL26" s="41">
        <f>MAX('Monthly Peaks'!B27:M27)</f>
        <v>16563</v>
      </c>
      <c r="AM26" s="39">
        <v>34739</v>
      </c>
      <c r="AN26" s="40" t="s">
        <v>23</v>
      </c>
      <c r="AO26" s="52">
        <f>IF(AI25&gt;MAX('Monthly Peaks'!B27:D27),AI25,MAX('Monthly Peaks'!B27:D27))</f>
        <v>16563</v>
      </c>
      <c r="AP26" s="50">
        <v>34739</v>
      </c>
      <c r="AQ26" s="51" t="s">
        <v>23</v>
      </c>
      <c r="AR26" s="63">
        <f>MAX('Monthly Peaks'!F27:J27)</f>
        <v>15813</v>
      </c>
      <c r="AS26" s="61">
        <v>34859</v>
      </c>
      <c r="AT26" s="62" t="s">
        <v>21</v>
      </c>
      <c r="AU26" s="6">
        <v>3</v>
      </c>
      <c r="AV26" s="6"/>
      <c r="AW26" s="93">
        <f t="shared" si="0"/>
        <v>5</v>
      </c>
      <c r="AX26" s="93">
        <f t="shared" si="1"/>
        <v>6</v>
      </c>
      <c r="AY26" s="6"/>
      <c r="AZ26">
        <f t="shared" si="2"/>
        <v>0</v>
      </c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2.75">
      <c r="A27" s="10">
        <v>1996</v>
      </c>
      <c r="B27" s="9">
        <v>17294</v>
      </c>
      <c r="C27" s="11">
        <v>35073</v>
      </c>
      <c r="D27" s="8" t="s">
        <v>23</v>
      </c>
      <c r="E27" s="9">
        <v>18096</v>
      </c>
      <c r="F27" s="11">
        <v>35100</v>
      </c>
      <c r="G27" s="8" t="s">
        <v>23</v>
      </c>
      <c r="H27" s="9">
        <v>14139.9</v>
      </c>
      <c r="I27" s="11">
        <v>35135</v>
      </c>
      <c r="J27" s="8" t="s">
        <v>19</v>
      </c>
      <c r="K27" s="9">
        <v>12789.9</v>
      </c>
      <c r="L27" s="11">
        <v>35181</v>
      </c>
      <c r="M27" s="8" t="s">
        <v>21</v>
      </c>
      <c r="N27" s="9">
        <v>14388</v>
      </c>
      <c r="O27" s="11">
        <v>35213</v>
      </c>
      <c r="P27" s="8" t="s">
        <v>25</v>
      </c>
      <c r="Q27" s="9">
        <v>15231</v>
      </c>
      <c r="R27" s="11">
        <v>35242</v>
      </c>
      <c r="S27" s="8" t="s">
        <v>26</v>
      </c>
      <c r="T27" s="9">
        <v>16064</v>
      </c>
      <c r="U27" s="11">
        <v>35270</v>
      </c>
      <c r="V27" s="8" t="s">
        <v>21</v>
      </c>
      <c r="W27" s="9">
        <v>15747</v>
      </c>
      <c r="X27" s="11">
        <v>35275</v>
      </c>
      <c r="Y27" s="8" t="s">
        <v>21</v>
      </c>
      <c r="Z27" s="9">
        <v>15802</v>
      </c>
      <c r="AA27" s="11">
        <v>35313</v>
      </c>
      <c r="AB27" s="8" t="s">
        <v>21</v>
      </c>
      <c r="AC27" s="9">
        <v>13890</v>
      </c>
      <c r="AD27" s="11">
        <v>35339</v>
      </c>
      <c r="AE27" s="8" t="s">
        <v>21</v>
      </c>
      <c r="AF27" s="9">
        <v>13310</v>
      </c>
      <c r="AG27" s="11">
        <v>35376</v>
      </c>
      <c r="AH27" s="8" t="s">
        <v>19</v>
      </c>
      <c r="AI27" s="9">
        <v>14413</v>
      </c>
      <c r="AJ27" s="11">
        <v>35419</v>
      </c>
      <c r="AK27" s="8" t="s">
        <v>19</v>
      </c>
      <c r="AL27" s="41">
        <f>MAX('Monthly Peaks'!B28:M28)</f>
        <v>18096</v>
      </c>
      <c r="AM27" s="39">
        <v>35100</v>
      </c>
      <c r="AN27" s="40" t="s">
        <v>23</v>
      </c>
      <c r="AO27" s="52">
        <f>IF(AI26&gt;MAX('Monthly Peaks'!B28:D28),AI26,MAX('Monthly Peaks'!B28:D28))</f>
        <v>18096</v>
      </c>
      <c r="AP27" s="50">
        <v>35100</v>
      </c>
      <c r="AQ27" s="51" t="s">
        <v>23</v>
      </c>
      <c r="AR27" s="63">
        <f>MAX('Monthly Peaks'!F28:J28)</f>
        <v>16064</v>
      </c>
      <c r="AS27" s="61">
        <v>35270</v>
      </c>
      <c r="AT27" s="62" t="s">
        <v>21</v>
      </c>
      <c r="AU27" s="6">
        <v>4</v>
      </c>
      <c r="AV27" s="6"/>
      <c r="AW27" s="93">
        <f t="shared" si="0"/>
        <v>2</v>
      </c>
      <c r="AX27" s="93">
        <f t="shared" si="1"/>
        <v>4</v>
      </c>
      <c r="AY27" s="6"/>
      <c r="AZ27">
        <f t="shared" si="2"/>
        <v>0</v>
      </c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2.75">
      <c r="A28" s="10">
        <v>1997</v>
      </c>
      <c r="B28" s="9">
        <v>16490</v>
      </c>
      <c r="C28" s="11">
        <v>35449</v>
      </c>
      <c r="D28" s="8" t="s">
        <v>20</v>
      </c>
      <c r="E28" s="9">
        <v>11715</v>
      </c>
      <c r="F28" s="11">
        <v>35486</v>
      </c>
      <c r="G28" s="8" t="s">
        <v>24</v>
      </c>
      <c r="H28" s="9">
        <v>12773</v>
      </c>
      <c r="I28" s="11">
        <v>35493</v>
      </c>
      <c r="J28" s="8" t="s">
        <v>24</v>
      </c>
      <c r="K28" s="9">
        <v>13230</v>
      </c>
      <c r="L28" s="11">
        <v>35542</v>
      </c>
      <c r="M28" s="8" t="s">
        <v>22</v>
      </c>
      <c r="N28" s="9">
        <v>15371.795992714025</v>
      </c>
      <c r="O28" s="11">
        <v>35571</v>
      </c>
      <c r="P28" s="8" t="s">
        <v>21</v>
      </c>
      <c r="Q28" s="9">
        <v>15803.682928372564</v>
      </c>
      <c r="R28" s="11">
        <v>35597</v>
      </c>
      <c r="S28" s="8" t="s">
        <v>21</v>
      </c>
      <c r="T28" s="9">
        <v>16335.9333374143</v>
      </c>
      <c r="U28" s="11">
        <v>35619</v>
      </c>
      <c r="V28" s="8" t="s">
        <v>21</v>
      </c>
      <c r="W28" s="9">
        <v>16612.986456389575</v>
      </c>
      <c r="X28" s="11">
        <v>35656</v>
      </c>
      <c r="Y28" s="8" t="s">
        <v>21</v>
      </c>
      <c r="Z28" s="9">
        <v>15573.921343264414</v>
      </c>
      <c r="AA28" s="11">
        <v>35698</v>
      </c>
      <c r="AB28" s="8" t="s">
        <v>21</v>
      </c>
      <c r="AC28" s="9">
        <v>14267.99936921783</v>
      </c>
      <c r="AD28" s="11">
        <v>35702</v>
      </c>
      <c r="AE28" s="8" t="s">
        <v>21</v>
      </c>
      <c r="AF28" s="9">
        <v>12564.703859928371</v>
      </c>
      <c r="AG28" s="11">
        <v>35747</v>
      </c>
      <c r="AH28" s="8" t="s">
        <v>19</v>
      </c>
      <c r="AI28" s="9">
        <v>13046.939909557752</v>
      </c>
      <c r="AJ28" s="11">
        <v>35775</v>
      </c>
      <c r="AK28" s="8" t="s">
        <v>19</v>
      </c>
      <c r="AL28" s="41">
        <f>MAX('Monthly Peaks'!B29:M29)</f>
        <v>16612.986456389575</v>
      </c>
      <c r="AM28" s="39">
        <v>35656</v>
      </c>
      <c r="AN28" s="40" t="s">
        <v>21</v>
      </c>
      <c r="AO28" s="52">
        <f>IF(AI27&gt;MAX('Monthly Peaks'!B29:D29),AI27,MAX('Monthly Peaks'!B29:D29))</f>
        <v>16490</v>
      </c>
      <c r="AP28" s="50">
        <v>35449</v>
      </c>
      <c r="AQ28" s="51" t="s">
        <v>20</v>
      </c>
      <c r="AR28" s="63">
        <f>MAX('Monthly Peaks'!F29:J29)</f>
        <v>16612.986456389575</v>
      </c>
      <c r="AS28" s="61">
        <v>35656</v>
      </c>
      <c r="AT28" s="62" t="s">
        <v>21</v>
      </c>
      <c r="AU28" s="6"/>
      <c r="AV28" s="6"/>
      <c r="AW28" s="103">
        <f t="shared" si="0"/>
        <v>1</v>
      </c>
      <c r="AX28" s="93">
        <f t="shared" si="1"/>
        <v>5</v>
      </c>
      <c r="AY28" s="6"/>
      <c r="AZ28">
        <f t="shared" si="2"/>
        <v>1</v>
      </c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2.75">
      <c r="A29" s="10">
        <v>1998</v>
      </c>
      <c r="B29" s="9">
        <v>12452</v>
      </c>
      <c r="C29" s="11">
        <v>35802</v>
      </c>
      <c r="D29" s="8" t="s">
        <v>19</v>
      </c>
      <c r="E29" s="9">
        <v>13060</v>
      </c>
      <c r="F29" s="11">
        <v>35835</v>
      </c>
      <c r="G29" s="8" t="s">
        <v>23</v>
      </c>
      <c r="H29" s="9">
        <v>12898</v>
      </c>
      <c r="I29" s="11">
        <v>35867</v>
      </c>
      <c r="J29" s="8" t="s">
        <v>23</v>
      </c>
      <c r="K29" s="9">
        <v>13925</v>
      </c>
      <c r="L29" s="11">
        <v>35894</v>
      </c>
      <c r="M29" s="8" t="s">
        <v>21</v>
      </c>
      <c r="N29" s="9">
        <v>15574</v>
      </c>
      <c r="O29" s="11">
        <v>35937</v>
      </c>
      <c r="P29" s="8" t="s">
        <v>21</v>
      </c>
      <c r="Q29" s="9">
        <v>17897</v>
      </c>
      <c r="R29" s="11">
        <v>35951</v>
      </c>
      <c r="S29" s="8" t="s">
        <v>21</v>
      </c>
      <c r="T29" s="9">
        <v>17570</v>
      </c>
      <c r="U29" s="11">
        <v>35978</v>
      </c>
      <c r="V29" s="8" t="s">
        <v>21</v>
      </c>
      <c r="W29" s="9">
        <v>17474</v>
      </c>
      <c r="X29" s="11">
        <v>36035</v>
      </c>
      <c r="Y29" s="8" t="s">
        <v>21</v>
      </c>
      <c r="Z29" s="9">
        <v>17220</v>
      </c>
      <c r="AA29" s="11">
        <v>36038</v>
      </c>
      <c r="AB29" s="8" t="s">
        <v>21</v>
      </c>
      <c r="AC29" s="9">
        <v>16176</v>
      </c>
      <c r="AD29" s="11">
        <v>36073</v>
      </c>
      <c r="AE29" s="8" t="s">
        <v>21</v>
      </c>
      <c r="AF29" s="9">
        <v>13995</v>
      </c>
      <c r="AG29" s="11">
        <v>36118</v>
      </c>
      <c r="AH29" s="8" t="s">
        <v>19</v>
      </c>
      <c r="AI29" s="9">
        <v>12837</v>
      </c>
      <c r="AJ29" s="11">
        <v>36139</v>
      </c>
      <c r="AK29" s="8" t="s">
        <v>19</v>
      </c>
      <c r="AL29" s="41">
        <f>MAX('Monthly Peaks'!B30:M30)</f>
        <v>17897</v>
      </c>
      <c r="AM29" s="39">
        <v>35951</v>
      </c>
      <c r="AN29" s="40" t="s">
        <v>21</v>
      </c>
      <c r="AO29" s="52">
        <f>IF(AI28&gt;MAX('Monthly Peaks'!B30:D30),AI28,MAX('Monthly Peaks'!B30:D30))</f>
        <v>13060</v>
      </c>
      <c r="AP29" s="50">
        <v>35835</v>
      </c>
      <c r="AQ29" s="51" t="s">
        <v>23</v>
      </c>
      <c r="AR29" s="63">
        <f>MAX('Monthly Peaks'!F30:J30)</f>
        <v>17897</v>
      </c>
      <c r="AS29" s="61">
        <v>35951</v>
      </c>
      <c r="AT29" s="62" t="s">
        <v>21</v>
      </c>
      <c r="AU29" s="6">
        <v>5</v>
      </c>
      <c r="AV29" s="6"/>
      <c r="AW29" s="93">
        <f t="shared" si="0"/>
        <v>2</v>
      </c>
      <c r="AX29" s="93">
        <f t="shared" si="1"/>
        <v>6</v>
      </c>
      <c r="AY29" s="6"/>
      <c r="AZ29">
        <f t="shared" si="2"/>
        <v>0</v>
      </c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2.75">
      <c r="A30" s="10">
        <v>1999</v>
      </c>
      <c r="B30" s="9">
        <v>16802</v>
      </c>
      <c r="C30" s="11">
        <v>36166</v>
      </c>
      <c r="D30" s="8" t="s">
        <v>23</v>
      </c>
      <c r="E30" s="9">
        <v>12897</v>
      </c>
      <c r="F30" s="11">
        <v>36194</v>
      </c>
      <c r="G30" s="8" t="s">
        <v>23</v>
      </c>
      <c r="H30" s="9">
        <v>11907</v>
      </c>
      <c r="I30" s="11">
        <v>36244</v>
      </c>
      <c r="J30" s="8" t="s">
        <v>24</v>
      </c>
      <c r="K30" s="9">
        <v>15469</v>
      </c>
      <c r="L30" s="11">
        <v>36276</v>
      </c>
      <c r="M30" s="8" t="s">
        <v>21</v>
      </c>
      <c r="N30" s="9">
        <v>15902</v>
      </c>
      <c r="O30" s="11">
        <v>36306</v>
      </c>
      <c r="P30" s="8" t="s">
        <v>21</v>
      </c>
      <c r="Q30" s="9">
        <v>16001</v>
      </c>
      <c r="R30" s="11">
        <v>36325</v>
      </c>
      <c r="S30" s="8" t="s">
        <v>25</v>
      </c>
      <c r="T30" s="9">
        <v>17469</v>
      </c>
      <c r="U30" s="11">
        <v>36362</v>
      </c>
      <c r="V30" s="8" t="s">
        <v>21</v>
      </c>
      <c r="W30" s="9">
        <v>17580</v>
      </c>
      <c r="X30" s="11">
        <v>36388</v>
      </c>
      <c r="Y30" s="8" t="s">
        <v>21</v>
      </c>
      <c r="Z30" s="9">
        <v>17615</v>
      </c>
      <c r="AA30" s="11">
        <v>36402</v>
      </c>
      <c r="AB30" s="8" t="s">
        <v>25</v>
      </c>
      <c r="AC30" s="9">
        <v>16274</v>
      </c>
      <c r="AD30" s="11">
        <v>36432</v>
      </c>
      <c r="AE30" s="8" t="s">
        <v>19</v>
      </c>
      <c r="AF30" s="9">
        <v>14218</v>
      </c>
      <c r="AG30" s="11">
        <v>36465</v>
      </c>
      <c r="AH30" s="8" t="s">
        <v>19</v>
      </c>
      <c r="AI30" s="9">
        <v>12666</v>
      </c>
      <c r="AJ30" s="11">
        <v>36507</v>
      </c>
      <c r="AK30" s="8" t="s">
        <v>19</v>
      </c>
      <c r="AL30" s="41">
        <f>MAX('Monthly Peaks'!B31:M31)</f>
        <v>17615</v>
      </c>
      <c r="AM30" s="39">
        <v>36402</v>
      </c>
      <c r="AN30" s="40" t="s">
        <v>25</v>
      </c>
      <c r="AO30" s="52">
        <f>IF(AI29&gt;MAX('Monthly Peaks'!B31:D31),AI29,MAX('Monthly Peaks'!B31:D31))</f>
        <v>16802</v>
      </c>
      <c r="AP30" s="50">
        <v>36166</v>
      </c>
      <c r="AQ30" s="51" t="s">
        <v>23</v>
      </c>
      <c r="AR30" s="63">
        <f>MAX('Monthly Peaks'!F31:J31)</f>
        <v>17615</v>
      </c>
      <c r="AS30" s="61">
        <v>36402</v>
      </c>
      <c r="AT30" s="62" t="s">
        <v>25</v>
      </c>
      <c r="AU30" s="6"/>
      <c r="AV30" s="6"/>
      <c r="AW30" s="93">
        <f t="shared" si="0"/>
        <v>4</v>
      </c>
      <c r="AX30" s="93">
        <f t="shared" si="1"/>
        <v>2</v>
      </c>
      <c r="AY30" s="6"/>
      <c r="AZ30">
        <f t="shared" si="2"/>
        <v>0</v>
      </c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ht="12.75">
      <c r="A31" s="10">
        <v>2000</v>
      </c>
      <c r="B31" s="9">
        <v>17057</v>
      </c>
      <c r="C31" s="11">
        <v>36552</v>
      </c>
      <c r="D31" s="8" t="s">
        <v>23</v>
      </c>
      <c r="E31" s="9">
        <v>12755</v>
      </c>
      <c r="F31" s="11">
        <v>36566</v>
      </c>
      <c r="G31" s="8" t="s">
        <v>23</v>
      </c>
      <c r="H31" s="9">
        <v>13411</v>
      </c>
      <c r="I31" s="11">
        <v>36605</v>
      </c>
      <c r="J31" s="8" t="s">
        <v>24</v>
      </c>
      <c r="K31" s="9">
        <v>14959</v>
      </c>
      <c r="L31" s="11">
        <v>36641</v>
      </c>
      <c r="M31" s="8" t="s">
        <v>21</v>
      </c>
      <c r="N31" s="9">
        <v>16856</v>
      </c>
      <c r="O31" s="11">
        <v>36671</v>
      </c>
      <c r="P31" s="8" t="s">
        <v>21</v>
      </c>
      <c r="Q31" s="9">
        <v>16979</v>
      </c>
      <c r="R31" s="11">
        <v>36698</v>
      </c>
      <c r="S31" s="8" t="s">
        <v>21</v>
      </c>
      <c r="T31" s="9">
        <v>17778</v>
      </c>
      <c r="U31" s="11">
        <v>36727</v>
      </c>
      <c r="V31" s="8" t="s">
        <v>21</v>
      </c>
      <c r="W31" s="9">
        <v>17808</v>
      </c>
      <c r="X31" s="11">
        <v>36763</v>
      </c>
      <c r="Y31" s="8" t="s">
        <v>21</v>
      </c>
      <c r="Z31" s="9">
        <v>17701</v>
      </c>
      <c r="AA31" s="11">
        <v>36794</v>
      </c>
      <c r="AB31" s="8" t="s">
        <v>21</v>
      </c>
      <c r="AC31" s="9">
        <v>16920</v>
      </c>
      <c r="AD31" s="11">
        <v>36804</v>
      </c>
      <c r="AE31" s="8" t="s">
        <v>21</v>
      </c>
      <c r="AF31" s="9">
        <v>13804</v>
      </c>
      <c r="AG31" s="11">
        <v>36840</v>
      </c>
      <c r="AH31" s="8" t="s">
        <v>19</v>
      </c>
      <c r="AI31" s="9">
        <v>14858</v>
      </c>
      <c r="AJ31" s="11">
        <v>36881</v>
      </c>
      <c r="AK31" s="8" t="s">
        <v>23</v>
      </c>
      <c r="AL31" s="41">
        <f>MAX('Monthly Peaks'!B32:M32)</f>
        <v>17808</v>
      </c>
      <c r="AM31" s="39">
        <v>36763</v>
      </c>
      <c r="AN31" s="40" t="s">
        <v>21</v>
      </c>
      <c r="AO31" s="52">
        <f>IF(AI30&gt;MAX('Monthly Peaks'!B32:D32),AI30,MAX('Monthly Peaks'!B32:D32))</f>
        <v>17057</v>
      </c>
      <c r="AP31" s="50">
        <v>36552</v>
      </c>
      <c r="AQ31" s="51" t="s">
        <v>23</v>
      </c>
      <c r="AR31" s="63">
        <f>MAX('Monthly Peaks'!F32:J32)</f>
        <v>17808</v>
      </c>
      <c r="AS31" s="61">
        <v>36763</v>
      </c>
      <c r="AT31" s="62" t="s">
        <v>21</v>
      </c>
      <c r="AU31" s="6"/>
      <c r="AV31" s="6"/>
      <c r="AW31" s="93">
        <f t="shared" si="0"/>
        <v>5</v>
      </c>
      <c r="AX31" s="93">
        <f t="shared" si="1"/>
        <v>6</v>
      </c>
      <c r="AY31" s="6"/>
      <c r="AZ31">
        <f t="shared" si="2"/>
        <v>0</v>
      </c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2.75">
      <c r="A32" s="10">
        <v>2001</v>
      </c>
      <c r="B32" s="9">
        <v>18199</v>
      </c>
      <c r="C32" s="11">
        <v>36896</v>
      </c>
      <c r="D32" s="8" t="s">
        <v>20</v>
      </c>
      <c r="E32" s="9">
        <v>13268</v>
      </c>
      <c r="F32" s="11">
        <v>36937</v>
      </c>
      <c r="G32" s="8" t="s">
        <v>24</v>
      </c>
      <c r="H32" s="9">
        <v>14611</v>
      </c>
      <c r="I32" s="11">
        <v>36963</v>
      </c>
      <c r="J32" s="8" t="s">
        <v>24</v>
      </c>
      <c r="K32" s="9">
        <v>15831</v>
      </c>
      <c r="L32" s="11">
        <v>36994</v>
      </c>
      <c r="M32" s="8" t="s">
        <v>22</v>
      </c>
      <c r="N32" s="9">
        <v>16280</v>
      </c>
      <c r="O32" s="11">
        <v>37032</v>
      </c>
      <c r="P32" s="8" t="s">
        <v>22</v>
      </c>
      <c r="Q32" s="9">
        <v>18342</v>
      </c>
      <c r="R32" s="11">
        <v>37055</v>
      </c>
      <c r="S32" s="8" t="s">
        <v>25</v>
      </c>
      <c r="T32" s="9">
        <v>17803</v>
      </c>
      <c r="U32" s="11">
        <v>37075</v>
      </c>
      <c r="V32" s="8" t="s">
        <v>21</v>
      </c>
      <c r="W32" s="9">
        <v>18754</v>
      </c>
      <c r="X32" s="11">
        <v>37119</v>
      </c>
      <c r="Y32" s="8" t="s">
        <v>21</v>
      </c>
      <c r="Z32" s="9">
        <v>18707</v>
      </c>
      <c r="AA32" s="11">
        <v>37133</v>
      </c>
      <c r="AB32" s="8" t="s">
        <v>21</v>
      </c>
      <c r="AC32" s="9">
        <v>15971</v>
      </c>
      <c r="AD32" s="11">
        <v>37169</v>
      </c>
      <c r="AE32" s="8" t="s">
        <v>21</v>
      </c>
      <c r="AF32" s="9">
        <v>13781</v>
      </c>
      <c r="AG32" s="11">
        <v>37196</v>
      </c>
      <c r="AH32" s="8" t="s">
        <v>19</v>
      </c>
      <c r="AI32" s="9">
        <v>14590</v>
      </c>
      <c r="AJ32" s="11">
        <v>37238</v>
      </c>
      <c r="AK32" s="8" t="s">
        <v>19</v>
      </c>
      <c r="AL32" s="41">
        <f>MAX('Monthly Peaks'!B33:M33)</f>
        <v>18754</v>
      </c>
      <c r="AM32" s="39">
        <v>37119</v>
      </c>
      <c r="AN32" s="40" t="s">
        <v>21</v>
      </c>
      <c r="AO32" s="52">
        <f>IF(AI31&gt;MAX('Monthly Peaks'!B33:D33),AI31,MAX('Monthly Peaks'!B33:D33))</f>
        <v>18199</v>
      </c>
      <c r="AP32" s="50">
        <v>36896</v>
      </c>
      <c r="AQ32" s="51" t="s">
        <v>20</v>
      </c>
      <c r="AR32" s="63">
        <f>MAX('Monthly Peaks'!F33:J33)</f>
        <v>18754</v>
      </c>
      <c r="AS32" s="61">
        <v>37119</v>
      </c>
      <c r="AT32" s="62" t="s">
        <v>21</v>
      </c>
      <c r="AU32" s="6"/>
      <c r="AV32" s="6"/>
      <c r="AW32" s="93">
        <f t="shared" si="0"/>
        <v>6</v>
      </c>
      <c r="AX32" s="93">
        <f t="shared" si="1"/>
        <v>5</v>
      </c>
      <c r="AY32" s="6"/>
      <c r="AZ32">
        <f t="shared" si="2"/>
        <v>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12.75">
      <c r="A33" s="10">
        <v>2002</v>
      </c>
      <c r="B33" s="9">
        <v>17597</v>
      </c>
      <c r="C33" s="11">
        <v>37265</v>
      </c>
      <c r="D33" s="8" t="s">
        <v>23</v>
      </c>
      <c r="E33" s="9">
        <v>13851</v>
      </c>
      <c r="F33" s="11">
        <v>37286</v>
      </c>
      <c r="G33" s="8" t="s">
        <v>19</v>
      </c>
      <c r="H33" s="9">
        <v>15459</v>
      </c>
      <c r="I33" s="11">
        <v>37341</v>
      </c>
      <c r="J33" s="8" t="s">
        <v>25</v>
      </c>
      <c r="K33" s="9">
        <v>16862</v>
      </c>
      <c r="L33" s="11">
        <v>37369</v>
      </c>
      <c r="M33" s="8" t="s">
        <v>21</v>
      </c>
      <c r="N33" s="9">
        <v>18067</v>
      </c>
      <c r="O33" s="11">
        <v>37378</v>
      </c>
      <c r="P33" s="8" t="s">
        <v>22</v>
      </c>
      <c r="Q33" s="9">
        <v>18574</v>
      </c>
      <c r="R33" s="11">
        <v>37410</v>
      </c>
      <c r="S33" s="8" t="s">
        <v>25</v>
      </c>
      <c r="T33" s="9">
        <v>19084</v>
      </c>
      <c r="U33" s="11">
        <v>37453</v>
      </c>
      <c r="V33" s="8" t="s">
        <v>21</v>
      </c>
      <c r="W33" s="9">
        <v>19219</v>
      </c>
      <c r="X33" s="11">
        <v>37469</v>
      </c>
      <c r="Y33" s="8" t="s">
        <v>21</v>
      </c>
      <c r="Z33" s="9">
        <v>19152</v>
      </c>
      <c r="AA33" s="11">
        <v>37881</v>
      </c>
      <c r="AB33" s="8" t="s">
        <v>21</v>
      </c>
      <c r="AC33" s="9">
        <v>18172</v>
      </c>
      <c r="AD33" s="11">
        <v>37540</v>
      </c>
      <c r="AE33" s="8" t="s">
        <v>21</v>
      </c>
      <c r="AF33" s="9">
        <v>17588</v>
      </c>
      <c r="AG33" s="11">
        <v>37558</v>
      </c>
      <c r="AH33" s="8" t="s">
        <v>25</v>
      </c>
      <c r="AI33" s="9">
        <v>14221</v>
      </c>
      <c r="AJ33" s="11">
        <v>37595</v>
      </c>
      <c r="AK33" s="8" t="s">
        <v>19</v>
      </c>
      <c r="AL33" s="41">
        <f>MAX('Monthly Peaks'!B34:M34)</f>
        <v>19219</v>
      </c>
      <c r="AM33" s="39">
        <v>37469</v>
      </c>
      <c r="AN33" s="40" t="s">
        <v>21</v>
      </c>
      <c r="AO33" s="52">
        <f>IF(AI32&gt;MAX('Monthly Peaks'!B34:D34),AI32,MAX('Monthly Peaks'!B34:D34))</f>
        <v>17597</v>
      </c>
      <c r="AP33" s="50">
        <v>37265</v>
      </c>
      <c r="AQ33" s="51" t="s">
        <v>23</v>
      </c>
      <c r="AR33" s="63">
        <f>MAX('Monthly Peaks'!F34:J34)</f>
        <v>19219</v>
      </c>
      <c r="AS33" s="61">
        <v>37469</v>
      </c>
      <c r="AT33" s="62" t="s">
        <v>21</v>
      </c>
      <c r="AU33" s="6"/>
      <c r="AV33" s="6"/>
      <c r="AW33" s="93">
        <f t="shared" si="0"/>
        <v>4</v>
      </c>
      <c r="AX33" s="93">
        <f t="shared" si="1"/>
        <v>5</v>
      </c>
      <c r="AY33" s="6"/>
      <c r="AZ33">
        <f t="shared" si="2"/>
        <v>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2.75">
      <c r="A34" s="10">
        <v>2003</v>
      </c>
      <c r="B34" s="9">
        <v>20190</v>
      </c>
      <c r="C34" s="11">
        <v>37645</v>
      </c>
      <c r="D34" s="8" t="s">
        <v>23</v>
      </c>
      <c r="E34" s="9">
        <v>14241</v>
      </c>
      <c r="F34" s="11">
        <v>37673</v>
      </c>
      <c r="G34" s="8" t="s">
        <v>21</v>
      </c>
      <c r="H34" s="9">
        <v>17816</v>
      </c>
      <c r="I34" s="11">
        <v>37700</v>
      </c>
      <c r="J34" s="8" t="s">
        <v>25</v>
      </c>
      <c r="K34" s="9">
        <v>16505</v>
      </c>
      <c r="L34" s="11">
        <v>37718</v>
      </c>
      <c r="M34" s="8" t="s">
        <v>22</v>
      </c>
      <c r="N34" s="9">
        <v>19012</v>
      </c>
      <c r="O34" s="11">
        <v>37753</v>
      </c>
      <c r="P34" s="8" t="s">
        <v>21</v>
      </c>
      <c r="Q34" s="9">
        <v>18580</v>
      </c>
      <c r="R34" s="11">
        <v>37785</v>
      </c>
      <c r="S34" s="8" t="s">
        <v>21</v>
      </c>
      <c r="T34" s="9">
        <v>19668</v>
      </c>
      <c r="U34" s="11">
        <v>37811</v>
      </c>
      <c r="V34" s="8" t="s">
        <v>21</v>
      </c>
      <c r="W34" s="9">
        <v>19018</v>
      </c>
      <c r="X34" s="11">
        <v>37860</v>
      </c>
      <c r="Y34" s="8" t="s">
        <v>21</v>
      </c>
      <c r="Z34" s="9">
        <v>18873</v>
      </c>
      <c r="AA34" s="11">
        <v>37883</v>
      </c>
      <c r="AB34" s="8" t="s">
        <v>21</v>
      </c>
      <c r="AC34" s="9">
        <v>18311</v>
      </c>
      <c r="AD34" s="11">
        <v>37907</v>
      </c>
      <c r="AE34" s="8" t="s">
        <v>25</v>
      </c>
      <c r="AF34" s="9">
        <v>15989</v>
      </c>
      <c r="AG34" s="11">
        <v>37928</v>
      </c>
      <c r="AH34" s="8" t="s">
        <v>19</v>
      </c>
      <c r="AI34" s="9">
        <v>15362</v>
      </c>
      <c r="AJ34" s="11">
        <v>37976</v>
      </c>
      <c r="AK34" s="8" t="s">
        <v>20</v>
      </c>
      <c r="AL34" s="41">
        <f>MAX('Monthly Peaks'!B35:M35)</f>
        <v>20190</v>
      </c>
      <c r="AM34" s="39">
        <v>37645</v>
      </c>
      <c r="AN34" s="40" t="s">
        <v>23</v>
      </c>
      <c r="AO34" s="52">
        <f>IF(AI33&gt;MAX('Monthly Peaks'!B35:D35),AI33,MAX('Monthly Peaks'!B35:D35))</f>
        <v>20190</v>
      </c>
      <c r="AP34" s="50">
        <v>37645</v>
      </c>
      <c r="AQ34" s="51" t="s">
        <v>23</v>
      </c>
      <c r="AR34" s="63">
        <f>MAX('Monthly Peaks'!F35:J35)</f>
        <v>19668</v>
      </c>
      <c r="AS34" s="61">
        <v>37811</v>
      </c>
      <c r="AT34" s="62" t="s">
        <v>21</v>
      </c>
      <c r="AU34" s="6">
        <v>6</v>
      </c>
      <c r="AV34" s="6"/>
      <c r="AW34" s="93">
        <f t="shared" si="0"/>
        <v>6</v>
      </c>
      <c r="AX34" s="93">
        <f t="shared" si="1"/>
        <v>4</v>
      </c>
      <c r="AY34" s="6"/>
      <c r="AZ34">
        <f t="shared" si="2"/>
        <v>0</v>
      </c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2.75">
      <c r="A35" s="12">
        <v>2004</v>
      </c>
      <c r="B35" s="13">
        <v>13857</v>
      </c>
      <c r="C35" s="14">
        <v>37991</v>
      </c>
      <c r="D35" s="15" t="s">
        <v>19</v>
      </c>
      <c r="E35" s="13">
        <v>14752</v>
      </c>
      <c r="F35" s="14">
        <v>38036</v>
      </c>
      <c r="G35" s="15" t="s">
        <v>23</v>
      </c>
      <c r="H35" s="13">
        <v>14618</v>
      </c>
      <c r="I35" s="14">
        <v>38052</v>
      </c>
      <c r="J35" s="15" t="s">
        <v>21</v>
      </c>
      <c r="K35" s="13">
        <v>16529</v>
      </c>
      <c r="L35" s="14">
        <v>38103</v>
      </c>
      <c r="M35" s="15" t="s">
        <v>22</v>
      </c>
      <c r="N35" s="13">
        <v>18936</v>
      </c>
      <c r="O35" s="14">
        <v>38134</v>
      </c>
      <c r="P35" s="15" t="s">
        <v>21</v>
      </c>
      <c r="Q35" s="13">
        <v>20250</v>
      </c>
      <c r="R35" s="14">
        <v>38161</v>
      </c>
      <c r="S35" s="15" t="s">
        <v>21</v>
      </c>
      <c r="T35" s="13">
        <v>20545</v>
      </c>
      <c r="U35" s="14">
        <v>38182</v>
      </c>
      <c r="V35" s="15" t="s">
        <v>21</v>
      </c>
      <c r="W35" s="13">
        <v>19836</v>
      </c>
      <c r="X35" s="14">
        <v>38210</v>
      </c>
      <c r="Y35" s="15" t="s">
        <v>21</v>
      </c>
      <c r="Z35" s="13">
        <v>20531</v>
      </c>
      <c r="AA35" s="14">
        <v>38230</v>
      </c>
      <c r="AB35" s="15" t="s">
        <v>21</v>
      </c>
      <c r="AC35" s="13">
        <v>18635</v>
      </c>
      <c r="AD35" s="14">
        <v>38264</v>
      </c>
      <c r="AE35" s="15" t="s">
        <v>21</v>
      </c>
      <c r="AF35" s="13">
        <v>17358</v>
      </c>
      <c r="AG35" s="14">
        <v>38294</v>
      </c>
      <c r="AH35" s="15" t="s">
        <v>25</v>
      </c>
      <c r="AI35" s="13">
        <v>15871</v>
      </c>
      <c r="AJ35" s="14">
        <v>38330</v>
      </c>
      <c r="AK35" s="15" t="s">
        <v>19</v>
      </c>
      <c r="AL35" s="42">
        <f>MAX('Monthly Peaks'!B36:M36)</f>
        <v>20545</v>
      </c>
      <c r="AM35" s="36">
        <v>38182</v>
      </c>
      <c r="AN35" s="37" t="s">
        <v>21</v>
      </c>
      <c r="AO35" s="53">
        <v>14752</v>
      </c>
      <c r="AP35" s="47">
        <v>38036</v>
      </c>
      <c r="AQ35" s="51" t="s">
        <v>23</v>
      </c>
      <c r="AR35" s="64">
        <f>MAX('Monthly Peaks'!H36:S36)</f>
        <v>20545</v>
      </c>
      <c r="AS35" s="58">
        <v>38182</v>
      </c>
      <c r="AT35" s="59" t="s">
        <v>21</v>
      </c>
      <c r="AU35" s="6">
        <v>7</v>
      </c>
      <c r="AV35" s="6"/>
      <c r="AW35" s="93">
        <f t="shared" si="0"/>
        <v>5</v>
      </c>
      <c r="AX35" s="93">
        <f t="shared" si="1"/>
        <v>4</v>
      </c>
      <c r="AY35" s="6"/>
      <c r="AZ35">
        <f t="shared" si="2"/>
        <v>0</v>
      </c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52" ht="12.75">
      <c r="A36" s="10">
        <v>2005</v>
      </c>
      <c r="B36" s="9">
        <v>18108</v>
      </c>
      <c r="C36" s="11">
        <v>38376</v>
      </c>
      <c r="D36" s="8" t="s">
        <v>23</v>
      </c>
      <c r="E36" s="9">
        <v>14738</v>
      </c>
      <c r="F36" s="11">
        <v>38395</v>
      </c>
      <c r="G36" s="8" t="s">
        <v>20</v>
      </c>
      <c r="H36" s="9">
        <v>16747</v>
      </c>
      <c r="I36" s="11">
        <v>38437</v>
      </c>
      <c r="J36" s="8" t="s">
        <v>26</v>
      </c>
      <c r="K36" s="9">
        <v>16534</v>
      </c>
      <c r="L36" s="11">
        <v>38442</v>
      </c>
      <c r="M36" s="8" t="s">
        <v>25</v>
      </c>
      <c r="N36" s="9">
        <v>19303</v>
      </c>
      <c r="O36" s="11">
        <v>38496</v>
      </c>
      <c r="P36" s="8" t="s">
        <v>22</v>
      </c>
      <c r="Q36" s="9">
        <v>20388</v>
      </c>
      <c r="R36" s="11">
        <v>38519</v>
      </c>
      <c r="S36" s="8" t="s">
        <v>25</v>
      </c>
      <c r="T36" s="9">
        <v>21611</v>
      </c>
      <c r="U36" s="11">
        <v>38554</v>
      </c>
      <c r="V36" s="8" t="s">
        <v>21</v>
      </c>
      <c r="W36" s="9">
        <v>22361</v>
      </c>
      <c r="X36" s="11">
        <v>38581</v>
      </c>
      <c r="Y36" s="8" t="s">
        <v>21</v>
      </c>
      <c r="Z36" s="9">
        <v>20731</v>
      </c>
      <c r="AA36" s="11">
        <v>38610</v>
      </c>
      <c r="AB36" s="8" t="s">
        <v>21</v>
      </c>
      <c r="AC36" s="9">
        <v>20176</v>
      </c>
      <c r="AD36" s="11">
        <v>38635</v>
      </c>
      <c r="AE36" s="8" t="s">
        <v>21</v>
      </c>
      <c r="AF36" s="9">
        <v>16346</v>
      </c>
      <c r="AG36" s="11">
        <v>38672</v>
      </c>
      <c r="AH36" s="8" t="s">
        <v>25</v>
      </c>
      <c r="AI36" s="9">
        <v>15068</v>
      </c>
      <c r="AJ36" s="11">
        <v>38695</v>
      </c>
      <c r="AK36" s="8" t="s">
        <v>19</v>
      </c>
      <c r="AL36" s="41">
        <f>MAX('Monthly Peaks'!B37:M37)</f>
        <v>22361</v>
      </c>
      <c r="AM36" s="39">
        <v>38581</v>
      </c>
      <c r="AN36" s="40" t="s">
        <v>21</v>
      </c>
      <c r="AO36" s="52">
        <f>IF(AI35&gt;MAX('Monthly Peaks'!B37:D37),AI35,MAX('Monthly Peaks'!B37:D37))</f>
        <v>18108</v>
      </c>
      <c r="AP36" s="50">
        <v>38376</v>
      </c>
      <c r="AQ36" s="51" t="s">
        <v>23</v>
      </c>
      <c r="AR36" s="63">
        <f>MAX('Monthly Peaks'!F37:J37)</f>
        <v>22361</v>
      </c>
      <c r="AS36" s="61">
        <v>38581</v>
      </c>
      <c r="AT36" s="62" t="s">
        <v>21</v>
      </c>
      <c r="AW36" s="93">
        <f t="shared" si="0"/>
        <v>2</v>
      </c>
      <c r="AX36" s="93">
        <f t="shared" si="1"/>
        <v>4</v>
      </c>
      <c r="AZ36">
        <f t="shared" si="2"/>
        <v>0</v>
      </c>
    </row>
    <row r="37" spans="1:52" ht="12.75">
      <c r="A37" s="10">
        <v>2006</v>
      </c>
      <c r="B37" s="9">
        <f>'Monthly Peaks'!B38</f>
        <v>14800</v>
      </c>
      <c r="C37" s="11">
        <v>38720</v>
      </c>
      <c r="D37" s="8" t="s">
        <v>19</v>
      </c>
      <c r="E37" s="9">
        <f>'Monthly Peaks'!C38</f>
        <v>19683</v>
      </c>
      <c r="F37" s="11">
        <v>38762</v>
      </c>
      <c r="G37" s="8" t="s">
        <v>23</v>
      </c>
      <c r="H37" s="9">
        <f>'Monthly Peaks'!D38</f>
        <v>16946</v>
      </c>
      <c r="I37" s="11">
        <v>38797</v>
      </c>
      <c r="J37" s="8" t="s">
        <v>21</v>
      </c>
      <c r="K37" s="84">
        <f>'Monthly Peaks'!E38</f>
        <v>18975</v>
      </c>
      <c r="L37" s="85">
        <v>38827</v>
      </c>
      <c r="M37" s="86" t="s">
        <v>21</v>
      </c>
      <c r="N37" s="9">
        <f>'Monthly Peaks'!F38</f>
        <v>19321</v>
      </c>
      <c r="O37" s="11">
        <v>38845</v>
      </c>
      <c r="P37" s="8" t="s">
        <v>21</v>
      </c>
      <c r="Q37" s="9">
        <f>'Monthly Peaks'!G38</f>
        <v>21123</v>
      </c>
      <c r="R37" s="11">
        <v>38883</v>
      </c>
      <c r="S37" s="8" t="s">
        <v>21</v>
      </c>
      <c r="T37" s="9">
        <f>'Monthly Peaks'!H38</f>
        <v>21493</v>
      </c>
      <c r="U37" s="11">
        <v>38924</v>
      </c>
      <c r="V37" s="8" t="s">
        <v>21</v>
      </c>
      <c r="W37" s="9">
        <f>'Monthly Peaks'!I38</f>
        <v>21819</v>
      </c>
      <c r="X37" s="11">
        <v>38931</v>
      </c>
      <c r="Y37" s="8" t="s">
        <v>21</v>
      </c>
      <c r="Z37" s="9">
        <f>'Monthly Peaks'!J38</f>
        <v>20580</v>
      </c>
      <c r="AA37" s="11">
        <v>38985</v>
      </c>
      <c r="AB37" s="8" t="s">
        <v>21</v>
      </c>
      <c r="AC37" s="9">
        <f>'Monthly Peaks'!K38</f>
        <v>19440</v>
      </c>
      <c r="AD37" s="11">
        <v>39009</v>
      </c>
      <c r="AE37" s="8" t="s">
        <v>21</v>
      </c>
      <c r="AF37" s="9">
        <f>'Monthly Peaks'!L38</f>
        <v>17260</v>
      </c>
      <c r="AG37" s="11">
        <v>39022</v>
      </c>
      <c r="AH37" s="8" t="s">
        <v>19</v>
      </c>
      <c r="AI37" s="9">
        <f>'Monthly Peaks'!M38</f>
        <v>15798</v>
      </c>
      <c r="AJ37" s="11">
        <v>39051</v>
      </c>
      <c r="AK37" s="8" t="s">
        <v>19</v>
      </c>
      <c r="AL37" s="41">
        <f>MAX('Monthly Peaks'!B38:M38)</f>
        <v>21819</v>
      </c>
      <c r="AM37" s="39">
        <v>38931</v>
      </c>
      <c r="AN37" s="40" t="s">
        <v>21</v>
      </c>
      <c r="AO37" s="52">
        <f>IF(AI36&gt;MAX('Monthly Peaks'!B38:D38),AI36,MAX('Monthly Peaks'!B38:D38))</f>
        <v>19683</v>
      </c>
      <c r="AP37" s="50">
        <v>38762</v>
      </c>
      <c r="AQ37" s="51" t="s">
        <v>23</v>
      </c>
      <c r="AR37" s="63">
        <f>MAX('Monthly Peaks'!F38:J38)</f>
        <v>21819</v>
      </c>
      <c r="AS37" s="61">
        <v>38931</v>
      </c>
      <c r="AT37" s="62" t="s">
        <v>21</v>
      </c>
      <c r="AW37" s="93">
        <f t="shared" si="0"/>
        <v>3</v>
      </c>
      <c r="AX37" s="93">
        <f t="shared" si="1"/>
        <v>4</v>
      </c>
      <c r="AZ37">
        <f t="shared" si="2"/>
        <v>0</v>
      </c>
    </row>
    <row r="38" spans="1:52" ht="12.75">
      <c r="A38" s="10">
        <v>2007</v>
      </c>
      <c r="B38" s="9">
        <f>'Monthly Peaks'!B39</f>
        <v>15619</v>
      </c>
      <c r="C38" s="11">
        <v>39088</v>
      </c>
      <c r="D38" s="8" t="s">
        <v>26</v>
      </c>
      <c r="E38" s="9">
        <f>'Monthly Peaks'!C39</f>
        <v>16815</v>
      </c>
      <c r="F38" s="11">
        <v>39132</v>
      </c>
      <c r="G38" s="8" t="s">
        <v>23</v>
      </c>
      <c r="H38" s="9">
        <f>'Monthly Peaks'!D39</f>
        <v>16450</v>
      </c>
      <c r="I38" s="11">
        <v>39143</v>
      </c>
      <c r="J38" s="8" t="s">
        <v>25</v>
      </c>
      <c r="K38" s="9">
        <f>'Monthly Peaks'!E39</f>
        <v>17623</v>
      </c>
      <c r="L38" s="11">
        <v>39199</v>
      </c>
      <c r="M38" s="8" t="s">
        <v>21</v>
      </c>
      <c r="N38" s="9">
        <f>'Monthly Peaks'!F39</f>
        <v>19004</v>
      </c>
      <c r="O38" s="11">
        <v>39206</v>
      </c>
      <c r="P38" s="8" t="s">
        <v>21</v>
      </c>
      <c r="Q38" s="9">
        <f>'Monthly Peaks'!G39</f>
        <v>20560</v>
      </c>
      <c r="R38" s="11">
        <v>39255</v>
      </c>
      <c r="S38" s="8" t="s">
        <v>21</v>
      </c>
      <c r="T38" s="9">
        <f>'Monthly Peaks'!H39</f>
        <v>21732</v>
      </c>
      <c r="U38" s="11">
        <v>39281</v>
      </c>
      <c r="V38" s="8" t="s">
        <v>25</v>
      </c>
      <c r="W38" s="9">
        <f>'Monthly Peaks'!I39</f>
        <v>21962</v>
      </c>
      <c r="X38" s="11">
        <v>39304</v>
      </c>
      <c r="Y38" s="8" t="s">
        <v>25</v>
      </c>
      <c r="Z38" s="9">
        <f>'Monthly Peaks'!J39</f>
        <v>21808</v>
      </c>
      <c r="AA38" s="11">
        <v>39323</v>
      </c>
      <c r="AB38" s="8" t="s">
        <v>21</v>
      </c>
      <c r="AC38" s="9">
        <f>'Monthly Peaks'!K39</f>
        <v>19876</v>
      </c>
      <c r="AD38" s="11">
        <v>39373</v>
      </c>
      <c r="AE38" s="8" t="s">
        <v>21</v>
      </c>
      <c r="AF38" s="9">
        <f>'Monthly Peaks'!L39</f>
        <v>16484</v>
      </c>
      <c r="AG38" s="11">
        <v>39384</v>
      </c>
      <c r="AH38" s="8" t="s">
        <v>21</v>
      </c>
      <c r="AI38" s="9">
        <f>'Monthly Peaks'!M39</f>
        <v>16043</v>
      </c>
      <c r="AJ38" s="11">
        <v>39415</v>
      </c>
      <c r="AK38" s="8" t="s">
        <v>19</v>
      </c>
      <c r="AL38" s="41">
        <f>MAX('Monthly Peaks'!B39:M39)</f>
        <v>21962</v>
      </c>
      <c r="AM38" s="39">
        <v>39304</v>
      </c>
      <c r="AN38" s="40" t="s">
        <v>25</v>
      </c>
      <c r="AO38" s="52">
        <f>IF(AI37&gt;MAX('Monthly Peaks'!B39:D39),AI37,MAX('Monthly Peaks'!B39:D39))</f>
        <v>16815</v>
      </c>
      <c r="AP38" s="50">
        <v>39132</v>
      </c>
      <c r="AQ38" s="51" t="s">
        <v>23</v>
      </c>
      <c r="AR38" s="63">
        <f>MAX('Monthly Peaks'!F39:J39)</f>
        <v>21962</v>
      </c>
      <c r="AS38" s="61">
        <v>39304</v>
      </c>
      <c r="AT38" s="62" t="s">
        <v>25</v>
      </c>
      <c r="AW38" s="93">
        <f t="shared" si="0"/>
        <v>2</v>
      </c>
      <c r="AX38" s="93">
        <f t="shared" si="1"/>
        <v>6</v>
      </c>
      <c r="AZ38">
        <f t="shared" si="2"/>
        <v>0</v>
      </c>
    </row>
    <row r="39" spans="1:52" ht="12.75">
      <c r="A39" s="10">
        <v>2008</v>
      </c>
      <c r="B39" s="9">
        <f>'Monthly Peaks'!B40</f>
        <v>18055</v>
      </c>
      <c r="C39" s="11">
        <v>39450</v>
      </c>
      <c r="D39" s="8" t="s">
        <v>20</v>
      </c>
      <c r="E39" s="9">
        <f>'Monthly Peaks'!C40</f>
        <v>15735</v>
      </c>
      <c r="F39" s="11">
        <v>39485</v>
      </c>
      <c r="G39" s="8" t="s">
        <v>19</v>
      </c>
      <c r="H39" s="9">
        <f>'Monthly Peaks'!D40</f>
        <v>16226</v>
      </c>
      <c r="I39" s="11">
        <v>39523</v>
      </c>
      <c r="J39" s="8" t="s">
        <v>21</v>
      </c>
      <c r="K39" s="9">
        <f>'Monthly Peaks'!E40</f>
        <v>16995</v>
      </c>
      <c r="L39" s="11">
        <v>39566</v>
      </c>
      <c r="M39" s="8" t="s">
        <v>21</v>
      </c>
      <c r="N39" s="9">
        <f>'Monthly Peaks'!F40</f>
        <v>20289</v>
      </c>
      <c r="O39" s="11">
        <v>39589</v>
      </c>
      <c r="P39" s="8" t="s">
        <v>21</v>
      </c>
      <c r="Q39" s="9">
        <f>'Monthly Peaks'!G40</f>
        <v>20565</v>
      </c>
      <c r="R39" s="11">
        <v>39604</v>
      </c>
      <c r="S39" s="8" t="s">
        <v>21</v>
      </c>
      <c r="T39" s="9">
        <f>'Monthly Peaks'!H40</f>
        <v>20951</v>
      </c>
      <c r="U39" s="11">
        <v>39650</v>
      </c>
      <c r="V39" s="8" t="s">
        <v>21</v>
      </c>
      <c r="W39" s="9">
        <f>'Monthly Peaks'!I40</f>
        <v>21060</v>
      </c>
      <c r="X39" s="11">
        <v>39667</v>
      </c>
      <c r="Y39" s="8" t="s">
        <v>21</v>
      </c>
      <c r="Z39" s="9">
        <f>'Monthly Peaks'!J40</f>
        <v>20456</v>
      </c>
      <c r="AA39" s="11">
        <v>39689</v>
      </c>
      <c r="AB39" s="8" t="s">
        <v>21</v>
      </c>
      <c r="AC39" s="9">
        <f>'Monthly Peaks'!K40</f>
        <v>18752</v>
      </c>
      <c r="AD39" s="11">
        <v>39731</v>
      </c>
      <c r="AE39" s="8" t="s">
        <v>21</v>
      </c>
      <c r="AF39" s="9">
        <f>'Monthly Peaks'!L40</f>
        <v>16538</v>
      </c>
      <c r="AG39" s="11">
        <v>39766</v>
      </c>
      <c r="AH39" s="8" t="s">
        <v>44</v>
      </c>
      <c r="AI39" s="9">
        <f>'Monthly Peaks'!M40</f>
        <v>14849</v>
      </c>
      <c r="AJ39" s="11">
        <v>39792</v>
      </c>
      <c r="AK39" s="8" t="s">
        <v>19</v>
      </c>
      <c r="AL39" s="41">
        <f>MAX('Monthly Peaks'!B40:M40)</f>
        <v>21060</v>
      </c>
      <c r="AM39" s="39">
        <v>39667</v>
      </c>
      <c r="AN39" s="40" t="s">
        <v>21</v>
      </c>
      <c r="AO39" s="52">
        <f>IF(AI38&gt;MAX('Monthly Peaks'!B40:D40),AI38,MAX('Monthly Peaks'!B40:D40))</f>
        <v>18055</v>
      </c>
      <c r="AP39" s="50">
        <v>39450</v>
      </c>
      <c r="AQ39" s="51" t="s">
        <v>20</v>
      </c>
      <c r="AR39" s="63">
        <f>MAX('Monthly Peaks'!F40:J40)</f>
        <v>21060</v>
      </c>
      <c r="AS39" s="61">
        <v>39667</v>
      </c>
      <c r="AT39" s="62" t="s">
        <v>21</v>
      </c>
      <c r="AW39" s="93">
        <f t="shared" si="0"/>
        <v>5</v>
      </c>
      <c r="AX39" s="93">
        <f t="shared" si="1"/>
        <v>5</v>
      </c>
      <c r="AZ39">
        <f t="shared" si="2"/>
        <v>0</v>
      </c>
    </row>
    <row r="40" spans="1:52" ht="12.75">
      <c r="A40" s="10">
        <v>2009</v>
      </c>
      <c r="B40" s="9">
        <v>19378</v>
      </c>
      <c r="C40" s="11">
        <v>39835</v>
      </c>
      <c r="D40" s="8" t="s">
        <v>23</v>
      </c>
      <c r="E40" s="73">
        <v>20081</v>
      </c>
      <c r="F40" s="11">
        <v>39849</v>
      </c>
      <c r="G40" s="8" t="s">
        <v>23</v>
      </c>
      <c r="H40" s="9">
        <v>15347</v>
      </c>
      <c r="I40" s="11">
        <v>39888</v>
      </c>
      <c r="J40" s="8" t="s">
        <v>22</v>
      </c>
      <c r="K40" s="9">
        <v>17145</v>
      </c>
      <c r="L40" s="11">
        <v>39909</v>
      </c>
      <c r="M40" s="8" t="s">
        <v>25</v>
      </c>
      <c r="N40" s="9">
        <v>19210</v>
      </c>
      <c r="O40" s="11">
        <v>39944</v>
      </c>
      <c r="P40" s="8" t="s">
        <v>25</v>
      </c>
      <c r="Q40" s="9">
        <v>22351</v>
      </c>
      <c r="R40" s="11">
        <v>39986</v>
      </c>
      <c r="S40" s="8" t="s">
        <v>21</v>
      </c>
      <c r="T40" s="9">
        <v>21138</v>
      </c>
      <c r="U40" s="11">
        <v>40011</v>
      </c>
      <c r="V40" s="8" t="s">
        <v>25</v>
      </c>
      <c r="W40" s="9">
        <v>21015</v>
      </c>
      <c r="X40" s="11">
        <v>40045</v>
      </c>
      <c r="Y40" s="8" t="s">
        <v>21</v>
      </c>
      <c r="Z40" s="9">
        <v>20334</v>
      </c>
      <c r="AA40" s="11">
        <v>40078</v>
      </c>
      <c r="AB40" s="8" t="s">
        <v>21</v>
      </c>
      <c r="AC40" s="9">
        <v>21014</v>
      </c>
      <c r="AD40" s="11">
        <v>40094</v>
      </c>
      <c r="AE40" s="8" t="s">
        <v>21</v>
      </c>
      <c r="AF40" s="9">
        <v>19226</v>
      </c>
      <c r="AG40" s="11">
        <v>40115</v>
      </c>
      <c r="AH40" s="8" t="s">
        <v>21</v>
      </c>
      <c r="AI40" s="9">
        <v>16122</v>
      </c>
      <c r="AJ40" s="11">
        <v>40156</v>
      </c>
      <c r="AK40" s="8" t="s">
        <v>19</v>
      </c>
      <c r="AL40" s="41">
        <f>MAX('Monthly Peaks'!B41:M41)</f>
        <v>22351</v>
      </c>
      <c r="AM40" s="39">
        <v>39986</v>
      </c>
      <c r="AN40" s="40" t="s">
        <v>21</v>
      </c>
      <c r="AO40" s="52">
        <f>IF(AI39&gt;MAX('Monthly Peaks'!B41:D41),AI39,MAX('Monthly Peaks'!B41:D41))</f>
        <v>20081</v>
      </c>
      <c r="AP40" s="50">
        <v>39849</v>
      </c>
      <c r="AQ40" s="51" t="s">
        <v>23</v>
      </c>
      <c r="AR40" s="63">
        <f>MAX('Monthly Peaks'!F41:J41)</f>
        <v>22351</v>
      </c>
      <c r="AS40" s="61">
        <v>39986</v>
      </c>
      <c r="AT40" s="62" t="s">
        <v>21</v>
      </c>
      <c r="AU40">
        <v>8</v>
      </c>
      <c r="AW40" s="93">
        <f t="shared" si="0"/>
        <v>5</v>
      </c>
      <c r="AX40" s="93">
        <f t="shared" si="1"/>
        <v>2</v>
      </c>
      <c r="AZ40">
        <f t="shared" si="2"/>
        <v>0</v>
      </c>
    </row>
    <row r="41" spans="1:52" ht="12.75">
      <c r="A41" s="10">
        <v>2010</v>
      </c>
      <c r="B41" s="9">
        <v>24346</v>
      </c>
      <c r="C41" s="11">
        <v>40189</v>
      </c>
      <c r="D41" s="8" t="s">
        <v>23</v>
      </c>
      <c r="E41" s="9">
        <v>16488</v>
      </c>
      <c r="F41" s="11">
        <v>40226</v>
      </c>
      <c r="G41" s="8" t="s">
        <v>23</v>
      </c>
      <c r="H41" s="9">
        <v>17748</v>
      </c>
      <c r="I41" s="11">
        <v>40242</v>
      </c>
      <c r="J41" s="8" t="s">
        <v>23</v>
      </c>
      <c r="K41" s="9">
        <v>15480</v>
      </c>
      <c r="L41" s="11">
        <v>40293</v>
      </c>
      <c r="M41" s="8" t="s">
        <v>21</v>
      </c>
      <c r="N41" s="9">
        <v>19217</v>
      </c>
      <c r="O41" s="11">
        <v>40305</v>
      </c>
      <c r="P41" s="8" t="s">
        <v>21</v>
      </c>
      <c r="Q41" s="9">
        <v>21901</v>
      </c>
      <c r="R41" s="11">
        <v>40345</v>
      </c>
      <c r="S41" s="8" t="s">
        <v>25</v>
      </c>
      <c r="T41" s="9">
        <v>21633</v>
      </c>
      <c r="U41" s="11">
        <v>40387</v>
      </c>
      <c r="V41" s="8" t="s">
        <v>25</v>
      </c>
      <c r="W41" s="9">
        <v>22256</v>
      </c>
      <c r="X41" s="11">
        <v>40409</v>
      </c>
      <c r="Y41" s="8" t="s">
        <v>25</v>
      </c>
      <c r="Z41" s="9">
        <v>20738</v>
      </c>
      <c r="AA41" s="11">
        <v>40434</v>
      </c>
      <c r="AB41" s="8" t="s">
        <v>21</v>
      </c>
      <c r="AC41" s="9">
        <v>19099</v>
      </c>
      <c r="AD41" s="11">
        <v>40478</v>
      </c>
      <c r="AE41" s="8" t="s">
        <v>21</v>
      </c>
      <c r="AF41" s="9">
        <v>17127</v>
      </c>
      <c r="AG41" s="11">
        <v>40480</v>
      </c>
      <c r="AH41" s="8" t="s">
        <v>25</v>
      </c>
      <c r="AI41" s="9">
        <v>21126</v>
      </c>
      <c r="AJ41" s="11">
        <v>40527</v>
      </c>
      <c r="AK41" s="8" t="s">
        <v>23</v>
      </c>
      <c r="AL41" s="41">
        <f>MAX('Monthly Peaks'!B42:M42)</f>
        <v>24346</v>
      </c>
      <c r="AM41" s="39">
        <v>40189</v>
      </c>
      <c r="AN41" s="40" t="s">
        <v>23</v>
      </c>
      <c r="AO41" s="52">
        <f>IF(AI40&gt;MAX('Monthly Peaks'!B42:D42),AI40,MAX('Monthly Peaks'!B42:D42))</f>
        <v>24346</v>
      </c>
      <c r="AP41" s="50">
        <v>40189</v>
      </c>
      <c r="AQ41" s="51" t="s">
        <v>23</v>
      </c>
      <c r="AR41" s="63">
        <f>MAX('Monthly Peaks'!F42:J42)</f>
        <v>22256</v>
      </c>
      <c r="AS41" s="61">
        <v>40409</v>
      </c>
      <c r="AT41" s="62" t="s">
        <v>25</v>
      </c>
      <c r="AW41" s="93">
        <f t="shared" si="0"/>
        <v>2</v>
      </c>
      <c r="AX41" s="93">
        <f t="shared" si="1"/>
        <v>5</v>
      </c>
      <c r="AZ41">
        <f t="shared" si="2"/>
        <v>0</v>
      </c>
    </row>
    <row r="42" spans="1:52" ht="12.75">
      <c r="A42" s="10">
        <v>2011</v>
      </c>
      <c r="B42" s="9">
        <v>18552</v>
      </c>
      <c r="C42" s="11">
        <v>40541</v>
      </c>
      <c r="D42" s="8" t="s">
        <v>23</v>
      </c>
      <c r="E42" s="9">
        <v>14483</v>
      </c>
      <c r="F42" s="11">
        <v>40596</v>
      </c>
      <c r="G42" s="8" t="s">
        <v>24</v>
      </c>
      <c r="H42" s="9">
        <v>16088</v>
      </c>
      <c r="I42" s="11">
        <v>40629</v>
      </c>
      <c r="J42" s="8" t="s">
        <v>22</v>
      </c>
      <c r="K42" s="9">
        <v>19615</v>
      </c>
      <c r="L42" s="11">
        <v>40660</v>
      </c>
      <c r="M42" s="8" t="s">
        <v>21</v>
      </c>
      <c r="N42" s="9">
        <v>19747</v>
      </c>
      <c r="O42" s="11">
        <v>40674</v>
      </c>
      <c r="P42" s="8" t="s">
        <v>21</v>
      </c>
      <c r="Q42" s="9">
        <v>21222</v>
      </c>
      <c r="R42" s="11">
        <v>40717</v>
      </c>
      <c r="S42" s="8" t="s">
        <v>25</v>
      </c>
      <c r="T42" s="9">
        <v>21377</v>
      </c>
      <c r="U42" s="11">
        <v>40749</v>
      </c>
      <c r="V42" s="8" t="s">
        <v>25</v>
      </c>
      <c r="W42" s="9">
        <v>21619</v>
      </c>
      <c r="X42" s="11">
        <v>40760</v>
      </c>
      <c r="Y42" s="8" t="s">
        <v>21</v>
      </c>
      <c r="Z42" s="9">
        <v>20035</v>
      </c>
      <c r="AA42" s="11">
        <v>40797</v>
      </c>
      <c r="AB42" s="8" t="s">
        <v>21</v>
      </c>
      <c r="AC42" s="9">
        <v>18757</v>
      </c>
      <c r="AD42" s="11">
        <v>40828</v>
      </c>
      <c r="AE42" s="8" t="s">
        <v>21</v>
      </c>
      <c r="AF42" s="9">
        <v>16831</v>
      </c>
      <c r="AG42" s="11">
        <v>40863</v>
      </c>
      <c r="AH42" s="8" t="s">
        <v>26</v>
      </c>
      <c r="AI42" s="9">
        <v>14575</v>
      </c>
      <c r="AJ42" s="11">
        <v>40900</v>
      </c>
      <c r="AK42" s="8" t="s">
        <v>19</v>
      </c>
      <c r="AL42" s="41">
        <f>MAX('Monthly Peaks'!B43:M43)</f>
        <v>21619</v>
      </c>
      <c r="AM42" s="39">
        <v>40760</v>
      </c>
      <c r="AN42" s="40" t="s">
        <v>21</v>
      </c>
      <c r="AO42" s="52">
        <f>IF(AI41&gt;MAX('Monthly Peaks'!B43:D43),AI41,MAX('Monthly Peaks'!B43:D43))</f>
        <v>21126</v>
      </c>
      <c r="AP42" s="50">
        <v>40527</v>
      </c>
      <c r="AQ42" s="51" t="s">
        <v>23</v>
      </c>
      <c r="AR42" s="63">
        <f>MAX('Monthly Peaks'!F43:J43)</f>
        <v>21619</v>
      </c>
      <c r="AS42" s="61">
        <v>40760</v>
      </c>
      <c r="AT42" s="62" t="s">
        <v>21</v>
      </c>
      <c r="AW42" s="93">
        <f t="shared" si="0"/>
        <v>4</v>
      </c>
      <c r="AX42" s="93">
        <f t="shared" si="1"/>
        <v>6</v>
      </c>
      <c r="AZ42">
        <f t="shared" si="2"/>
        <v>0</v>
      </c>
    </row>
    <row r="43" spans="1:52" ht="12.75">
      <c r="A43" s="10">
        <v>2012</v>
      </c>
      <c r="B43" s="9">
        <v>17934</v>
      </c>
      <c r="C43" s="11">
        <v>40912</v>
      </c>
      <c r="D43" s="8" t="s">
        <v>23</v>
      </c>
      <c r="E43" s="9">
        <v>16228</v>
      </c>
      <c r="F43" s="11">
        <v>40963</v>
      </c>
      <c r="G43" s="8" t="s">
        <v>25</v>
      </c>
      <c r="H43" s="9">
        <v>16310</v>
      </c>
      <c r="I43" s="11">
        <v>40990</v>
      </c>
      <c r="J43" s="8" t="s">
        <v>21</v>
      </c>
      <c r="K43" s="9">
        <v>18108</v>
      </c>
      <c r="L43" s="11">
        <v>41003</v>
      </c>
      <c r="M43" s="8" t="s">
        <v>22</v>
      </c>
      <c r="N43" s="9">
        <v>19981</v>
      </c>
      <c r="O43" s="11">
        <v>41059</v>
      </c>
      <c r="P43" s="8" t="s">
        <v>21</v>
      </c>
      <c r="Q43" s="9">
        <v>20351</v>
      </c>
      <c r="R43" s="11">
        <v>41064</v>
      </c>
      <c r="S43" s="8" t="s">
        <v>21</v>
      </c>
      <c r="T43" s="9">
        <v>21343</v>
      </c>
      <c r="U43" s="11">
        <v>41116</v>
      </c>
      <c r="V43" s="8" t="s">
        <v>21</v>
      </c>
      <c r="W43" s="9">
        <v>21440</v>
      </c>
      <c r="X43" s="11">
        <v>41130</v>
      </c>
      <c r="Y43" s="8" t="s">
        <v>21</v>
      </c>
      <c r="Z43" s="9">
        <v>19711</v>
      </c>
      <c r="AA43" s="11">
        <v>41153</v>
      </c>
      <c r="AB43" s="8" t="s">
        <v>21</v>
      </c>
      <c r="AC43" s="9">
        <v>19337</v>
      </c>
      <c r="AD43" s="11">
        <v>41187</v>
      </c>
      <c r="AE43" s="8" t="s">
        <v>25</v>
      </c>
      <c r="AF43" s="9">
        <v>14282</v>
      </c>
      <c r="AG43" s="11">
        <v>41225</v>
      </c>
      <c r="AH43" s="8" t="s">
        <v>19</v>
      </c>
      <c r="AI43" s="9">
        <v>16025</v>
      </c>
      <c r="AJ43" s="11">
        <v>41253</v>
      </c>
      <c r="AK43" s="8" t="s">
        <v>19</v>
      </c>
      <c r="AL43" s="41">
        <f>MAX('Monthly Peaks'!B44:M44)</f>
        <v>21440</v>
      </c>
      <c r="AM43" s="39">
        <v>41130</v>
      </c>
      <c r="AN43" s="40" t="s">
        <v>21</v>
      </c>
      <c r="AO43" s="52">
        <f>IF(AI42&gt;MAX('Monthly Peaks'!B44:D44),AI42,MAX('Monthly Peaks'!B44:D44))</f>
        <v>17934</v>
      </c>
      <c r="AP43" s="50">
        <v>40912</v>
      </c>
      <c r="AQ43" s="51" t="s">
        <v>23</v>
      </c>
      <c r="AR43" s="63">
        <f>MAX('Monthly Peaks'!F44:J44)</f>
        <v>21440</v>
      </c>
      <c r="AS43" s="61">
        <v>41130</v>
      </c>
      <c r="AT43" s="62" t="s">
        <v>21</v>
      </c>
      <c r="AU43">
        <v>9</v>
      </c>
      <c r="AW43" s="93">
        <f>WEEKDAY(AP43)</f>
        <v>4</v>
      </c>
      <c r="AX43" s="93">
        <f t="shared" si="1"/>
        <v>5</v>
      </c>
      <c r="AZ43">
        <f t="shared" si="2"/>
        <v>0</v>
      </c>
    </row>
    <row r="44" spans="1:52" ht="12.75">
      <c r="A44" s="10">
        <v>2013</v>
      </c>
      <c r="B44" s="9">
        <v>15135</v>
      </c>
      <c r="C44" s="11">
        <v>41283</v>
      </c>
      <c r="D44" s="8" t="s">
        <v>19</v>
      </c>
      <c r="E44" s="9">
        <v>15627</v>
      </c>
      <c r="F44" s="11">
        <v>41330</v>
      </c>
      <c r="G44" s="8" t="s">
        <v>25</v>
      </c>
      <c r="H44" s="9">
        <v>15931</v>
      </c>
      <c r="I44" s="11">
        <v>41337</v>
      </c>
      <c r="J44" s="8" t="s">
        <v>23</v>
      </c>
      <c r="K44" s="9">
        <v>18419</v>
      </c>
      <c r="L44" s="11">
        <v>41383</v>
      </c>
      <c r="M44" s="8" t="s">
        <v>21</v>
      </c>
      <c r="N44" s="9">
        <v>19579</v>
      </c>
      <c r="O44" s="11">
        <v>41418</v>
      </c>
      <c r="P44" s="8" t="s">
        <v>21</v>
      </c>
      <c r="Q44" s="9">
        <v>21147</v>
      </c>
      <c r="R44" s="11">
        <v>41443</v>
      </c>
      <c r="S44" s="8" t="s">
        <v>21</v>
      </c>
      <c r="T44" s="9">
        <v>20261</v>
      </c>
      <c r="U44" s="11">
        <v>41481</v>
      </c>
      <c r="V44" s="8" t="s">
        <v>25</v>
      </c>
      <c r="W44" s="9">
        <v>21576</v>
      </c>
      <c r="X44" s="11">
        <v>41499</v>
      </c>
      <c r="Y44" s="8" t="s">
        <v>21</v>
      </c>
      <c r="Z44" s="9">
        <v>20297</v>
      </c>
      <c r="AA44" s="11">
        <v>41523</v>
      </c>
      <c r="AB44" s="8" t="s">
        <v>25</v>
      </c>
      <c r="AC44" s="9">
        <v>19313</v>
      </c>
      <c r="AD44" s="11">
        <v>41569</v>
      </c>
      <c r="AE44" s="8" t="s">
        <v>21</v>
      </c>
      <c r="AF44" s="9">
        <v>18028</v>
      </c>
      <c r="AG44" s="11">
        <v>41579</v>
      </c>
      <c r="AH44" s="8" t="s">
        <v>21</v>
      </c>
      <c r="AI44" s="9">
        <v>16161</v>
      </c>
      <c r="AJ44" s="11">
        <v>41631</v>
      </c>
      <c r="AK44" s="11" t="s">
        <v>26</v>
      </c>
      <c r="AL44" s="41">
        <f>MAX('Monthly Peaks'!B45:M45)</f>
        <v>21576</v>
      </c>
      <c r="AM44" s="39">
        <v>41499</v>
      </c>
      <c r="AN44" s="40" t="s">
        <v>21</v>
      </c>
      <c r="AO44" s="52">
        <f>H44</f>
        <v>15931</v>
      </c>
      <c r="AP44" s="50">
        <v>41337</v>
      </c>
      <c r="AQ44" s="51" t="s">
        <v>23</v>
      </c>
      <c r="AR44" s="63">
        <f>MAX('Monthly Peaks'!F45:J45)</f>
        <v>21576</v>
      </c>
      <c r="AS44" s="61">
        <v>41499</v>
      </c>
      <c r="AT44" s="62" t="s">
        <v>21</v>
      </c>
      <c r="AU44">
        <f>COUNT(A21:A43)</f>
        <v>23</v>
      </c>
      <c r="AV44">
        <f>+AU43/AU44</f>
        <v>0.391304347826087</v>
      </c>
      <c r="AW44" s="93">
        <f>WEEKDAY(AP44)</f>
        <v>2</v>
      </c>
      <c r="AX44" s="93">
        <f>WEEKDAY(AS44)</f>
        <v>3</v>
      </c>
      <c r="AZ44">
        <f t="shared" si="2"/>
        <v>0</v>
      </c>
    </row>
    <row r="45" spans="1:52" ht="13.5" thickBot="1">
      <c r="A45" s="10">
        <v>2014</v>
      </c>
      <c r="B45" s="129">
        <v>17500</v>
      </c>
      <c r="C45" s="130">
        <v>41662</v>
      </c>
      <c r="D45" s="131" t="s">
        <v>23</v>
      </c>
      <c r="E45" s="129">
        <v>16297</v>
      </c>
      <c r="F45" s="130">
        <v>41694</v>
      </c>
      <c r="G45" s="131" t="s">
        <v>25</v>
      </c>
      <c r="H45" s="129">
        <v>16183</v>
      </c>
      <c r="I45" s="130">
        <v>41721</v>
      </c>
      <c r="J45" s="131" t="s">
        <v>21</v>
      </c>
      <c r="K45" s="129">
        <v>19934</v>
      </c>
      <c r="L45" s="130">
        <v>41757</v>
      </c>
      <c r="M45" s="131" t="s">
        <v>21</v>
      </c>
      <c r="N45" s="129">
        <v>20295</v>
      </c>
      <c r="O45" s="130">
        <v>41782</v>
      </c>
      <c r="P45" s="131" t="s">
        <v>21</v>
      </c>
      <c r="Q45" s="129">
        <v>21786</v>
      </c>
      <c r="R45" s="130">
        <v>41815</v>
      </c>
      <c r="S45" s="131" t="s">
        <v>25</v>
      </c>
      <c r="T45" s="132">
        <v>22935</v>
      </c>
      <c r="U45" s="130">
        <v>41848</v>
      </c>
      <c r="V45" s="131" t="s">
        <v>21</v>
      </c>
      <c r="W45" s="129">
        <v>22900</v>
      </c>
      <c r="X45" s="130">
        <v>41872</v>
      </c>
      <c r="Y45" s="131" t="s">
        <v>21</v>
      </c>
      <c r="Z45" s="129">
        <v>21673</v>
      </c>
      <c r="AA45" s="130">
        <v>41884</v>
      </c>
      <c r="AB45" s="131" t="s">
        <v>21</v>
      </c>
      <c r="AC45" s="129">
        <v>21079</v>
      </c>
      <c r="AD45" s="130">
        <v>41915</v>
      </c>
      <c r="AE45" s="133" t="s">
        <v>25</v>
      </c>
      <c r="AF45" s="129">
        <v>17830</v>
      </c>
      <c r="AG45" s="130">
        <v>41967</v>
      </c>
      <c r="AH45" s="131" t="s">
        <v>26</v>
      </c>
      <c r="AI45" s="129">
        <v>16095</v>
      </c>
      <c r="AJ45" s="130">
        <v>41997</v>
      </c>
      <c r="AK45" s="131" t="s">
        <v>26</v>
      </c>
      <c r="AL45" s="134">
        <f>MAX('Monthly Peaks'!B46:M46)</f>
        <v>22935</v>
      </c>
      <c r="AM45" s="135">
        <v>41848</v>
      </c>
      <c r="AN45" s="136" t="s">
        <v>21</v>
      </c>
      <c r="AO45" s="137">
        <f>+B45</f>
        <v>17500</v>
      </c>
      <c r="AP45" s="138">
        <f>+C45</f>
        <v>41662</v>
      </c>
      <c r="AQ45" s="139" t="str">
        <f>+D45</f>
        <v>7-8 AM</v>
      </c>
      <c r="AR45" s="140">
        <f>MAX('Monthly Peaks'!F46:J46)</f>
        <v>22935</v>
      </c>
      <c r="AS45" s="124">
        <v>41848</v>
      </c>
      <c r="AT45" s="141" t="s">
        <v>21</v>
      </c>
      <c r="AW45" s="93">
        <f>WEEKDAY(AP45)</f>
        <v>5</v>
      </c>
      <c r="AX45" s="93">
        <f>WEEKDAY(AS45)</f>
        <v>2</v>
      </c>
      <c r="AZ45">
        <f t="shared" si="2"/>
        <v>0</v>
      </c>
    </row>
    <row r="46" spans="1:50" ht="13.5" thickBot="1">
      <c r="A46" s="152">
        <v>2015</v>
      </c>
      <c r="B46" s="154">
        <v>15747</v>
      </c>
      <c r="C46" s="155">
        <v>42008</v>
      </c>
      <c r="D46" s="133" t="s">
        <v>25</v>
      </c>
      <c r="E46" s="156">
        <v>19718</v>
      </c>
      <c r="F46" s="155">
        <v>42055</v>
      </c>
      <c r="G46" s="133" t="s">
        <v>23</v>
      </c>
      <c r="H46" s="156">
        <v>17979</v>
      </c>
      <c r="I46" s="155">
        <v>42075</v>
      </c>
      <c r="J46" s="133" t="s">
        <v>21</v>
      </c>
      <c r="K46" s="156">
        <v>21242</v>
      </c>
      <c r="L46" s="155">
        <v>42120</v>
      </c>
      <c r="M46" s="133" t="s">
        <v>21</v>
      </c>
      <c r="N46" s="156">
        <v>21016</v>
      </c>
      <c r="O46" s="155">
        <v>42145</v>
      </c>
      <c r="P46" s="133" t="s">
        <v>21</v>
      </c>
      <c r="Q46" s="156">
        <v>22959</v>
      </c>
      <c r="R46" s="155">
        <v>42177</v>
      </c>
      <c r="S46" s="133" t="s">
        <v>21</v>
      </c>
      <c r="T46" s="156">
        <v>22153</v>
      </c>
      <c r="U46" s="155">
        <v>42198</v>
      </c>
      <c r="V46" s="133" t="s">
        <v>25</v>
      </c>
      <c r="W46" s="156">
        <v>22717</v>
      </c>
      <c r="X46" s="155">
        <v>42236</v>
      </c>
      <c r="Y46" s="133" t="s">
        <v>25</v>
      </c>
      <c r="Z46" s="156">
        <v>22563</v>
      </c>
      <c r="AA46" s="155">
        <v>42250</v>
      </c>
      <c r="AB46" s="133" t="s">
        <v>25</v>
      </c>
      <c r="AC46" s="156">
        <v>20990</v>
      </c>
      <c r="AD46" s="155">
        <v>42278</v>
      </c>
      <c r="AE46" s="133" t="s">
        <v>21</v>
      </c>
      <c r="AF46" s="156">
        <v>20541</v>
      </c>
      <c r="AG46" s="155">
        <v>42310</v>
      </c>
      <c r="AH46" s="133" t="s">
        <v>26</v>
      </c>
      <c r="AI46" s="156">
        <v>18129</v>
      </c>
      <c r="AJ46" s="155">
        <v>42367</v>
      </c>
      <c r="AK46" s="154" t="s">
        <v>26</v>
      </c>
      <c r="AL46" s="157">
        <f>MAX('Monthly Peaks'!B47:M47)</f>
        <v>22959</v>
      </c>
      <c r="AM46" s="135">
        <v>42177</v>
      </c>
      <c r="AN46" s="136" t="s">
        <v>21</v>
      </c>
      <c r="AO46" s="158">
        <f>+E46</f>
        <v>19718</v>
      </c>
      <c r="AP46" s="159">
        <f>+F46</f>
        <v>42055</v>
      </c>
      <c r="AQ46" s="160" t="s">
        <v>23</v>
      </c>
      <c r="AR46" s="161">
        <f>MAX('Monthly Peaks'!F47:J47)</f>
        <v>22959</v>
      </c>
      <c r="AS46" s="162">
        <v>42177</v>
      </c>
      <c r="AT46" s="163" t="s">
        <v>21</v>
      </c>
      <c r="AW46" s="93"/>
      <c r="AX46" s="93"/>
    </row>
    <row r="47" spans="1:50" ht="13.5" thickBot="1">
      <c r="A47" s="153">
        <v>2016</v>
      </c>
      <c r="B47" s="164">
        <v>16926</v>
      </c>
      <c r="C47" s="165">
        <v>42370</v>
      </c>
      <c r="D47" s="166">
        <v>11920</v>
      </c>
      <c r="E47" s="164">
        <v>16941</v>
      </c>
      <c r="F47" s="170">
        <v>42411</v>
      </c>
      <c r="G47" s="171" t="s">
        <v>23</v>
      </c>
      <c r="H47" s="164"/>
      <c r="I47" s="165"/>
      <c r="J47" s="171"/>
      <c r="K47" s="164"/>
      <c r="L47" s="165"/>
      <c r="M47" s="171"/>
      <c r="N47" s="164"/>
      <c r="O47" s="165"/>
      <c r="P47" s="171"/>
      <c r="Q47" s="164"/>
      <c r="R47" s="165"/>
      <c r="S47" s="171"/>
      <c r="T47" s="164"/>
      <c r="U47" s="165"/>
      <c r="V47" s="171"/>
      <c r="W47" s="164"/>
      <c r="X47" s="165"/>
      <c r="Y47" s="171"/>
      <c r="Z47" s="164"/>
      <c r="AA47" s="165"/>
      <c r="AB47" s="171"/>
      <c r="AC47" s="164"/>
      <c r="AD47" s="165"/>
      <c r="AE47" s="171"/>
      <c r="AF47" s="164"/>
      <c r="AG47" s="165"/>
      <c r="AH47" s="171"/>
      <c r="AI47" s="166"/>
      <c r="AJ47" s="165"/>
      <c r="AK47" s="166"/>
      <c r="AL47" s="167">
        <f>MAX('Monthly Peaks'!B49:M49)</f>
        <v>0</v>
      </c>
      <c r="AM47" s="168"/>
      <c r="AN47" s="169"/>
      <c r="AO47" s="142"/>
      <c r="AP47" s="125"/>
      <c r="AQ47" s="126"/>
      <c r="AR47" s="127">
        <f>MAX('Monthly Peaks'!F49:J49)</f>
        <v>0</v>
      </c>
      <c r="AS47" s="143"/>
      <c r="AT47" s="128"/>
      <c r="AW47" s="93"/>
      <c r="AX47" s="93"/>
    </row>
    <row r="48" spans="1:50" ht="12.75">
      <c r="A48" s="105"/>
      <c r="B48" s="104"/>
      <c r="C48" s="106"/>
      <c r="D48" s="104"/>
      <c r="E48" s="104"/>
      <c r="F48" s="106"/>
      <c r="G48" s="104"/>
      <c r="H48" s="104"/>
      <c r="I48" s="106"/>
      <c r="J48" s="104"/>
      <c r="K48" s="104"/>
      <c r="L48" s="106"/>
      <c r="M48" s="104"/>
      <c r="N48" s="104"/>
      <c r="O48" s="106"/>
      <c r="P48" s="104"/>
      <c r="Q48" s="104"/>
      <c r="R48" s="106"/>
      <c r="S48" s="104"/>
      <c r="T48" s="104"/>
      <c r="U48" s="106"/>
      <c r="V48" s="104"/>
      <c r="W48" s="104"/>
      <c r="X48" s="106"/>
      <c r="Y48" s="104"/>
      <c r="Z48" s="104"/>
      <c r="AA48" s="106"/>
      <c r="AB48" s="104"/>
      <c r="AC48" s="104"/>
      <c r="AD48" s="106"/>
      <c r="AE48" s="104"/>
      <c r="AF48" s="104"/>
      <c r="AG48" s="106"/>
      <c r="AH48" s="104"/>
      <c r="AI48" s="104"/>
      <c r="AJ48" s="106"/>
      <c r="AK48" s="104"/>
      <c r="AL48" s="145"/>
      <c r="AM48" s="146"/>
      <c r="AN48" s="145"/>
      <c r="AO48" s="147"/>
      <c r="AP48" s="148"/>
      <c r="AQ48" s="147"/>
      <c r="AR48" s="149"/>
      <c r="AS48" s="150"/>
      <c r="AT48" s="151"/>
      <c r="AW48" s="93"/>
      <c r="AX48" s="93"/>
    </row>
    <row r="49" spans="1:50" ht="12.75">
      <c r="A49" s="105"/>
      <c r="B49" s="104"/>
      <c r="C49" s="106"/>
      <c r="D49" s="104"/>
      <c r="E49" s="104"/>
      <c r="F49" s="106"/>
      <c r="G49" s="104"/>
      <c r="H49" s="107"/>
      <c r="I49" s="106"/>
      <c r="J49" s="104"/>
      <c r="K49" s="104"/>
      <c r="L49" s="106"/>
      <c r="M49" s="104"/>
      <c r="N49" s="104"/>
      <c r="O49" s="106"/>
      <c r="P49" s="104"/>
      <c r="Q49" s="104"/>
      <c r="R49" s="106"/>
      <c r="S49" s="104"/>
      <c r="T49" s="123" t="s">
        <v>94</v>
      </c>
      <c r="U49" s="106"/>
      <c r="V49" s="104"/>
      <c r="W49" s="104"/>
      <c r="X49" s="106"/>
      <c r="Y49" s="104"/>
      <c r="Z49" s="104"/>
      <c r="AA49" s="106"/>
      <c r="AB49" s="104"/>
      <c r="AC49" s="104"/>
      <c r="AD49" s="106"/>
      <c r="AE49" s="104"/>
      <c r="AF49" s="104"/>
      <c r="AG49" s="106"/>
      <c r="AH49" s="104"/>
      <c r="AI49" s="104"/>
      <c r="AJ49" s="106"/>
      <c r="AK49" s="104"/>
      <c r="AL49" s="104"/>
      <c r="AM49" s="106"/>
      <c r="AN49" s="104"/>
      <c r="AO49" s="104"/>
      <c r="AP49" s="106"/>
      <c r="AQ49" s="104"/>
      <c r="AR49" s="104"/>
      <c r="AS49" s="106"/>
      <c r="AT49" s="104"/>
      <c r="AW49" s="93"/>
      <c r="AX49" s="93"/>
    </row>
    <row r="50" spans="1:50" ht="12.75">
      <c r="A50" s="6" t="s">
        <v>48</v>
      </c>
      <c r="B50" s="104"/>
      <c r="C50" s="106"/>
      <c r="D50" s="104"/>
      <c r="E50" s="104"/>
      <c r="F50" s="106"/>
      <c r="G50" s="104"/>
      <c r="H50" s="107"/>
      <c r="I50" s="106"/>
      <c r="J50" s="104"/>
      <c r="K50" s="104"/>
      <c r="L50" s="106"/>
      <c r="M50" s="104"/>
      <c r="N50" s="104"/>
      <c r="O50" s="106"/>
      <c r="P50" s="104"/>
      <c r="Q50" s="104"/>
      <c r="R50" s="106"/>
      <c r="S50" s="104"/>
      <c r="T50" s="104"/>
      <c r="U50" s="106"/>
      <c r="V50" s="104"/>
      <c r="W50" s="104"/>
      <c r="X50" s="106"/>
      <c r="Y50" s="104"/>
      <c r="Z50" s="104"/>
      <c r="AA50" s="106"/>
      <c r="AB50" s="104"/>
      <c r="AC50" s="104"/>
      <c r="AD50" s="106"/>
      <c r="AE50" s="104"/>
      <c r="AF50" s="104"/>
      <c r="AG50" s="106"/>
      <c r="AH50" s="104"/>
      <c r="AI50" s="104"/>
      <c r="AJ50" s="106"/>
      <c r="AK50" s="104"/>
      <c r="AL50" s="104"/>
      <c r="AM50" s="106"/>
      <c r="AN50" s="104"/>
      <c r="AO50" s="104"/>
      <c r="AP50" s="106"/>
      <c r="AQ50" s="104"/>
      <c r="AR50" s="104">
        <f>MAX(AR6:AR45)</f>
        <v>22935</v>
      </c>
      <c r="AS50" s="106"/>
      <c r="AT50" s="104"/>
      <c r="AW50" s="93"/>
      <c r="AX50" s="93"/>
    </row>
    <row r="51" ht="13.5" thickBot="1">
      <c r="J51" s="104"/>
    </row>
    <row r="52" spans="36:48" ht="13.5" thickBot="1">
      <c r="AJ52" s="6"/>
      <c r="AN52" s="173" t="s">
        <v>0</v>
      </c>
      <c r="AO52" s="181" t="s">
        <v>14</v>
      </c>
      <c r="AP52" s="182"/>
      <c r="AQ52" s="183"/>
      <c r="AS52" s="173" t="s">
        <v>0</v>
      </c>
      <c r="AT52" s="178" t="s">
        <v>15</v>
      </c>
      <c r="AU52" s="179"/>
      <c r="AV52" s="180"/>
    </row>
    <row r="53" spans="40:48" ht="27" thickBot="1">
      <c r="AN53" s="174"/>
      <c r="AO53" s="43" t="s">
        <v>28</v>
      </c>
      <c r="AP53" s="44" t="s">
        <v>17</v>
      </c>
      <c r="AQ53" s="45" t="s">
        <v>18</v>
      </c>
      <c r="AS53" s="174"/>
      <c r="AT53" s="54" t="s">
        <v>28</v>
      </c>
      <c r="AU53" s="55" t="s">
        <v>17</v>
      </c>
      <c r="AV53" s="56" t="s">
        <v>18</v>
      </c>
    </row>
    <row r="55" spans="40:48" ht="12.75">
      <c r="AN55" s="80" t="s">
        <v>49</v>
      </c>
      <c r="AO55" s="77">
        <v>18199</v>
      </c>
      <c r="AP55" s="78">
        <v>36896</v>
      </c>
      <c r="AQ55" s="79" t="s">
        <v>20</v>
      </c>
      <c r="AS55" s="82">
        <v>2001</v>
      </c>
      <c r="AT55" s="77">
        <v>18754</v>
      </c>
      <c r="AU55" s="78">
        <v>37119</v>
      </c>
      <c r="AV55" s="79" t="s">
        <v>21</v>
      </c>
    </row>
    <row r="56" spans="1:48" s="87" customFormat="1" ht="12.75">
      <c r="A56" s="10"/>
      <c r="D56" s="87" t="s">
        <v>62</v>
      </c>
      <c r="F56" s="87" t="s">
        <v>63</v>
      </c>
      <c r="G56" s="87" t="s">
        <v>62</v>
      </c>
      <c r="I56" s="87" t="s">
        <v>64</v>
      </c>
      <c r="J56" s="87" t="s">
        <v>61</v>
      </c>
      <c r="M56" s="87" t="s">
        <v>60</v>
      </c>
      <c r="P56" s="87" t="s">
        <v>60</v>
      </c>
      <c r="S56" s="87" t="s">
        <v>60</v>
      </c>
      <c r="V56" s="87" t="s">
        <v>60</v>
      </c>
      <c r="Y56" s="87" t="s">
        <v>60</v>
      </c>
      <c r="AB56" s="87" t="s">
        <v>60</v>
      </c>
      <c r="AE56" s="87" t="s">
        <v>60</v>
      </c>
      <c r="AH56" s="113" t="s">
        <v>59</v>
      </c>
      <c r="AK56" s="113" t="s">
        <v>59</v>
      </c>
      <c r="AN56" s="80" t="s">
        <v>50</v>
      </c>
      <c r="AO56" s="114">
        <v>17597</v>
      </c>
      <c r="AP56" s="115">
        <v>37265</v>
      </c>
      <c r="AQ56" s="116" t="s">
        <v>23</v>
      </c>
      <c r="AS56" s="82">
        <v>2002</v>
      </c>
      <c r="AT56" s="114">
        <v>19219</v>
      </c>
      <c r="AU56" s="115">
        <v>37469</v>
      </c>
      <c r="AV56" s="116" t="s">
        <v>21</v>
      </c>
    </row>
    <row r="57" spans="1:48" ht="12.75">
      <c r="A57" s="10">
        <v>1975</v>
      </c>
      <c r="D57">
        <f aca="true" t="shared" si="3" ref="D57:D96">IF(D6="7-8 AM",1,"")</f>
      </c>
      <c r="F57">
        <f aca="true" t="shared" si="4" ref="F57:F93">IF($G6="7-8 AM","",1)</f>
        <v>1</v>
      </c>
      <c r="G57">
        <f aca="true" t="shared" si="5" ref="G57:G93">IF(G6="7-8 AM",1,"")</f>
      </c>
      <c r="I57">
        <f aca="true" t="shared" si="6" ref="I57:I92">IF($J6="7-8 PM","",1)</f>
        <v>1</v>
      </c>
      <c r="J57">
        <f aca="true" t="shared" si="7" ref="J57:J93">IF(J6="7-8 PM",1,"")</f>
      </c>
      <c r="M57">
        <f aca="true" t="shared" si="8" ref="M57:M96">IF(M6="4-5 PM",1,"")</f>
      </c>
      <c r="P57">
        <f aca="true" t="shared" si="9" ref="P57:P93">IF(P6="4-5 PM",1,"")</f>
      </c>
      <c r="S57">
        <f aca="true" t="shared" si="10" ref="S57:S93">IF(S6="4-5 PM",1,"")</f>
      </c>
      <c r="V57">
        <f aca="true" t="shared" si="11" ref="V57:V93">IF(V6="4-5 PM",1,"")</f>
      </c>
      <c r="Y57">
        <f aca="true" t="shared" si="12" ref="Y57:Y93">IF(Y6="4-5 PM",1,"")</f>
      </c>
      <c r="AB57">
        <f aca="true" t="shared" si="13" ref="AB57:AB93">IF(AB6="4-5 PM",1,"")</f>
      </c>
      <c r="AE57">
        <f aca="true" t="shared" si="14" ref="AE57:AE96">IF(AE6="4-5 PM",1,"")</f>
      </c>
      <c r="AH57">
        <f aca="true" t="shared" si="15" ref="AH57:AH93">IF(AH6="6-7 PM",1,"")</f>
        <v>1</v>
      </c>
      <c r="AK57">
        <f aca="true" t="shared" si="16" ref="AK57:AK93">IF(AK6="6-7 PM",1,"")</f>
        <v>1</v>
      </c>
      <c r="AN57" s="80" t="s">
        <v>51</v>
      </c>
      <c r="AO57" s="77">
        <v>20190</v>
      </c>
      <c r="AP57" s="78">
        <v>37645</v>
      </c>
      <c r="AQ57" s="79" t="s">
        <v>23</v>
      </c>
      <c r="AS57" s="82">
        <v>2003</v>
      </c>
      <c r="AT57" s="77">
        <v>19668</v>
      </c>
      <c r="AU57" s="78">
        <v>37811</v>
      </c>
      <c r="AV57" s="79" t="s">
        <v>21</v>
      </c>
    </row>
    <row r="58" spans="1:48" ht="12.75">
      <c r="A58" s="10">
        <v>1976</v>
      </c>
      <c r="D58">
        <f t="shared" si="3"/>
      </c>
      <c r="F58">
        <f t="shared" si="4"/>
        <v>1</v>
      </c>
      <c r="G58">
        <f t="shared" si="5"/>
      </c>
      <c r="I58">
        <f t="shared" si="6"/>
      </c>
      <c r="J58">
        <f t="shared" si="7"/>
        <v>1</v>
      </c>
      <c r="M58">
        <f t="shared" si="8"/>
      </c>
      <c r="P58">
        <f t="shared" si="9"/>
        <v>1</v>
      </c>
      <c r="S58">
        <f t="shared" si="10"/>
      </c>
      <c r="V58">
        <f t="shared" si="11"/>
      </c>
      <c r="Y58">
        <f t="shared" si="12"/>
      </c>
      <c r="AB58">
        <f t="shared" si="13"/>
      </c>
      <c r="AE58">
        <f t="shared" si="14"/>
      </c>
      <c r="AH58">
        <f t="shared" si="15"/>
        <v>1</v>
      </c>
      <c r="AK58">
        <f t="shared" si="16"/>
      </c>
      <c r="AN58" s="81" t="s">
        <v>52</v>
      </c>
      <c r="AO58" s="77">
        <v>14752</v>
      </c>
      <c r="AP58" s="78">
        <v>38036</v>
      </c>
      <c r="AQ58" s="79" t="s">
        <v>23</v>
      </c>
      <c r="AS58" s="83">
        <v>2004</v>
      </c>
      <c r="AT58" s="77">
        <v>20545</v>
      </c>
      <c r="AU58" s="78">
        <v>38182</v>
      </c>
      <c r="AV58" s="79" t="s">
        <v>21</v>
      </c>
    </row>
    <row r="59" spans="1:48" ht="12.75">
      <c r="A59" s="10">
        <v>1977</v>
      </c>
      <c r="D59">
        <f t="shared" si="3"/>
      </c>
      <c r="F59">
        <f t="shared" si="4"/>
        <v>1</v>
      </c>
      <c r="G59">
        <f t="shared" si="5"/>
      </c>
      <c r="I59">
        <f t="shared" si="6"/>
      </c>
      <c r="J59">
        <f t="shared" si="7"/>
        <v>1</v>
      </c>
      <c r="M59">
        <f t="shared" si="8"/>
      </c>
      <c r="P59">
        <f t="shared" si="9"/>
      </c>
      <c r="S59">
        <f t="shared" si="10"/>
      </c>
      <c r="V59">
        <f t="shared" si="11"/>
      </c>
      <c r="Y59">
        <f t="shared" si="12"/>
        <v>1</v>
      </c>
      <c r="AB59">
        <f t="shared" si="13"/>
      </c>
      <c r="AE59">
        <f t="shared" si="14"/>
      </c>
      <c r="AH59">
        <f t="shared" si="15"/>
        <v>1</v>
      </c>
      <c r="AK59">
        <f t="shared" si="16"/>
      </c>
      <c r="AN59" s="80" t="s">
        <v>53</v>
      </c>
      <c r="AO59" s="77">
        <v>18108</v>
      </c>
      <c r="AP59" s="78">
        <v>38376</v>
      </c>
      <c r="AQ59" s="79" t="s">
        <v>23</v>
      </c>
      <c r="AS59" s="82">
        <v>2005</v>
      </c>
      <c r="AT59" s="77">
        <v>22361</v>
      </c>
      <c r="AU59" s="78">
        <v>38581</v>
      </c>
      <c r="AV59" s="79" t="s">
        <v>21</v>
      </c>
    </row>
    <row r="60" spans="1:48" ht="12.75">
      <c r="A60" s="10">
        <v>1978</v>
      </c>
      <c r="D60">
        <f t="shared" si="3"/>
      </c>
      <c r="F60">
        <f t="shared" si="4"/>
      </c>
      <c r="G60">
        <f t="shared" si="5"/>
        <v>1</v>
      </c>
      <c r="I60">
        <f t="shared" si="6"/>
        <v>1</v>
      </c>
      <c r="J60">
        <f t="shared" si="7"/>
      </c>
      <c r="M60">
        <f t="shared" si="8"/>
      </c>
      <c r="P60">
        <f t="shared" si="9"/>
      </c>
      <c r="S60">
        <f t="shared" si="10"/>
      </c>
      <c r="V60">
        <f t="shared" si="11"/>
      </c>
      <c r="Y60">
        <f t="shared" si="12"/>
      </c>
      <c r="AB60">
        <f t="shared" si="13"/>
      </c>
      <c r="AE60">
        <f t="shared" si="14"/>
      </c>
      <c r="AH60">
        <f t="shared" si="15"/>
        <v>1</v>
      </c>
      <c r="AK60">
        <f t="shared" si="16"/>
        <v>1</v>
      </c>
      <c r="AN60" s="80" t="s">
        <v>54</v>
      </c>
      <c r="AO60" s="77">
        <v>19683</v>
      </c>
      <c r="AP60" s="78">
        <v>38762</v>
      </c>
      <c r="AQ60" s="79" t="s">
        <v>23</v>
      </c>
      <c r="AS60" s="82">
        <v>2006</v>
      </c>
      <c r="AT60" s="77">
        <v>21819</v>
      </c>
      <c r="AU60" s="78">
        <v>38931</v>
      </c>
      <c r="AV60" s="79" t="s">
        <v>21</v>
      </c>
    </row>
    <row r="61" spans="1:48" ht="12.75">
      <c r="A61" s="10">
        <v>1979</v>
      </c>
      <c r="D61">
        <f t="shared" si="3"/>
      </c>
      <c r="F61">
        <f t="shared" si="4"/>
        <v>1</v>
      </c>
      <c r="G61">
        <f t="shared" si="5"/>
      </c>
      <c r="I61">
        <f t="shared" si="6"/>
        <v>1</v>
      </c>
      <c r="J61">
        <f t="shared" si="7"/>
      </c>
      <c r="M61">
        <f t="shared" si="8"/>
      </c>
      <c r="P61">
        <f t="shared" si="9"/>
      </c>
      <c r="S61">
        <f t="shared" si="10"/>
      </c>
      <c r="V61">
        <f t="shared" si="11"/>
      </c>
      <c r="Y61">
        <f t="shared" si="12"/>
      </c>
      <c r="AB61">
        <f t="shared" si="13"/>
      </c>
      <c r="AE61">
        <f t="shared" si="14"/>
      </c>
      <c r="AH61">
        <f t="shared" si="15"/>
        <v>1</v>
      </c>
      <c r="AK61">
        <f t="shared" si="16"/>
        <v>1</v>
      </c>
      <c r="AN61" s="80" t="s">
        <v>55</v>
      </c>
      <c r="AO61" s="77">
        <v>16815</v>
      </c>
      <c r="AP61" s="78">
        <v>39132</v>
      </c>
      <c r="AQ61" s="79" t="s">
        <v>23</v>
      </c>
      <c r="AS61" s="82">
        <v>2007</v>
      </c>
      <c r="AT61" s="77">
        <v>21962</v>
      </c>
      <c r="AU61" s="78">
        <v>39304</v>
      </c>
      <c r="AV61" s="79" t="s">
        <v>25</v>
      </c>
    </row>
    <row r="62" spans="1:48" ht="12.75">
      <c r="A62" s="10">
        <v>1980</v>
      </c>
      <c r="D62">
        <f t="shared" si="3"/>
        <v>1</v>
      </c>
      <c r="F62">
        <f t="shared" si="4"/>
        <v>1</v>
      </c>
      <c r="G62">
        <f t="shared" si="5"/>
      </c>
      <c r="I62">
        <f t="shared" si="6"/>
        <v>1</v>
      </c>
      <c r="J62">
        <f t="shared" si="7"/>
      </c>
      <c r="M62">
        <f t="shared" si="8"/>
      </c>
      <c r="P62">
        <f t="shared" si="9"/>
      </c>
      <c r="S62">
        <f t="shared" si="10"/>
        <v>1</v>
      </c>
      <c r="V62">
        <f t="shared" si="11"/>
      </c>
      <c r="Y62">
        <f t="shared" si="12"/>
      </c>
      <c r="AB62">
        <f t="shared" si="13"/>
      </c>
      <c r="AE62">
        <f t="shared" si="14"/>
      </c>
      <c r="AH62">
        <f t="shared" si="15"/>
        <v>1</v>
      </c>
      <c r="AK62">
        <f t="shared" si="16"/>
      </c>
      <c r="AN62" s="80" t="s">
        <v>56</v>
      </c>
      <c r="AO62" s="77">
        <v>18055</v>
      </c>
      <c r="AP62" s="78">
        <v>39450</v>
      </c>
      <c r="AQ62" s="79" t="s">
        <v>20</v>
      </c>
      <c r="AS62" s="82">
        <v>2008</v>
      </c>
      <c r="AT62" s="77">
        <v>21060</v>
      </c>
      <c r="AU62" s="78">
        <v>39667</v>
      </c>
      <c r="AV62" s="79" t="s">
        <v>21</v>
      </c>
    </row>
    <row r="63" spans="1:48" ht="12.75">
      <c r="A63" s="10">
        <v>1981</v>
      </c>
      <c r="D63">
        <f t="shared" si="3"/>
      </c>
      <c r="F63">
        <f t="shared" si="4"/>
      </c>
      <c r="G63">
        <f t="shared" si="5"/>
        <v>1</v>
      </c>
      <c r="I63">
        <f t="shared" si="6"/>
      </c>
      <c r="J63">
        <f t="shared" si="7"/>
        <v>1</v>
      </c>
      <c r="M63">
        <f t="shared" si="8"/>
      </c>
      <c r="P63">
        <f t="shared" si="9"/>
      </c>
      <c r="S63">
        <f t="shared" si="10"/>
      </c>
      <c r="V63">
        <f t="shared" si="11"/>
        <v>1</v>
      </c>
      <c r="Y63">
        <f t="shared" si="12"/>
      </c>
      <c r="AB63">
        <f t="shared" si="13"/>
      </c>
      <c r="AE63">
        <f t="shared" si="14"/>
        <v>1</v>
      </c>
      <c r="AH63">
        <f t="shared" si="15"/>
        <v>1</v>
      </c>
      <c r="AK63">
        <f t="shared" si="16"/>
      </c>
      <c r="AN63" s="80" t="s">
        <v>57</v>
      </c>
      <c r="AO63" s="77">
        <v>20081</v>
      </c>
      <c r="AP63" s="78">
        <v>39849</v>
      </c>
      <c r="AQ63" s="79" t="s">
        <v>23</v>
      </c>
      <c r="AS63" s="82">
        <v>2009</v>
      </c>
      <c r="AT63" s="77">
        <v>22351</v>
      </c>
      <c r="AU63" s="78">
        <v>39986</v>
      </c>
      <c r="AV63" s="79" t="s">
        <v>21</v>
      </c>
    </row>
    <row r="64" spans="1:48" ht="12.75">
      <c r="A64" s="10">
        <v>1982</v>
      </c>
      <c r="D64">
        <f t="shared" si="3"/>
        <v>1</v>
      </c>
      <c r="F64">
        <f t="shared" si="4"/>
        <v>1</v>
      </c>
      <c r="G64">
        <f t="shared" si="5"/>
      </c>
      <c r="I64">
        <f t="shared" si="6"/>
      </c>
      <c r="J64">
        <f t="shared" si="7"/>
        <v>1</v>
      </c>
      <c r="M64">
        <f t="shared" si="8"/>
        <v>1</v>
      </c>
      <c r="P64">
        <f t="shared" si="9"/>
        <v>1</v>
      </c>
      <c r="S64">
        <f t="shared" si="10"/>
      </c>
      <c r="V64">
        <f t="shared" si="11"/>
      </c>
      <c r="Y64">
        <f t="shared" si="12"/>
      </c>
      <c r="AB64">
        <f t="shared" si="13"/>
      </c>
      <c r="AE64">
        <f t="shared" si="14"/>
        <v>1</v>
      </c>
      <c r="AH64">
        <f t="shared" si="15"/>
        <v>1</v>
      </c>
      <c r="AK64">
        <f t="shared" si="16"/>
      </c>
      <c r="AN64" s="80" t="s">
        <v>58</v>
      </c>
      <c r="AO64" s="77">
        <v>24346</v>
      </c>
      <c r="AP64" s="78">
        <v>40189</v>
      </c>
      <c r="AQ64" s="79" t="s">
        <v>23</v>
      </c>
      <c r="AS64" s="82">
        <v>2010</v>
      </c>
      <c r="AT64" s="77">
        <v>22256</v>
      </c>
      <c r="AU64" s="78">
        <v>40409</v>
      </c>
      <c r="AV64" s="79" t="s">
        <v>25</v>
      </c>
    </row>
    <row r="65" spans="1:48" ht="12.75">
      <c r="A65" s="10">
        <v>1983</v>
      </c>
      <c r="D65">
        <f t="shared" si="3"/>
      </c>
      <c r="F65">
        <f t="shared" si="4"/>
      </c>
      <c r="G65">
        <f t="shared" si="5"/>
        <v>1</v>
      </c>
      <c r="I65">
        <f t="shared" si="6"/>
      </c>
      <c r="J65">
        <f t="shared" si="7"/>
        <v>1</v>
      </c>
      <c r="M65">
        <f t="shared" si="8"/>
      </c>
      <c r="P65">
        <f t="shared" si="9"/>
      </c>
      <c r="S65">
        <f t="shared" si="10"/>
      </c>
      <c r="V65">
        <f t="shared" si="11"/>
      </c>
      <c r="Y65">
        <f t="shared" si="12"/>
        <v>1</v>
      </c>
      <c r="AB65">
        <f t="shared" si="13"/>
      </c>
      <c r="AE65">
        <f t="shared" si="14"/>
      </c>
      <c r="AH65">
        <f t="shared" si="15"/>
        <v>1</v>
      </c>
      <c r="AK65">
        <f t="shared" si="16"/>
      </c>
      <c r="AU65" s="78"/>
      <c r="AV65" s="79"/>
    </row>
    <row r="66" spans="1:48" ht="12.75">
      <c r="A66" s="10">
        <v>1984</v>
      </c>
      <c r="D66">
        <f t="shared" si="3"/>
      </c>
      <c r="F66">
        <f t="shared" si="4"/>
      </c>
      <c r="G66">
        <f t="shared" si="5"/>
        <v>1</v>
      </c>
      <c r="I66">
        <f t="shared" si="6"/>
        <v>1</v>
      </c>
      <c r="J66">
        <f t="shared" si="7"/>
      </c>
      <c r="M66">
        <f t="shared" si="8"/>
      </c>
      <c r="P66">
        <f t="shared" si="9"/>
        <v>1</v>
      </c>
      <c r="S66">
        <f t="shared" si="10"/>
        <v>1</v>
      </c>
      <c r="V66">
        <f t="shared" si="11"/>
        <v>1</v>
      </c>
      <c r="Y66">
        <f t="shared" si="12"/>
        <v>1</v>
      </c>
      <c r="AB66">
        <f t="shared" si="13"/>
      </c>
      <c r="AE66">
        <f t="shared" si="14"/>
        <v>1</v>
      </c>
      <c r="AH66">
        <f t="shared" si="15"/>
        <v>1</v>
      </c>
      <c r="AK66">
        <f t="shared" si="16"/>
      </c>
      <c r="AN66" s="92" t="s">
        <v>65</v>
      </c>
      <c r="AO66" s="71">
        <f>MAX(AO55:AO64)</f>
        <v>24346</v>
      </c>
      <c r="AP66" s="78">
        <v>40189</v>
      </c>
      <c r="AQ66" s="79" t="s">
        <v>23</v>
      </c>
      <c r="AS66" s="92" t="s">
        <v>65</v>
      </c>
      <c r="AT66" s="71">
        <f>MAX(AT55:AT64)</f>
        <v>22361</v>
      </c>
      <c r="AU66" s="78">
        <v>38581</v>
      </c>
      <c r="AV66" s="79" t="s">
        <v>21</v>
      </c>
    </row>
    <row r="67" spans="1:48" ht="12.75">
      <c r="A67" s="10">
        <v>1985</v>
      </c>
      <c r="D67">
        <f t="shared" si="3"/>
      </c>
      <c r="F67">
        <f t="shared" si="4"/>
      </c>
      <c r="G67">
        <f t="shared" si="5"/>
        <v>1</v>
      </c>
      <c r="I67">
        <f t="shared" si="6"/>
      </c>
      <c r="J67">
        <f t="shared" si="7"/>
        <v>1</v>
      </c>
      <c r="M67">
        <f t="shared" si="8"/>
      </c>
      <c r="P67">
        <f t="shared" si="9"/>
        <v>1</v>
      </c>
      <c r="S67">
        <f t="shared" si="10"/>
      </c>
      <c r="V67">
        <f t="shared" si="11"/>
      </c>
      <c r="Y67">
        <f t="shared" si="12"/>
        <v>1</v>
      </c>
      <c r="AB67">
        <f t="shared" si="13"/>
      </c>
      <c r="AE67">
        <f t="shared" si="14"/>
        <v>1</v>
      </c>
      <c r="AH67">
        <f t="shared" si="15"/>
        <v>1</v>
      </c>
      <c r="AK67">
        <f t="shared" si="16"/>
      </c>
      <c r="AU67" s="78"/>
      <c r="AV67" s="79"/>
    </row>
    <row r="68" spans="1:48" ht="12.75">
      <c r="A68" s="10">
        <v>1986</v>
      </c>
      <c r="D68">
        <f t="shared" si="3"/>
        <v>1</v>
      </c>
      <c r="F68">
        <f t="shared" si="4"/>
      </c>
      <c r="G68">
        <f t="shared" si="5"/>
        <v>1</v>
      </c>
      <c r="I68">
        <f t="shared" si="6"/>
        <v>1</v>
      </c>
      <c r="J68">
        <f t="shared" si="7"/>
      </c>
      <c r="M68">
        <f t="shared" si="8"/>
      </c>
      <c r="P68">
        <f t="shared" si="9"/>
      </c>
      <c r="S68">
        <f t="shared" si="10"/>
      </c>
      <c r="V68">
        <f t="shared" si="11"/>
      </c>
      <c r="Y68">
        <f t="shared" si="12"/>
        <v>1</v>
      </c>
      <c r="AB68">
        <f t="shared" si="13"/>
      </c>
      <c r="AE68">
        <f t="shared" si="14"/>
        <v>1</v>
      </c>
      <c r="AH68">
        <f t="shared" si="15"/>
        <v>1</v>
      </c>
      <c r="AK68">
        <f t="shared" si="16"/>
        <v>1</v>
      </c>
      <c r="AU68" s="78"/>
      <c r="AV68" s="79"/>
    </row>
    <row r="69" spans="1:48" ht="12.75">
      <c r="A69" s="10">
        <v>1987</v>
      </c>
      <c r="D69">
        <f t="shared" si="3"/>
        <v>1</v>
      </c>
      <c r="F69">
        <f t="shared" si="4"/>
      </c>
      <c r="G69">
        <f t="shared" si="5"/>
        <v>1</v>
      </c>
      <c r="I69">
        <f t="shared" si="6"/>
      </c>
      <c r="J69">
        <f t="shared" si="7"/>
        <v>1</v>
      </c>
      <c r="M69">
        <f t="shared" si="8"/>
        <v>1</v>
      </c>
      <c r="P69">
        <f t="shared" si="9"/>
      </c>
      <c r="S69">
        <f t="shared" si="10"/>
      </c>
      <c r="V69">
        <f t="shared" si="11"/>
        <v>1</v>
      </c>
      <c r="Y69">
        <f t="shared" si="12"/>
        <v>1</v>
      </c>
      <c r="AB69">
        <f t="shared" si="13"/>
      </c>
      <c r="AE69">
        <f t="shared" si="14"/>
        <v>1</v>
      </c>
      <c r="AH69">
        <f t="shared" si="15"/>
        <v>1</v>
      </c>
      <c r="AK69">
        <f t="shared" si="16"/>
      </c>
      <c r="AN69" s="87" t="s">
        <v>66</v>
      </c>
      <c r="AU69" s="78"/>
      <c r="AV69" s="79"/>
    </row>
    <row r="70" spans="1:48" ht="12.75">
      <c r="A70" s="10">
        <v>1988</v>
      </c>
      <c r="D70">
        <f t="shared" si="3"/>
        <v>1</v>
      </c>
      <c r="F70">
        <f t="shared" si="4"/>
        <v>1</v>
      </c>
      <c r="G70">
        <f t="shared" si="5"/>
      </c>
      <c r="I70">
        <f t="shared" si="6"/>
        <v>1</v>
      </c>
      <c r="J70">
        <f t="shared" si="7"/>
      </c>
      <c r="M70">
        <f t="shared" si="8"/>
      </c>
      <c r="P70">
        <f t="shared" si="9"/>
        <v>1</v>
      </c>
      <c r="S70">
        <f t="shared" si="10"/>
        <v>1</v>
      </c>
      <c r="V70">
        <f t="shared" si="11"/>
      </c>
      <c r="Y70">
        <f t="shared" si="12"/>
        <v>1</v>
      </c>
      <c r="AB70">
        <f t="shared" si="13"/>
        <v>1</v>
      </c>
      <c r="AE70">
        <f t="shared" si="14"/>
        <v>1</v>
      </c>
      <c r="AH70">
        <f t="shared" si="15"/>
        <v>1</v>
      </c>
      <c r="AK70">
        <f t="shared" si="16"/>
      </c>
      <c r="AU70" s="78"/>
      <c r="AV70" s="79"/>
    </row>
    <row r="71" spans="1:48" ht="12.75">
      <c r="A71" s="10">
        <v>1989</v>
      </c>
      <c r="D71">
        <f t="shared" si="3"/>
      </c>
      <c r="F71">
        <f t="shared" si="4"/>
        <v>1</v>
      </c>
      <c r="G71">
        <f t="shared" si="5"/>
      </c>
      <c r="I71">
        <f t="shared" si="6"/>
        <v>1</v>
      </c>
      <c r="J71">
        <f t="shared" si="7"/>
      </c>
      <c r="M71">
        <f t="shared" si="8"/>
        <v>1</v>
      </c>
      <c r="P71">
        <f t="shared" si="9"/>
        <v>1</v>
      </c>
      <c r="S71">
        <f t="shared" si="10"/>
        <v>1</v>
      </c>
      <c r="V71">
        <f t="shared" si="11"/>
      </c>
      <c r="Y71">
        <f t="shared" si="12"/>
        <v>1</v>
      </c>
      <c r="AB71">
        <f t="shared" si="13"/>
        <v>1</v>
      </c>
      <c r="AE71">
        <f t="shared" si="14"/>
        <v>1</v>
      </c>
      <c r="AH71">
        <f t="shared" si="15"/>
        <v>1</v>
      </c>
      <c r="AK71">
        <f t="shared" si="16"/>
        <v>1</v>
      </c>
      <c r="AN71" s="93" t="s">
        <v>67</v>
      </c>
      <c r="AO71" s="93" t="s">
        <v>68</v>
      </c>
      <c r="AQ71" s="95" t="s">
        <v>69</v>
      </c>
      <c r="AU71" s="78"/>
      <c r="AV71" s="79"/>
    </row>
    <row r="72" spans="1:43" ht="12.75">
      <c r="A72" s="10">
        <v>1990</v>
      </c>
      <c r="D72">
        <f t="shared" si="3"/>
      </c>
      <c r="F72">
        <f t="shared" si="4"/>
        <v>1</v>
      </c>
      <c r="G72">
        <f t="shared" si="5"/>
      </c>
      <c r="I72">
        <f t="shared" si="6"/>
      </c>
      <c r="J72">
        <f t="shared" si="7"/>
        <v>1</v>
      </c>
      <c r="M72">
        <f t="shared" si="8"/>
        <v>1</v>
      </c>
      <c r="P72">
        <f t="shared" si="9"/>
        <v>1</v>
      </c>
      <c r="S72">
        <f t="shared" si="10"/>
      </c>
      <c r="V72">
        <f t="shared" si="11"/>
        <v>1</v>
      </c>
      <c r="Y72">
        <f t="shared" si="12"/>
        <v>1</v>
      </c>
      <c r="AB72">
        <f t="shared" si="13"/>
        <v>1</v>
      </c>
      <c r="AE72">
        <f t="shared" si="14"/>
        <v>1</v>
      </c>
      <c r="AH72">
        <f t="shared" si="15"/>
        <v>1</v>
      </c>
      <c r="AK72">
        <f t="shared" si="16"/>
        <v>1</v>
      </c>
      <c r="AN72" t="s">
        <v>15</v>
      </c>
      <c r="AO72" s="94" t="s">
        <v>70</v>
      </c>
      <c r="AQ72" s="71">
        <v>22361</v>
      </c>
    </row>
    <row r="73" spans="1:43" ht="12.75">
      <c r="A73" s="10">
        <v>1991</v>
      </c>
      <c r="D73">
        <f t="shared" si="3"/>
      </c>
      <c r="F73">
        <f t="shared" si="4"/>
        <v>1</v>
      </c>
      <c r="G73">
        <f t="shared" si="5"/>
      </c>
      <c r="I73">
        <f t="shared" si="6"/>
      </c>
      <c r="J73">
        <f t="shared" si="7"/>
        <v>1</v>
      </c>
      <c r="M73">
        <f t="shared" si="8"/>
        <v>1</v>
      </c>
      <c r="P73">
        <f t="shared" si="9"/>
      </c>
      <c r="S73">
        <f t="shared" si="10"/>
      </c>
      <c r="V73">
        <f t="shared" si="11"/>
        <v>1</v>
      </c>
      <c r="Y73">
        <f t="shared" si="12"/>
        <v>1</v>
      </c>
      <c r="AB73">
        <f t="shared" si="13"/>
        <v>1</v>
      </c>
      <c r="AE73">
        <f t="shared" si="14"/>
        <v>1</v>
      </c>
      <c r="AH73">
        <f t="shared" si="15"/>
        <v>1</v>
      </c>
      <c r="AK73">
        <f t="shared" si="16"/>
        <v>1</v>
      </c>
      <c r="AN73" t="s">
        <v>14</v>
      </c>
      <c r="AO73" s="88" t="s">
        <v>71</v>
      </c>
      <c r="AQ73" s="71">
        <v>24346</v>
      </c>
    </row>
    <row r="74" spans="1:37" ht="12.75">
      <c r="A74" s="10">
        <v>1992</v>
      </c>
      <c r="D74">
        <f t="shared" si="3"/>
        <v>1</v>
      </c>
      <c r="F74">
        <f t="shared" si="4"/>
        <v>1</v>
      </c>
      <c r="G74">
        <f t="shared" si="5"/>
      </c>
      <c r="I74">
        <f t="shared" si="6"/>
      </c>
      <c r="J74">
        <f t="shared" si="7"/>
        <v>1</v>
      </c>
      <c r="M74">
        <f t="shared" si="8"/>
      </c>
      <c r="P74">
        <f t="shared" si="9"/>
      </c>
      <c r="S74">
        <f t="shared" si="10"/>
      </c>
      <c r="V74">
        <f t="shared" si="11"/>
        <v>1</v>
      </c>
      <c r="Y74">
        <f t="shared" si="12"/>
        <v>1</v>
      </c>
      <c r="AB74">
        <f t="shared" si="13"/>
        <v>1</v>
      </c>
      <c r="AE74">
        <f t="shared" si="14"/>
        <v>1</v>
      </c>
      <c r="AH74">
        <f t="shared" si="15"/>
        <v>1</v>
      </c>
      <c r="AK74">
        <f t="shared" si="16"/>
        <v>1</v>
      </c>
    </row>
    <row r="75" spans="1:40" ht="12.75">
      <c r="A75" s="10">
        <v>1993</v>
      </c>
      <c r="D75">
        <f t="shared" si="3"/>
      </c>
      <c r="F75">
        <f t="shared" si="4"/>
      </c>
      <c r="G75">
        <f t="shared" si="5"/>
        <v>1</v>
      </c>
      <c r="I75">
        <f t="shared" si="6"/>
        <v>1</v>
      </c>
      <c r="J75">
        <f t="shared" si="7"/>
      </c>
      <c r="M75">
        <f t="shared" si="8"/>
        <v>1</v>
      </c>
      <c r="P75">
        <f t="shared" si="9"/>
      </c>
      <c r="S75">
        <f t="shared" si="10"/>
      </c>
      <c r="V75">
        <f t="shared" si="11"/>
        <v>1</v>
      </c>
      <c r="Y75">
        <f t="shared" si="12"/>
        <v>1</v>
      </c>
      <c r="AB75">
        <f t="shared" si="13"/>
        <v>1</v>
      </c>
      <c r="AE75">
        <f t="shared" si="14"/>
        <v>1</v>
      </c>
      <c r="AH75">
        <f t="shared" si="15"/>
        <v>1</v>
      </c>
      <c r="AK75">
        <f t="shared" si="16"/>
      </c>
      <c r="AN75" t="s">
        <v>72</v>
      </c>
    </row>
    <row r="76" spans="1:40" ht="12.75">
      <c r="A76" s="10">
        <v>1994</v>
      </c>
      <c r="D76">
        <f t="shared" si="3"/>
        <v>1</v>
      </c>
      <c r="F76">
        <f t="shared" si="4"/>
      </c>
      <c r="G76">
        <f t="shared" si="5"/>
        <v>1</v>
      </c>
      <c r="I76">
        <f t="shared" si="6"/>
        <v>1</v>
      </c>
      <c r="J76">
        <f t="shared" si="7"/>
      </c>
      <c r="M76">
        <f t="shared" si="8"/>
      </c>
      <c r="P76">
        <f t="shared" si="9"/>
        <v>1</v>
      </c>
      <c r="S76">
        <f t="shared" si="10"/>
        <v>1</v>
      </c>
      <c r="V76">
        <f t="shared" si="11"/>
        <v>1</v>
      </c>
      <c r="Y76">
        <f t="shared" si="12"/>
        <v>1</v>
      </c>
      <c r="AB76">
        <f t="shared" si="13"/>
        <v>1</v>
      </c>
      <c r="AE76">
        <f t="shared" si="14"/>
        <v>1</v>
      </c>
      <c r="AH76">
        <f t="shared" si="15"/>
        <v>1</v>
      </c>
      <c r="AK76">
        <f t="shared" si="16"/>
        <v>1</v>
      </c>
      <c r="AN76" t="s">
        <v>73</v>
      </c>
    </row>
    <row r="77" spans="1:37" ht="12.75">
      <c r="A77" s="10">
        <v>1995</v>
      </c>
      <c r="D77">
        <f t="shared" si="3"/>
        <v>1</v>
      </c>
      <c r="F77">
        <f t="shared" si="4"/>
      </c>
      <c r="G77">
        <f t="shared" si="5"/>
        <v>1</v>
      </c>
      <c r="I77">
        <f t="shared" si="6"/>
      </c>
      <c r="J77">
        <f t="shared" si="7"/>
        <v>1</v>
      </c>
      <c r="M77">
        <f t="shared" si="8"/>
      </c>
      <c r="P77">
        <f t="shared" si="9"/>
        <v>1</v>
      </c>
      <c r="S77">
        <f t="shared" si="10"/>
        <v>1</v>
      </c>
      <c r="V77">
        <f t="shared" si="11"/>
        <v>1</v>
      </c>
      <c r="Y77">
        <f t="shared" si="12"/>
      </c>
      <c r="AB77">
        <f t="shared" si="13"/>
        <v>1</v>
      </c>
      <c r="AE77">
        <f t="shared" si="14"/>
        <v>1</v>
      </c>
      <c r="AH77">
        <f t="shared" si="15"/>
      </c>
      <c r="AK77">
        <f t="shared" si="16"/>
      </c>
    </row>
    <row r="78" spans="1:37" ht="12.75">
      <c r="A78" s="10">
        <v>1996</v>
      </c>
      <c r="D78">
        <f t="shared" si="3"/>
        <v>1</v>
      </c>
      <c r="F78">
        <f t="shared" si="4"/>
      </c>
      <c r="G78">
        <f t="shared" si="5"/>
        <v>1</v>
      </c>
      <c r="I78">
        <f t="shared" si="6"/>
        <v>1</v>
      </c>
      <c r="J78">
        <f t="shared" si="7"/>
      </c>
      <c r="M78">
        <f t="shared" si="8"/>
        <v>1</v>
      </c>
      <c r="P78">
        <f t="shared" si="9"/>
      </c>
      <c r="S78">
        <f t="shared" si="10"/>
      </c>
      <c r="V78">
        <f t="shared" si="11"/>
        <v>1</v>
      </c>
      <c r="Y78">
        <f t="shared" si="12"/>
        <v>1</v>
      </c>
      <c r="AB78">
        <f t="shared" si="13"/>
        <v>1</v>
      </c>
      <c r="AE78">
        <f t="shared" si="14"/>
        <v>1</v>
      </c>
      <c r="AH78">
        <f t="shared" si="15"/>
        <v>1</v>
      </c>
      <c r="AK78">
        <f t="shared" si="16"/>
        <v>1</v>
      </c>
    </row>
    <row r="79" spans="1:37" ht="12.75">
      <c r="A79" s="10">
        <v>1997</v>
      </c>
      <c r="D79">
        <f t="shared" si="3"/>
      </c>
      <c r="F79">
        <f t="shared" si="4"/>
        <v>1</v>
      </c>
      <c r="G79">
        <f t="shared" si="5"/>
      </c>
      <c r="I79">
        <f t="shared" si="6"/>
      </c>
      <c r="J79">
        <f t="shared" si="7"/>
        <v>1</v>
      </c>
      <c r="M79">
        <f t="shared" si="8"/>
      </c>
      <c r="P79">
        <f t="shared" si="9"/>
        <v>1</v>
      </c>
      <c r="S79">
        <f t="shared" si="10"/>
        <v>1</v>
      </c>
      <c r="V79">
        <f t="shared" si="11"/>
        <v>1</v>
      </c>
      <c r="Y79">
        <f t="shared" si="12"/>
        <v>1</v>
      </c>
      <c r="AB79">
        <f t="shared" si="13"/>
        <v>1</v>
      </c>
      <c r="AE79">
        <f t="shared" si="14"/>
        <v>1</v>
      </c>
      <c r="AH79">
        <f t="shared" si="15"/>
        <v>1</v>
      </c>
      <c r="AK79">
        <f t="shared" si="16"/>
        <v>1</v>
      </c>
    </row>
    <row r="80" spans="1:37" ht="12.75">
      <c r="A80" s="10">
        <v>1998</v>
      </c>
      <c r="D80">
        <f t="shared" si="3"/>
      </c>
      <c r="F80">
        <f t="shared" si="4"/>
      </c>
      <c r="G80">
        <f t="shared" si="5"/>
        <v>1</v>
      </c>
      <c r="I80">
        <f t="shared" si="6"/>
        <v>1</v>
      </c>
      <c r="J80">
        <f t="shared" si="7"/>
      </c>
      <c r="M80">
        <f t="shared" si="8"/>
        <v>1</v>
      </c>
      <c r="P80">
        <f t="shared" si="9"/>
        <v>1</v>
      </c>
      <c r="S80">
        <f t="shared" si="10"/>
        <v>1</v>
      </c>
      <c r="V80">
        <f t="shared" si="11"/>
        <v>1</v>
      </c>
      <c r="Y80">
        <f t="shared" si="12"/>
        <v>1</v>
      </c>
      <c r="AB80">
        <f t="shared" si="13"/>
        <v>1</v>
      </c>
      <c r="AE80">
        <f t="shared" si="14"/>
        <v>1</v>
      </c>
      <c r="AH80">
        <f t="shared" si="15"/>
        <v>1</v>
      </c>
      <c r="AK80">
        <f t="shared" si="16"/>
        <v>1</v>
      </c>
    </row>
    <row r="81" spans="1:37" ht="12.75">
      <c r="A81" s="10">
        <v>1999</v>
      </c>
      <c r="D81">
        <f t="shared" si="3"/>
        <v>1</v>
      </c>
      <c r="F81">
        <f t="shared" si="4"/>
      </c>
      <c r="G81">
        <f t="shared" si="5"/>
        <v>1</v>
      </c>
      <c r="I81">
        <f t="shared" si="6"/>
      </c>
      <c r="J81">
        <f t="shared" si="7"/>
        <v>1</v>
      </c>
      <c r="M81">
        <f t="shared" si="8"/>
        <v>1</v>
      </c>
      <c r="P81">
        <f t="shared" si="9"/>
        <v>1</v>
      </c>
      <c r="S81">
        <f t="shared" si="10"/>
      </c>
      <c r="V81">
        <f t="shared" si="11"/>
        <v>1</v>
      </c>
      <c r="Y81">
        <f t="shared" si="12"/>
        <v>1</v>
      </c>
      <c r="AB81">
        <f t="shared" si="13"/>
      </c>
      <c r="AE81">
        <f t="shared" si="14"/>
      </c>
      <c r="AH81">
        <f t="shared" si="15"/>
        <v>1</v>
      </c>
      <c r="AK81">
        <f t="shared" si="16"/>
        <v>1</v>
      </c>
    </row>
    <row r="82" spans="1:37" ht="12.75">
      <c r="A82" s="10">
        <v>2000</v>
      </c>
      <c r="D82">
        <f t="shared" si="3"/>
        <v>1</v>
      </c>
      <c r="F82">
        <f t="shared" si="4"/>
      </c>
      <c r="G82">
        <f t="shared" si="5"/>
        <v>1</v>
      </c>
      <c r="I82">
        <f t="shared" si="6"/>
      </c>
      <c r="J82">
        <f t="shared" si="7"/>
        <v>1</v>
      </c>
      <c r="M82">
        <f t="shared" si="8"/>
        <v>1</v>
      </c>
      <c r="P82">
        <f t="shared" si="9"/>
        <v>1</v>
      </c>
      <c r="S82">
        <f t="shared" si="10"/>
        <v>1</v>
      </c>
      <c r="V82">
        <f t="shared" si="11"/>
        <v>1</v>
      </c>
      <c r="Y82">
        <f t="shared" si="12"/>
        <v>1</v>
      </c>
      <c r="AB82">
        <f t="shared" si="13"/>
        <v>1</v>
      </c>
      <c r="AE82">
        <f t="shared" si="14"/>
        <v>1</v>
      </c>
      <c r="AH82">
        <f t="shared" si="15"/>
        <v>1</v>
      </c>
      <c r="AK82">
        <f t="shared" si="16"/>
      </c>
    </row>
    <row r="83" spans="1:37" ht="12.75">
      <c r="A83" s="10">
        <v>2001</v>
      </c>
      <c r="D83">
        <f t="shared" si="3"/>
      </c>
      <c r="F83">
        <f t="shared" si="4"/>
        <v>1</v>
      </c>
      <c r="G83">
        <f t="shared" si="5"/>
      </c>
      <c r="I83">
        <f t="shared" si="6"/>
      </c>
      <c r="J83">
        <f t="shared" si="7"/>
        <v>1</v>
      </c>
      <c r="M83">
        <f t="shared" si="8"/>
      </c>
      <c r="P83">
        <f t="shared" si="9"/>
      </c>
      <c r="S83">
        <f t="shared" si="10"/>
      </c>
      <c r="V83">
        <f t="shared" si="11"/>
        <v>1</v>
      </c>
      <c r="Y83">
        <f t="shared" si="12"/>
        <v>1</v>
      </c>
      <c r="AB83">
        <f t="shared" si="13"/>
        <v>1</v>
      </c>
      <c r="AE83">
        <f t="shared" si="14"/>
        <v>1</v>
      </c>
      <c r="AH83">
        <f t="shared" si="15"/>
        <v>1</v>
      </c>
      <c r="AK83">
        <f t="shared" si="16"/>
        <v>1</v>
      </c>
    </row>
    <row r="84" spans="1:37" ht="12.75">
      <c r="A84" s="10">
        <v>2002</v>
      </c>
      <c r="D84">
        <f t="shared" si="3"/>
        <v>1</v>
      </c>
      <c r="F84">
        <f t="shared" si="4"/>
        <v>1</v>
      </c>
      <c r="G84">
        <f t="shared" si="5"/>
      </c>
      <c r="I84">
        <f t="shared" si="6"/>
        <v>1</v>
      </c>
      <c r="J84">
        <f t="shared" si="7"/>
      </c>
      <c r="M84">
        <f t="shared" si="8"/>
        <v>1</v>
      </c>
      <c r="P84">
        <f t="shared" si="9"/>
      </c>
      <c r="S84">
        <f t="shared" si="10"/>
      </c>
      <c r="V84">
        <f t="shared" si="11"/>
        <v>1</v>
      </c>
      <c r="Y84">
        <f t="shared" si="12"/>
        <v>1</v>
      </c>
      <c r="AB84">
        <f t="shared" si="13"/>
        <v>1</v>
      </c>
      <c r="AE84">
        <f t="shared" si="14"/>
        <v>1</v>
      </c>
      <c r="AH84">
        <f t="shared" si="15"/>
      </c>
      <c r="AK84">
        <f t="shared" si="16"/>
        <v>1</v>
      </c>
    </row>
    <row r="85" spans="1:37" ht="12.75">
      <c r="A85" s="10">
        <v>2003</v>
      </c>
      <c r="D85">
        <f t="shared" si="3"/>
        <v>1</v>
      </c>
      <c r="F85">
        <f t="shared" si="4"/>
        <v>1</v>
      </c>
      <c r="G85">
        <f t="shared" si="5"/>
      </c>
      <c r="I85">
        <f t="shared" si="6"/>
        <v>1</v>
      </c>
      <c r="J85">
        <f t="shared" si="7"/>
      </c>
      <c r="M85">
        <f t="shared" si="8"/>
      </c>
      <c r="P85">
        <f t="shared" si="9"/>
        <v>1</v>
      </c>
      <c r="S85">
        <f t="shared" si="10"/>
        <v>1</v>
      </c>
      <c r="V85">
        <f t="shared" si="11"/>
        <v>1</v>
      </c>
      <c r="Y85">
        <f t="shared" si="12"/>
        <v>1</v>
      </c>
      <c r="AB85">
        <f t="shared" si="13"/>
        <v>1</v>
      </c>
      <c r="AE85">
        <f t="shared" si="14"/>
      </c>
      <c r="AH85">
        <f t="shared" si="15"/>
        <v>1</v>
      </c>
      <c r="AK85">
        <f t="shared" si="16"/>
      </c>
    </row>
    <row r="86" spans="1:37" ht="12.75">
      <c r="A86" s="12">
        <v>2004</v>
      </c>
      <c r="D86">
        <f t="shared" si="3"/>
      </c>
      <c r="F86">
        <f t="shared" si="4"/>
      </c>
      <c r="G86">
        <f t="shared" si="5"/>
        <v>1</v>
      </c>
      <c r="I86">
        <f t="shared" si="6"/>
        <v>1</v>
      </c>
      <c r="J86">
        <f t="shared" si="7"/>
      </c>
      <c r="M86">
        <f t="shared" si="8"/>
      </c>
      <c r="P86">
        <f t="shared" si="9"/>
        <v>1</v>
      </c>
      <c r="S86">
        <f t="shared" si="10"/>
        <v>1</v>
      </c>
      <c r="V86">
        <f t="shared" si="11"/>
        <v>1</v>
      </c>
      <c r="Y86">
        <f t="shared" si="12"/>
        <v>1</v>
      </c>
      <c r="AB86">
        <f t="shared" si="13"/>
        <v>1</v>
      </c>
      <c r="AE86">
        <f t="shared" si="14"/>
        <v>1</v>
      </c>
      <c r="AH86">
        <f t="shared" si="15"/>
      </c>
      <c r="AK86">
        <f t="shared" si="16"/>
        <v>1</v>
      </c>
    </row>
    <row r="87" spans="1:37" ht="12.75">
      <c r="A87" s="10">
        <v>2005</v>
      </c>
      <c r="D87">
        <f t="shared" si="3"/>
        <v>1</v>
      </c>
      <c r="F87">
        <f t="shared" si="4"/>
        <v>1</v>
      </c>
      <c r="G87">
        <f t="shared" si="5"/>
      </c>
      <c r="I87">
        <f t="shared" si="6"/>
        <v>1</v>
      </c>
      <c r="J87">
        <f t="shared" si="7"/>
      </c>
      <c r="M87">
        <f t="shared" si="8"/>
      </c>
      <c r="P87">
        <f t="shared" si="9"/>
      </c>
      <c r="S87">
        <f t="shared" si="10"/>
      </c>
      <c r="V87">
        <f t="shared" si="11"/>
        <v>1</v>
      </c>
      <c r="Y87">
        <f t="shared" si="12"/>
        <v>1</v>
      </c>
      <c r="AB87">
        <f t="shared" si="13"/>
        <v>1</v>
      </c>
      <c r="AE87">
        <f t="shared" si="14"/>
        <v>1</v>
      </c>
      <c r="AH87">
        <f t="shared" si="15"/>
      </c>
      <c r="AK87">
        <f t="shared" si="16"/>
        <v>1</v>
      </c>
    </row>
    <row r="88" spans="1:37" ht="12.75">
      <c r="A88" s="10">
        <v>2006</v>
      </c>
      <c r="D88">
        <f t="shared" si="3"/>
      </c>
      <c r="F88">
        <f t="shared" si="4"/>
      </c>
      <c r="G88">
        <f t="shared" si="5"/>
        <v>1</v>
      </c>
      <c r="I88">
        <f t="shared" si="6"/>
        <v>1</v>
      </c>
      <c r="J88">
        <f t="shared" si="7"/>
      </c>
      <c r="M88">
        <f t="shared" si="8"/>
        <v>1</v>
      </c>
      <c r="P88">
        <f t="shared" si="9"/>
        <v>1</v>
      </c>
      <c r="S88">
        <f t="shared" si="10"/>
        <v>1</v>
      </c>
      <c r="V88">
        <f t="shared" si="11"/>
        <v>1</v>
      </c>
      <c r="Y88">
        <f t="shared" si="12"/>
        <v>1</v>
      </c>
      <c r="AB88">
        <f t="shared" si="13"/>
        <v>1</v>
      </c>
      <c r="AE88">
        <f t="shared" si="14"/>
        <v>1</v>
      </c>
      <c r="AH88">
        <f t="shared" si="15"/>
        <v>1</v>
      </c>
      <c r="AK88">
        <f t="shared" si="16"/>
        <v>1</v>
      </c>
    </row>
    <row r="89" spans="1:37" ht="12.75">
      <c r="A89" s="10">
        <v>2007</v>
      </c>
      <c r="D89">
        <f t="shared" si="3"/>
      </c>
      <c r="F89">
        <f t="shared" si="4"/>
      </c>
      <c r="G89">
        <f t="shared" si="5"/>
        <v>1</v>
      </c>
      <c r="I89">
        <f t="shared" si="6"/>
        <v>1</v>
      </c>
      <c r="J89">
        <f t="shared" si="7"/>
      </c>
      <c r="M89">
        <f t="shared" si="8"/>
        <v>1</v>
      </c>
      <c r="P89">
        <f t="shared" si="9"/>
        <v>1</v>
      </c>
      <c r="S89">
        <f t="shared" si="10"/>
        <v>1</v>
      </c>
      <c r="V89">
        <f t="shared" si="11"/>
      </c>
      <c r="Y89">
        <f t="shared" si="12"/>
      </c>
      <c r="AB89">
        <f t="shared" si="13"/>
        <v>1</v>
      </c>
      <c r="AE89">
        <f t="shared" si="14"/>
        <v>1</v>
      </c>
      <c r="AH89">
        <f t="shared" si="15"/>
      </c>
      <c r="AK89">
        <f t="shared" si="16"/>
        <v>1</v>
      </c>
    </row>
    <row r="90" spans="1:37" ht="12.75">
      <c r="A90" s="10">
        <v>2008</v>
      </c>
      <c r="D90">
        <f t="shared" si="3"/>
      </c>
      <c r="F90">
        <f t="shared" si="4"/>
        <v>1</v>
      </c>
      <c r="G90">
        <f t="shared" si="5"/>
      </c>
      <c r="I90">
        <f t="shared" si="6"/>
        <v>1</v>
      </c>
      <c r="J90">
        <f t="shared" si="7"/>
      </c>
      <c r="M90">
        <f t="shared" si="8"/>
        <v>1</v>
      </c>
      <c r="P90">
        <f t="shared" si="9"/>
        <v>1</v>
      </c>
      <c r="S90">
        <f t="shared" si="10"/>
        <v>1</v>
      </c>
      <c r="V90">
        <f t="shared" si="11"/>
        <v>1</v>
      </c>
      <c r="Y90">
        <f t="shared" si="12"/>
        <v>1</v>
      </c>
      <c r="AB90">
        <f t="shared" si="13"/>
        <v>1</v>
      </c>
      <c r="AE90">
        <f t="shared" si="14"/>
        <v>1</v>
      </c>
      <c r="AH90">
        <f t="shared" si="15"/>
      </c>
      <c r="AK90">
        <f t="shared" si="16"/>
        <v>1</v>
      </c>
    </row>
    <row r="91" spans="1:37" ht="12.75">
      <c r="A91" s="10">
        <v>2009</v>
      </c>
      <c r="D91">
        <f t="shared" si="3"/>
        <v>1</v>
      </c>
      <c r="F91">
        <f t="shared" si="4"/>
      </c>
      <c r="G91">
        <f t="shared" si="5"/>
        <v>1</v>
      </c>
      <c r="I91">
        <f t="shared" si="6"/>
        <v>1</v>
      </c>
      <c r="J91">
        <f t="shared" si="7"/>
      </c>
      <c r="M91">
        <f t="shared" si="8"/>
      </c>
      <c r="P91">
        <f t="shared" si="9"/>
      </c>
      <c r="S91">
        <f t="shared" si="10"/>
        <v>1</v>
      </c>
      <c r="V91">
        <f t="shared" si="11"/>
      </c>
      <c r="Y91">
        <f t="shared" si="12"/>
        <v>1</v>
      </c>
      <c r="AB91">
        <f t="shared" si="13"/>
        <v>1</v>
      </c>
      <c r="AE91">
        <f t="shared" si="14"/>
        <v>1</v>
      </c>
      <c r="AH91">
        <f t="shared" si="15"/>
      </c>
      <c r="AK91">
        <f t="shared" si="16"/>
        <v>1</v>
      </c>
    </row>
    <row r="92" spans="1:37" ht="12.75">
      <c r="A92" s="10">
        <v>2010</v>
      </c>
      <c r="D92">
        <f t="shared" si="3"/>
        <v>1</v>
      </c>
      <c r="F92">
        <f t="shared" si="4"/>
      </c>
      <c r="G92">
        <f t="shared" si="5"/>
        <v>1</v>
      </c>
      <c r="I92">
        <f t="shared" si="6"/>
        <v>1</v>
      </c>
      <c r="J92">
        <f t="shared" si="7"/>
      </c>
      <c r="M92">
        <f t="shared" si="8"/>
        <v>1</v>
      </c>
      <c r="P92">
        <f t="shared" si="9"/>
        <v>1</v>
      </c>
      <c r="S92">
        <f t="shared" si="10"/>
      </c>
      <c r="V92">
        <f t="shared" si="11"/>
      </c>
      <c r="Y92">
        <f t="shared" si="12"/>
      </c>
      <c r="AB92">
        <f t="shared" si="13"/>
        <v>1</v>
      </c>
      <c r="AE92">
        <f t="shared" si="14"/>
        <v>1</v>
      </c>
      <c r="AH92">
        <f t="shared" si="15"/>
      </c>
      <c r="AK92">
        <f t="shared" si="16"/>
      </c>
    </row>
    <row r="93" spans="1:37" ht="13.5" thickBot="1">
      <c r="A93" s="65">
        <v>2011</v>
      </c>
      <c r="D93">
        <f t="shared" si="3"/>
        <v>1</v>
      </c>
      <c r="F93">
        <f t="shared" si="4"/>
        <v>1</v>
      </c>
      <c r="G93">
        <f t="shared" si="5"/>
      </c>
      <c r="I93">
        <f>IF($G42="7-8 PM","",1)</f>
      </c>
      <c r="J93">
        <f t="shared" si="7"/>
      </c>
      <c r="M93">
        <f t="shared" si="8"/>
        <v>1</v>
      </c>
      <c r="P93">
        <f t="shared" si="9"/>
        <v>1</v>
      </c>
      <c r="S93">
        <f t="shared" si="10"/>
      </c>
      <c r="V93">
        <f t="shared" si="11"/>
      </c>
      <c r="Y93">
        <f t="shared" si="12"/>
        <v>1</v>
      </c>
      <c r="AB93">
        <f t="shared" si="13"/>
        <v>1</v>
      </c>
      <c r="AE93">
        <f t="shared" si="14"/>
        <v>1</v>
      </c>
      <c r="AH93">
        <f t="shared" si="15"/>
      </c>
      <c r="AK93">
        <f t="shared" si="16"/>
        <v>1</v>
      </c>
    </row>
    <row r="94" spans="1:31" ht="12.75">
      <c r="A94" s="10">
        <v>2012</v>
      </c>
      <c r="D94">
        <f t="shared" si="3"/>
        <v>1</v>
      </c>
      <c r="M94">
        <f t="shared" si="8"/>
      </c>
      <c r="AE94">
        <f t="shared" si="14"/>
      </c>
    </row>
    <row r="95" spans="1:31" ht="13.5" thickBot="1">
      <c r="A95" s="65">
        <v>2013</v>
      </c>
      <c r="D95">
        <f t="shared" si="3"/>
      </c>
      <c r="M95">
        <f t="shared" si="8"/>
        <v>1</v>
      </c>
      <c r="AE95">
        <f t="shared" si="14"/>
        <v>1</v>
      </c>
    </row>
    <row r="96" spans="1:31" ht="12.75">
      <c r="A96" s="10">
        <v>2014</v>
      </c>
      <c r="D96">
        <f t="shared" si="3"/>
        <v>1</v>
      </c>
      <c r="M96">
        <f t="shared" si="8"/>
        <v>1</v>
      </c>
      <c r="AE96">
        <f t="shared" si="14"/>
      </c>
    </row>
    <row r="97" ht="12.75">
      <c r="A97" s="105"/>
    </row>
    <row r="98" spans="1:37" ht="12.75">
      <c r="A98" s="10"/>
      <c r="B98" s="87"/>
      <c r="C98" s="87"/>
      <c r="D98" s="93" t="s">
        <v>62</v>
      </c>
      <c r="E98" s="87"/>
      <c r="F98" s="87" t="s">
        <v>63</v>
      </c>
      <c r="G98" s="93" t="s">
        <v>62</v>
      </c>
      <c r="H98" s="87"/>
      <c r="I98" s="87" t="s">
        <v>64</v>
      </c>
      <c r="J98" s="93" t="s">
        <v>61</v>
      </c>
      <c r="K98" s="87"/>
      <c r="L98" s="87"/>
      <c r="M98" s="93" t="s">
        <v>60</v>
      </c>
      <c r="N98" s="93"/>
      <c r="O98" s="93"/>
      <c r="P98" s="93" t="s">
        <v>60</v>
      </c>
      <c r="Q98" s="93"/>
      <c r="R98" s="93"/>
      <c r="S98" s="93" t="s">
        <v>60</v>
      </c>
      <c r="T98" s="93"/>
      <c r="U98" s="93"/>
      <c r="V98" s="93" t="s">
        <v>60</v>
      </c>
      <c r="W98" s="93"/>
      <c r="X98" s="93"/>
      <c r="Y98" s="93" t="s">
        <v>60</v>
      </c>
      <c r="Z98" s="93"/>
      <c r="AA98" s="93"/>
      <c r="AB98" s="93" t="s">
        <v>60</v>
      </c>
      <c r="AC98" s="93"/>
      <c r="AD98" s="93"/>
      <c r="AE98" s="93" t="s">
        <v>60</v>
      </c>
      <c r="AF98" s="93"/>
      <c r="AG98" s="93"/>
      <c r="AH98" s="117" t="s">
        <v>59</v>
      </c>
      <c r="AI98" s="93"/>
      <c r="AJ98" s="93"/>
      <c r="AK98" s="117" t="s">
        <v>59</v>
      </c>
    </row>
    <row r="99" spans="1:37" ht="26.25">
      <c r="A99" s="112" t="s">
        <v>86</v>
      </c>
      <c r="B99" s="87">
        <f>COUNT(A57:A96)</f>
        <v>40</v>
      </c>
      <c r="D99" s="87">
        <f>SUM(D57:D96)</f>
        <v>19</v>
      </c>
      <c r="F99" s="87">
        <f aca="true" t="shared" si="17" ref="F99:P99">SUM(F57:F96)</f>
        <v>18</v>
      </c>
      <c r="G99" s="87">
        <f t="shared" si="17"/>
        <v>19</v>
      </c>
      <c r="H99" s="87"/>
      <c r="I99" s="87">
        <f t="shared" si="17"/>
        <v>21</v>
      </c>
      <c r="J99" s="87">
        <f t="shared" si="17"/>
        <v>15</v>
      </c>
      <c r="K99" s="87"/>
      <c r="L99" s="87"/>
      <c r="M99" s="87">
        <f t="shared" si="17"/>
        <v>18</v>
      </c>
      <c r="N99" s="87"/>
      <c r="O99" s="87"/>
      <c r="P99" s="87">
        <f t="shared" si="17"/>
        <v>20</v>
      </c>
      <c r="S99" s="87">
        <f aca="true" t="shared" si="18" ref="S99:AK99">SUM(S57:S96)</f>
        <v>15</v>
      </c>
      <c r="T99" s="87">
        <f t="shared" si="18"/>
        <v>0</v>
      </c>
      <c r="U99" s="87">
        <f t="shared" si="18"/>
        <v>0</v>
      </c>
      <c r="V99" s="87">
        <f t="shared" si="18"/>
        <v>21</v>
      </c>
      <c r="W99" s="87">
        <f t="shared" si="18"/>
        <v>0</v>
      </c>
      <c r="X99" s="87">
        <f t="shared" si="18"/>
        <v>0</v>
      </c>
      <c r="Y99" s="87">
        <f t="shared" si="18"/>
        <v>27</v>
      </c>
      <c r="Z99" s="87"/>
      <c r="AA99" s="87"/>
      <c r="AB99" s="87">
        <f t="shared" si="18"/>
        <v>23</v>
      </c>
      <c r="AC99" s="87">
        <f t="shared" si="18"/>
        <v>0</v>
      </c>
      <c r="AD99" s="87">
        <f t="shared" si="18"/>
        <v>0</v>
      </c>
      <c r="AE99" s="87">
        <f t="shared" si="18"/>
        <v>29</v>
      </c>
      <c r="AF99" s="87"/>
      <c r="AG99" s="87"/>
      <c r="AH99" s="87">
        <f t="shared" si="18"/>
        <v>28</v>
      </c>
      <c r="AI99" s="87"/>
      <c r="AJ99" s="87"/>
      <c r="AK99" s="87">
        <f t="shared" si="18"/>
        <v>22</v>
      </c>
    </row>
    <row r="100" spans="4:37" ht="12.75">
      <c r="D100" s="91">
        <f>+D99/$B$99</f>
        <v>0.475</v>
      </c>
      <c r="F100" s="91">
        <f>+F99/$B$99</f>
        <v>0.45</v>
      </c>
      <c r="G100" s="91">
        <f>+G99/$B$99</f>
        <v>0.475</v>
      </c>
      <c r="I100" s="91">
        <f>+I99/$B$99</f>
        <v>0.525</v>
      </c>
      <c r="J100" s="91">
        <f>+J99/$B$99</f>
        <v>0.375</v>
      </c>
      <c r="M100" s="91">
        <f>+M99/$B$99</f>
        <v>0.45</v>
      </c>
      <c r="P100" s="91">
        <f>+P99/$B$99</f>
        <v>0.5</v>
      </c>
      <c r="S100" s="91">
        <f>+S99/$B$99</f>
        <v>0.375</v>
      </c>
      <c r="V100" s="91">
        <f>+V99/$B$99</f>
        <v>0.525</v>
      </c>
      <c r="Y100" s="91">
        <f>+Y99/$B$99</f>
        <v>0.675</v>
      </c>
      <c r="AB100" s="91">
        <f>+AB99/$B$99</f>
        <v>0.575</v>
      </c>
      <c r="AE100" s="91">
        <f>+AE99/$B$99</f>
        <v>0.725</v>
      </c>
      <c r="AH100" s="91">
        <f>+AH99/$B$99</f>
        <v>0.7</v>
      </c>
      <c r="AK100" s="91">
        <f>+AK99/$B$99</f>
        <v>0.55</v>
      </c>
    </row>
    <row r="101" spans="1:37" ht="26.25">
      <c r="A101" s="112" t="s">
        <v>87</v>
      </c>
      <c r="B101" s="87">
        <f>COUNT(A62:A96)</f>
        <v>35</v>
      </c>
      <c r="D101">
        <f>COUNT(D62:D96)</f>
        <v>19</v>
      </c>
      <c r="F101">
        <f>COUNT(F62:F96)</f>
        <v>14</v>
      </c>
      <c r="G101">
        <f>COUNT(G62:G96)</f>
        <v>18</v>
      </c>
      <c r="I101">
        <f>COUNT(I62:I96)</f>
        <v>18</v>
      </c>
      <c r="J101">
        <f>COUNT(J62:J96)</f>
        <v>13</v>
      </c>
      <c r="M101">
        <f>COUNT(M62:M96)</f>
        <v>18</v>
      </c>
      <c r="P101">
        <f>COUNT(P62:P96)</f>
        <v>19</v>
      </c>
      <c r="S101">
        <f>COUNT(S62:S96)</f>
        <v>15</v>
      </c>
      <c r="V101">
        <f>COUNT(V62:V96)</f>
        <v>21</v>
      </c>
      <c r="Y101">
        <f>COUNT(Y62:Y96)</f>
        <v>26</v>
      </c>
      <c r="AB101">
        <f>COUNT(AB62:AB96)</f>
        <v>23</v>
      </c>
      <c r="AE101">
        <f>COUNT(AE62:AE96)</f>
        <v>29</v>
      </c>
      <c r="AH101">
        <f>COUNT(AH62:AH96)</f>
        <v>23</v>
      </c>
      <c r="AK101">
        <f>COUNT(AK62:AK96)</f>
        <v>19</v>
      </c>
    </row>
    <row r="102" spans="4:37" ht="12.75">
      <c r="D102" s="91">
        <f>+D101/$B$101</f>
        <v>0.5428571428571428</v>
      </c>
      <c r="F102" s="91">
        <f>+F101/$B$101</f>
        <v>0.4</v>
      </c>
      <c r="G102" s="91">
        <f>+G101/$B$101</f>
        <v>0.5142857142857142</v>
      </c>
      <c r="I102" s="91">
        <f>+I101/$B$101</f>
        <v>0.5142857142857142</v>
      </c>
      <c r="J102" s="91">
        <f>+J101/$B$101</f>
        <v>0.37142857142857144</v>
      </c>
      <c r="M102" s="91">
        <f>+M101/$B$101</f>
        <v>0.5142857142857142</v>
      </c>
      <c r="P102" s="91">
        <f>+P101/$B$101</f>
        <v>0.5428571428571428</v>
      </c>
      <c r="S102" s="91">
        <f>+S101/$B$101</f>
        <v>0.42857142857142855</v>
      </c>
      <c r="V102" s="91">
        <f>+V101/$B$101</f>
        <v>0.6</v>
      </c>
      <c r="Y102" s="91">
        <f>+Y101/$B$101</f>
        <v>0.7428571428571429</v>
      </c>
      <c r="AB102" s="91">
        <f>+AB101/$B$101</f>
        <v>0.6571428571428571</v>
      </c>
      <c r="AE102" s="91">
        <f>+AE101/$B$101</f>
        <v>0.8285714285714286</v>
      </c>
      <c r="AH102" s="91">
        <f>+AH101/$B$101</f>
        <v>0.6571428571428571</v>
      </c>
      <c r="AK102" s="91">
        <f>+AK101/$B$101</f>
        <v>0.5428571428571428</v>
      </c>
    </row>
    <row r="103" spans="1:37" ht="26.25">
      <c r="A103" s="112" t="s">
        <v>87</v>
      </c>
      <c r="B103" s="87">
        <f>COUNT(A67:A96)</f>
        <v>30</v>
      </c>
      <c r="D103">
        <f>COUNT(D67:D96)</f>
        <v>17</v>
      </c>
      <c r="F103">
        <f>COUNT(F67:F96)</f>
        <v>12</v>
      </c>
      <c r="G103">
        <f>COUNT(G67:G96)</f>
        <v>15</v>
      </c>
      <c r="I103">
        <f>COUNT(I67:I96)</f>
        <v>16</v>
      </c>
      <c r="J103">
        <f>COUNT(J67:J96)</f>
        <v>10</v>
      </c>
      <c r="M103">
        <f>COUNT(M67:M96)</f>
        <v>17</v>
      </c>
      <c r="P103">
        <f>COUNT(P67:P96)</f>
        <v>17</v>
      </c>
      <c r="S103">
        <f>COUNT(S67:S96)</f>
        <v>13</v>
      </c>
      <c r="V103">
        <f>COUNT(V67:V96)</f>
        <v>19</v>
      </c>
      <c r="Y103">
        <f>COUNT(Y67:Y96)</f>
        <v>24</v>
      </c>
      <c r="AB103">
        <f>COUNT(AB67:AB96)</f>
        <v>23</v>
      </c>
      <c r="AE103">
        <f>COUNT(AE67:AE96)</f>
        <v>26</v>
      </c>
      <c r="AH103">
        <f>COUNT(AH67:AH96)</f>
        <v>18</v>
      </c>
      <c r="AK103">
        <f>COUNT(AK67:AK96)</f>
        <v>19</v>
      </c>
    </row>
    <row r="104" spans="4:37" ht="409.5">
      <c r="D104" s="91">
        <f>+D103/$B$103</f>
        <v>0.5666666666666667</v>
      </c>
      <c r="F104" s="91">
        <f>+F103/$B$103</f>
        <v>0.4</v>
      </c>
      <c r="G104" s="91">
        <f>+G103/$B$103</f>
        <v>0.5</v>
      </c>
      <c r="I104" s="91">
        <f>+I103/$B$103</f>
        <v>0.5333333333333333</v>
      </c>
      <c r="J104" s="91">
        <f>+J103/$B$103</f>
        <v>0.3333333333333333</v>
      </c>
      <c r="M104" s="91">
        <f>+M103/$B$103</f>
        <v>0.5666666666666667</v>
      </c>
      <c r="P104" s="91">
        <f>+P103/$B$103</f>
        <v>0.5666666666666667</v>
      </c>
      <c r="S104" s="91">
        <f>+S103/$B$103</f>
        <v>0.43333333333333335</v>
      </c>
      <c r="V104" s="91">
        <f>+V103/$B$103</f>
        <v>0.6333333333333333</v>
      </c>
      <c r="Y104" s="91">
        <f>+Y103/$B$103</f>
        <v>0.8</v>
      </c>
      <c r="AB104" s="91">
        <f>+AB103/$B$103</f>
        <v>0.7666666666666667</v>
      </c>
      <c r="AE104" s="91">
        <f>+AE103/$B$103</f>
        <v>0.8666666666666667</v>
      </c>
      <c r="AH104" s="91">
        <f>+AH103/$B$103</f>
        <v>0.6</v>
      </c>
      <c r="AK104" s="91">
        <f>+AK103/$B$103</f>
        <v>0.6333333333333333</v>
      </c>
    </row>
    <row r="105" spans="1:37" ht="25.5">
      <c r="A105" s="112" t="s">
        <v>85</v>
      </c>
      <c r="B105" s="87">
        <f>COUNT(A72:A96)</f>
        <v>25</v>
      </c>
      <c r="D105">
        <f>COUNT(D72:D96)</f>
        <v>14</v>
      </c>
      <c r="F105">
        <f>COUNT(F72:F96)</f>
        <v>10</v>
      </c>
      <c r="G105">
        <f>COUNT(G72:G96)</f>
        <v>12</v>
      </c>
      <c r="I105">
        <f>COUNT(I72:I96)</f>
        <v>13</v>
      </c>
      <c r="J105">
        <f>COUNT(J72:J96)</f>
        <v>8</v>
      </c>
      <c r="M105">
        <f>COUNT(M72:M96)</f>
        <v>15</v>
      </c>
      <c r="P105">
        <f>COUNT(P72:P96)</f>
        <v>14</v>
      </c>
      <c r="S105">
        <f>COUNT(S72:S96)</f>
        <v>11</v>
      </c>
      <c r="V105">
        <f>COUNT(V72:V96)</f>
        <v>18</v>
      </c>
      <c r="Y105">
        <f>COUNT(Y72:Y96)</f>
        <v>19</v>
      </c>
      <c r="AB105">
        <f>COUNT(AB72:AB96)</f>
        <v>21</v>
      </c>
      <c r="AE105">
        <f>COUNT(AE72:AE96)</f>
        <v>21</v>
      </c>
      <c r="AH105">
        <f>COUNT(AH72:AH96)</f>
        <v>13</v>
      </c>
      <c r="AK105">
        <f>COUNT(AK72:AK96)</f>
        <v>17</v>
      </c>
    </row>
    <row r="106" spans="4:37" ht="12.75">
      <c r="D106" s="91">
        <f>+D105/$B$105</f>
        <v>0.56</v>
      </c>
      <c r="F106" s="91">
        <f>+F105/$B$105</f>
        <v>0.4</v>
      </c>
      <c r="G106" s="91">
        <f>+G105/$B$105</f>
        <v>0.48</v>
      </c>
      <c r="I106" s="91">
        <f>+I105/$B$105</f>
        <v>0.52</v>
      </c>
      <c r="J106" s="91">
        <f>+J105/$B$105</f>
        <v>0.32</v>
      </c>
      <c r="M106" s="91">
        <f>+M105/$B$105</f>
        <v>0.6</v>
      </c>
      <c r="P106" s="91">
        <f>+P105/$B$105</f>
        <v>0.56</v>
      </c>
      <c r="R106" s="91"/>
      <c r="S106" s="91">
        <f>+S105/$B$105</f>
        <v>0.44</v>
      </c>
      <c r="V106" s="91">
        <f>+V105/$B$105</f>
        <v>0.72</v>
      </c>
      <c r="Y106" s="91">
        <f>+Y105/$B$105</f>
        <v>0.76</v>
      </c>
      <c r="AB106" s="91">
        <f>+AB105/$B$105</f>
        <v>0.84</v>
      </c>
      <c r="AE106" s="91">
        <f>+AE105/$B$105</f>
        <v>0.84</v>
      </c>
      <c r="AH106" s="91">
        <f>+AH105/$B$105</f>
        <v>0.52</v>
      </c>
      <c r="AK106" s="91">
        <f>+AK105/$B$105</f>
        <v>0.68</v>
      </c>
    </row>
    <row r="109" spans="2:7" ht="12.75">
      <c r="B109" s="87" t="s">
        <v>76</v>
      </c>
      <c r="G109" s="87" t="s">
        <v>76</v>
      </c>
    </row>
    <row r="110" spans="2:7" ht="12.75">
      <c r="B110" s="87" t="s">
        <v>80</v>
      </c>
      <c r="G110" s="109" t="s">
        <v>81</v>
      </c>
    </row>
    <row r="111" spans="3:8" ht="12.75">
      <c r="C111" s="93" t="s">
        <v>69</v>
      </c>
      <c r="H111" s="93" t="s">
        <v>69</v>
      </c>
    </row>
    <row r="112" spans="2:11" ht="12.75">
      <c r="B112" s="98">
        <v>40848</v>
      </c>
      <c r="C112" s="77">
        <f>+AF42</f>
        <v>16831</v>
      </c>
      <c r="G112" s="98">
        <v>41214</v>
      </c>
      <c r="H112" s="71">
        <f>+AF43</f>
        <v>14282</v>
      </c>
      <c r="I112" s="71"/>
      <c r="J112" s="71"/>
      <c r="K112" s="71"/>
    </row>
    <row r="113" spans="2:8" ht="12.75">
      <c r="B113" s="98">
        <v>40878</v>
      </c>
      <c r="C113" s="77">
        <f>+AI42</f>
        <v>14575</v>
      </c>
      <c r="G113" s="98">
        <v>41244</v>
      </c>
      <c r="H113" s="71">
        <f>+AI43</f>
        <v>16025</v>
      </c>
    </row>
    <row r="114" spans="2:8" ht="12.75">
      <c r="B114" s="98">
        <v>40909</v>
      </c>
      <c r="C114" s="77">
        <f>+B43</f>
        <v>17934</v>
      </c>
      <c r="G114" s="98">
        <v>41275</v>
      </c>
      <c r="H114" s="71">
        <f>+B44</f>
        <v>15135</v>
      </c>
    </row>
    <row r="115" spans="2:8" ht="12.75">
      <c r="B115" s="98">
        <v>40940</v>
      </c>
      <c r="C115" s="77">
        <f>+E43</f>
        <v>16228</v>
      </c>
      <c r="G115" s="98">
        <v>41306</v>
      </c>
      <c r="H115" s="71">
        <f>+E44</f>
        <v>15627</v>
      </c>
    </row>
    <row r="116" spans="2:8" ht="12.75">
      <c r="B116" s="98">
        <v>40969</v>
      </c>
      <c r="C116" s="77">
        <f>+H43</f>
        <v>16310</v>
      </c>
      <c r="G116" s="98">
        <v>41334</v>
      </c>
      <c r="H116" s="71">
        <f>+H44</f>
        <v>15931</v>
      </c>
    </row>
    <row r="117" spans="2:7" ht="12.75">
      <c r="B117" s="98"/>
      <c r="C117" s="96"/>
      <c r="G117" s="98"/>
    </row>
    <row r="118" spans="2:8" ht="12.75">
      <c r="B118" s="98">
        <v>41122</v>
      </c>
      <c r="C118" s="77">
        <f>+W43</f>
        <v>21440</v>
      </c>
      <c r="G118" s="98">
        <v>41487</v>
      </c>
      <c r="H118" s="71">
        <f>+W44</f>
        <v>21576</v>
      </c>
    </row>
    <row r="119" spans="2:7" ht="12.75">
      <c r="B119" s="98"/>
      <c r="C119" s="96"/>
      <c r="G119" s="98"/>
    </row>
    <row r="120" spans="2:8" ht="12.75">
      <c r="B120" s="98">
        <v>41214</v>
      </c>
      <c r="C120" s="77">
        <f>+AF43</f>
        <v>14282</v>
      </c>
      <c r="G120" s="98">
        <v>41579</v>
      </c>
      <c r="H120" s="71">
        <f>+AF44</f>
        <v>18028</v>
      </c>
    </row>
    <row r="121" spans="2:9" ht="12.75">
      <c r="B121" s="98">
        <v>41244</v>
      </c>
      <c r="C121" s="77">
        <v>16025</v>
      </c>
      <c r="G121" s="110">
        <v>41609</v>
      </c>
      <c r="H121" s="111">
        <f>+AI44</f>
        <v>16161</v>
      </c>
      <c r="I121" s="6" t="s">
        <v>82</v>
      </c>
    </row>
    <row r="122" spans="2:9" ht="12.75">
      <c r="B122" s="99">
        <v>41275</v>
      </c>
      <c r="C122" s="100">
        <v>20286.20465481883</v>
      </c>
      <c r="D122" s="101" t="s">
        <v>77</v>
      </c>
      <c r="G122" s="99">
        <v>41640</v>
      </c>
      <c r="H122" s="100">
        <v>19874.99889340531</v>
      </c>
      <c r="I122" s="101" t="s">
        <v>77</v>
      </c>
    </row>
    <row r="123" spans="2:9" ht="12.75">
      <c r="B123" s="99">
        <v>41306</v>
      </c>
      <c r="C123" s="100">
        <v>16564.58832454412</v>
      </c>
      <c r="D123" s="101"/>
      <c r="G123" s="99">
        <v>41671</v>
      </c>
      <c r="H123" s="100">
        <v>17441.487745765335</v>
      </c>
      <c r="I123" s="101"/>
    </row>
    <row r="124" spans="2:9" ht="12.75">
      <c r="B124" s="99">
        <v>41334</v>
      </c>
      <c r="C124" s="100">
        <v>16730.51489432414</v>
      </c>
      <c r="D124" s="101"/>
      <c r="G124" s="99">
        <v>41699</v>
      </c>
      <c r="H124" s="100">
        <v>17272.632812647982</v>
      </c>
      <c r="I124" s="101"/>
    </row>
    <row r="125" spans="2:3" ht="12.75">
      <c r="B125" s="98"/>
      <c r="C125" s="96"/>
    </row>
    <row r="126" spans="2:3" ht="12.75">
      <c r="B126" s="98"/>
      <c r="C126" s="96"/>
    </row>
    <row r="127" spans="2:3" ht="409.5">
      <c r="B127" s="98"/>
      <c r="C127" s="96"/>
    </row>
    <row r="128" spans="2:3" ht="409.5">
      <c r="B128" s="98"/>
      <c r="C128" s="96"/>
    </row>
    <row r="129" spans="2:3" ht="12.75">
      <c r="B129" s="98"/>
      <c r="C129" s="96"/>
    </row>
  </sheetData>
  <sheetProtection/>
  <mergeCells count="20">
    <mergeCell ref="AT52:AV52"/>
    <mergeCell ref="AS52:AS53"/>
    <mergeCell ref="AO52:AQ52"/>
    <mergeCell ref="AO4:AQ4"/>
    <mergeCell ref="AR4:AT4"/>
    <mergeCell ref="N4:P4"/>
    <mergeCell ref="Q4:S4"/>
    <mergeCell ref="T4:V4"/>
    <mergeCell ref="AN52:AN53"/>
    <mergeCell ref="AL4:AN4"/>
    <mergeCell ref="A4:A5"/>
    <mergeCell ref="AC4:AE4"/>
    <mergeCell ref="AF4:AH4"/>
    <mergeCell ref="AI4:AK4"/>
    <mergeCell ref="B4:D4"/>
    <mergeCell ref="E4:G4"/>
    <mergeCell ref="H4:J4"/>
    <mergeCell ref="W4:Y4"/>
    <mergeCell ref="Z4:AB4"/>
    <mergeCell ref="K4:M4"/>
  </mergeCells>
  <printOptions gridLines="1" horizontalCentered="1"/>
  <pageMargins left="0.2" right="0.19" top="1" bottom="1" header="0.5" footer="0.5"/>
  <pageSetup horizontalDpi="600" verticalDpi="600" orientation="landscape" scale="51" r:id="rId1"/>
  <colBreaks count="2" manualBreakCount="2">
    <brk id="19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2016-04-11T15:22:37Z</dcterms:created>
  <dcterms:modified xsi:type="dcterms:W3CDTF">2016-04-18T14:29:28Z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