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348" windowWidth="15480" windowHeight="9348" tabRatio="955" activeTab="0"/>
  </bookViews>
  <sheets>
    <sheet name="MFR C-15 Template" sheetId="1" r:id="rId1"/>
    <sheet name="CS" sheetId="2" r:id="rId2"/>
    <sheet name="EMT" sheetId="3" r:id="rId3"/>
    <sheet name="Engineering &amp; Construction" sheetId="4" r:id="rId4"/>
    <sheet name="Exec" sheetId="5" r:id="rId5"/>
    <sheet name="GC" sheetId="6" r:id="rId6"/>
    <sheet name="HR" sheetId="7" r:id="rId7"/>
    <sheet name="IM" sheetId="8" r:id="rId8"/>
    <sheet name="Internal Audit" sheetId="9" r:id="rId9"/>
    <sheet name="Investments" sheetId="10" r:id="rId10"/>
    <sheet name="Investor Relations" sheetId="11" r:id="rId11"/>
    <sheet name="M&amp;C" sheetId="12" r:id="rId12"/>
    <sheet name="Nuclear" sheetId="13" r:id="rId13"/>
    <sheet name="Power Delivery" sheetId="14" r:id="rId14"/>
    <sheet name="Regulatory Affairs" sheetId="15" r:id="rId15"/>
    <sheet name="Strategy &amp; Development" sheetId="16" r:id="rId16"/>
    <sheet name="Risk Mgmt" sheetId="17" r:id="rId17"/>
    <sheet name="Dev &amp; Ext Affairs" sheetId="18" r:id="rId18"/>
    <sheet name="PGD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BUs" localSheetId="1">'[7]BU List'!$A$1:$A$21</definedName>
    <definedName name="BUs" localSheetId="17">'[5]BU List'!$A$1:$A$21</definedName>
    <definedName name="BUs" localSheetId="2">'[8]BU List'!$A$1:$A$21</definedName>
    <definedName name="BUs" localSheetId="3">'[4]BU List'!$A$1:$A$21</definedName>
    <definedName name="BUs" localSheetId="4">'[10]BU List'!$A$1:$A$21</definedName>
    <definedName name="BUs" localSheetId="5">'[12]BU List'!$A$1:$A$21</definedName>
    <definedName name="BUs" localSheetId="6">'[11]BU List'!$A$1:$A$21</definedName>
    <definedName name="BUs" localSheetId="7">'[9]BU List'!$A$1:$A$21</definedName>
    <definedName name="BUs" localSheetId="8">'[3]BU List'!$A$1:$A$21</definedName>
    <definedName name="BUs" localSheetId="9">'[2]BU List'!$A$1:$A$21</definedName>
    <definedName name="BUs" localSheetId="10">'[14]BU List'!$A$1:$A$21</definedName>
    <definedName name="BUs" localSheetId="12">'[6]BU List'!$A$1:$A$21</definedName>
    <definedName name="BUs" localSheetId="13">'[3]BU List'!$A$1:$A$21</definedName>
    <definedName name="BUs" localSheetId="14">'[13]BU List'!$A$1:$A$21</definedName>
    <definedName name="BUs" localSheetId="16">'[1]BU List'!$A$1:$A$21</definedName>
    <definedName name="BUs">#REF!</definedName>
    <definedName name="C-27" localSheetId="1">'CS'!$A$3:$H$25</definedName>
    <definedName name="C-27" localSheetId="17">'Dev &amp; Ext Affairs'!$A$3:$H$28</definedName>
    <definedName name="C-27" localSheetId="2">'EMT'!$A$3:$H$36</definedName>
    <definedName name="C-27" localSheetId="3">'Engineering &amp; Construction'!$A$3:$H$34</definedName>
    <definedName name="C-27" localSheetId="4">'Exec'!$A$3:$H$34</definedName>
    <definedName name="C-27" localSheetId="5">'GC'!$A$3:$H$36</definedName>
    <definedName name="C-27" localSheetId="6">'HR'!$A$3:$H$36</definedName>
    <definedName name="C-27" localSheetId="7">'IM'!$A$3:$H$36</definedName>
    <definedName name="C-27" localSheetId="8">'Internal Audit'!$A$3:$H$36</definedName>
    <definedName name="C-27" localSheetId="9">'Investments'!$A$3:$H$36</definedName>
    <definedName name="C-27" localSheetId="10">'Investor Relations'!$A$4:$H$37</definedName>
    <definedName name="C-27" localSheetId="12">'Nuclear'!$A$3:$H$18</definedName>
    <definedName name="C-27" localSheetId="18">#REF!</definedName>
    <definedName name="C-27" localSheetId="13">'Power Delivery'!$A$3:$H$36</definedName>
    <definedName name="C-27" localSheetId="14">'Regulatory Affairs'!$A$4:$H$37</definedName>
    <definedName name="C-27" localSheetId="16">'Risk Mgmt'!$A$3:$H$36</definedName>
    <definedName name="C-27">'MFR C-15 Template'!$A$4:$H$109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Nature" localSheetId="1">'[7]Nature of Org List'!$A$1:$A$10</definedName>
    <definedName name="Nature" localSheetId="17">'[5]Nature of Org List'!$A$1:$A$10</definedName>
    <definedName name="Nature" localSheetId="2">'[8]Nature of Org List'!$A$1:$A$10</definedName>
    <definedName name="Nature" localSheetId="3">'[4]Nature of Org List'!$A$1:$A$10</definedName>
    <definedName name="Nature" localSheetId="4">'[10]Nature of Org List'!$A$1:$A$10</definedName>
    <definedName name="Nature" localSheetId="5">'[12]Nature of Org List'!$A$1:$A$10</definedName>
    <definedName name="Nature" localSheetId="6">'[11]Nature of Org List'!$A$1:$A$10</definedName>
    <definedName name="Nature" localSheetId="7">'[9]Nature of Org List'!$A$1:$A$10</definedName>
    <definedName name="Nature" localSheetId="8">'[3]Nature of Org List'!$A$1:$A$10</definedName>
    <definedName name="Nature" localSheetId="9">'[2]Nature of Org List'!$A$1:$A$10</definedName>
    <definedName name="Nature" localSheetId="10">'[14]Nature of Org List'!$A$1:$A$10</definedName>
    <definedName name="Nature" localSheetId="12">'[6]Nature of Org List'!$A$1:$A$10</definedName>
    <definedName name="Nature" localSheetId="13">'[3]Nature of Org List'!$A$1:$A$10</definedName>
    <definedName name="Nature" localSheetId="14">'[13]Nature of Org List'!$A$1:$A$10</definedName>
    <definedName name="Nature" localSheetId="16">'[1]Nature of Org List'!$A$1:$A$10</definedName>
    <definedName name="Nature">#REF!</definedName>
    <definedName name="_xlnm.Print_Area" localSheetId="1">'CS'!$A$3:$H$30</definedName>
    <definedName name="_xlnm.Print_Area" localSheetId="17">'Dev &amp; Ext Affairs'!$A$3:$H$28</definedName>
    <definedName name="_xlnm.Print_Area" localSheetId="2">'EMT'!$A$3:$H$38</definedName>
    <definedName name="_xlnm.Print_Area" localSheetId="3">'Engineering &amp; Construction'!$A$3:$H$36</definedName>
    <definedName name="_xlnm.Print_Area" localSheetId="4">'Exec'!$A$3:$H$36</definedName>
    <definedName name="_xlnm.Print_Area" localSheetId="5">'GC'!$A$3:$H$38</definedName>
    <definedName name="_xlnm.Print_Area" localSheetId="6">'HR'!$A$3:$H$38</definedName>
    <definedName name="_xlnm.Print_Area" localSheetId="7">'IM'!$A$3:$H$36</definedName>
    <definedName name="_xlnm.Print_Area" localSheetId="8">'Internal Audit'!$A$3:$H$38</definedName>
    <definedName name="_xlnm.Print_Area" localSheetId="9">'Investments'!$A$6:$G$36</definedName>
    <definedName name="_xlnm.Print_Area" localSheetId="10">'Investor Relations'!$A$4:$H$37</definedName>
    <definedName name="_xlnm.Print_Area" localSheetId="11">'M&amp;C'!$A$6:$G$38</definedName>
    <definedName name="_xlnm.Print_Area" localSheetId="0">'MFR C-15 Template'!$A$4:$H$109</definedName>
    <definedName name="_xlnm.Print_Area" localSheetId="12">'Nuclear'!$A$3:$H$21</definedName>
    <definedName name="_xlnm.Print_Area" localSheetId="18">'PGD'!$A$3:$E$18</definedName>
    <definedName name="_xlnm.Print_Area" localSheetId="13">'Power Delivery'!$A$3:$H$38</definedName>
    <definedName name="_xlnm.Print_Area" localSheetId="14">'Regulatory Affairs'!$A$4:$H$39</definedName>
    <definedName name="_xlnm.Print_Area" localSheetId="16">'Risk Mgmt'!$A$3:$H$37</definedName>
    <definedName name="_xlnm.Print_Area" localSheetId="15">'Strategy &amp; Development'!$A$4:$H$21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<sst xmlns="http://schemas.openxmlformats.org/spreadsheetml/2006/main" count="1191" uniqueCount="331">
  <si>
    <t>INDUSTRY ASSOCIATION DUES</t>
  </si>
  <si>
    <t>Professional</t>
  </si>
  <si>
    <t>Business Organization</t>
  </si>
  <si>
    <t>Community Development</t>
  </si>
  <si>
    <t>Technical/Professional</t>
  </si>
  <si>
    <t>General Management</t>
  </si>
  <si>
    <t>Industry Forum</t>
  </si>
  <si>
    <t>Nuclear Research Organization</t>
  </si>
  <si>
    <t>Nature of
Organization</t>
  </si>
  <si>
    <t>Vendor / Organization
Name</t>
  </si>
  <si>
    <t>Line
No.</t>
  </si>
  <si>
    <t>(use the drop down box)</t>
  </si>
  <si>
    <t>2015
Actuals</t>
  </si>
  <si>
    <t>2016
Budget</t>
  </si>
  <si>
    <t>2017
Budget</t>
  </si>
  <si>
    <t>2018
Budget</t>
  </si>
  <si>
    <t>Recorded in
FERC
Account</t>
  </si>
  <si>
    <t>Technical</t>
  </si>
  <si>
    <t>National Policy Development</t>
  </si>
  <si>
    <t>Civic</t>
  </si>
  <si>
    <t>(explain any major additions or deletions from prior years)</t>
  </si>
  <si>
    <t>(attach invoice copies)</t>
  </si>
  <si>
    <t>(Individual dues less than $10,000 may be aggregated)</t>
  </si>
  <si>
    <t>Include: Base O&amp;M only</t>
  </si>
  <si>
    <t>Exclude: Below the Line O&amp;M, Clauses, Capital and any Affiliate Costs</t>
  </si>
  <si>
    <t>20105   Nuclear Division</t>
  </si>
  <si>
    <t>20114   Power Delivery</t>
  </si>
  <si>
    <t>20125   Customer Service</t>
  </si>
  <si>
    <t>20146   Information Management</t>
  </si>
  <si>
    <t>20168   Executive</t>
  </si>
  <si>
    <t>20140   NEE Financial BU</t>
  </si>
  <si>
    <t>20142   Human Resources &amp; Co</t>
  </si>
  <si>
    <t>20148   Engineering Const &amp;</t>
  </si>
  <si>
    <t>20144   General Counsel/Envi</t>
  </si>
  <si>
    <t>20154   Regulatory &amp; State G</t>
  </si>
  <si>
    <t>20156   Development &amp; Extern</t>
  </si>
  <si>
    <t>20158   Internal Audit</t>
  </si>
  <si>
    <t>201111  Energy Marketing &amp; T</t>
  </si>
  <si>
    <t>BUSINESS UNIT NAME AND COST CENTER (use drop down cell below)</t>
  </si>
  <si>
    <t>9930200</t>
  </si>
  <si>
    <t>Responsible Cost Center</t>
  </si>
  <si>
    <t>BU
Name</t>
  </si>
  <si>
    <t>Preparer</t>
  </si>
  <si>
    <t>Stephanie Parsons</t>
  </si>
  <si>
    <t/>
  </si>
  <si>
    <t>Account</t>
  </si>
  <si>
    <t>5610100</t>
  </si>
  <si>
    <t>Dues&amp;Sub-Corp</t>
  </si>
  <si>
    <t>5610300</t>
  </si>
  <si>
    <t>Dues&amp;Sub-Civic</t>
  </si>
  <si>
    <t>5610500</t>
  </si>
  <si>
    <t>Dues&amp;Sub-Indus Assoc</t>
  </si>
  <si>
    <t>Result</t>
  </si>
  <si>
    <t>Power Delivery</t>
  </si>
  <si>
    <t>Customer Service</t>
  </si>
  <si>
    <t>Executive</t>
  </si>
  <si>
    <t>Corporate Tax</t>
  </si>
  <si>
    <t>20150</t>
  </si>
  <si>
    <t>Strategy &amp; Corp Dev</t>
  </si>
  <si>
    <t>Internal Audit</t>
  </si>
  <si>
    <t>Marketing &amp; Communication</t>
  </si>
  <si>
    <t>Karen McFarlane</t>
  </si>
  <si>
    <t>The Conference Board</t>
  </si>
  <si>
    <t>9910000</t>
  </si>
  <si>
    <t>Association of National Advertisers</t>
  </si>
  <si>
    <t>Florida Association of Public Info Officers</t>
  </si>
  <si>
    <t>Site Improve Web Governance</t>
  </si>
  <si>
    <t>FL Press Association</t>
  </si>
  <si>
    <t>Misc organizations</t>
  </si>
  <si>
    <t>Marketing and Communications</t>
  </si>
  <si>
    <t>Less Than $10,000 Aggregate</t>
  </si>
  <si>
    <t>Florida Association of Public Information Officers</t>
  </si>
  <si>
    <t>Florida Press Convention</t>
  </si>
  <si>
    <t>PREPARER:  Norma Casasus for Erica McNabb</t>
  </si>
  <si>
    <t>Risk and Insurance Management Society, Inc. (RIMS)</t>
  </si>
  <si>
    <t>Delta</t>
  </si>
  <si>
    <t>Norma Casasus</t>
  </si>
  <si>
    <t>Risk Management</t>
  </si>
  <si>
    <t>PREPARER: Amy Marante</t>
  </si>
  <si>
    <t>CEB ADR One Year Payment</t>
  </si>
  <si>
    <t>Judith Kahn</t>
  </si>
  <si>
    <t>PREPARER: Judith J. Kahn</t>
  </si>
  <si>
    <t>pending info. from RAD</t>
  </si>
  <si>
    <t xml:space="preserve">Utility Pension Fund Study Group (UPFSG) c/o William H Berkmeier </t>
  </si>
  <si>
    <t>Risk and Insurance Management Society, Inc.</t>
  </si>
  <si>
    <t>Investments</t>
  </si>
  <si>
    <t>PREPARER: Stephanie Eakins</t>
  </si>
  <si>
    <t>Southern Florida Minority Supplier Development Council</t>
  </si>
  <si>
    <t>920</t>
  </si>
  <si>
    <t>Central &amp; North Florida Minority Supplier Development Council</t>
  </si>
  <si>
    <t>Utility Pension Fund Study Group (UPFSG)</t>
  </si>
  <si>
    <t>Amy Marante</t>
  </si>
  <si>
    <t>Various registration fees for industry conferences and meetings</t>
  </si>
  <si>
    <t>Engineering &amp; Construction</t>
  </si>
  <si>
    <t>Stephanie Eakins</t>
  </si>
  <si>
    <t>Y</t>
  </si>
  <si>
    <t>Dues Less Than $10,000 Aggregate</t>
  </si>
  <si>
    <t>Trustees of Boston College</t>
  </si>
  <si>
    <t>Team Volusia Economic Development Corporation</t>
  </si>
  <si>
    <t>Southwest Florida Economic Development Alliance Inc</t>
  </si>
  <si>
    <t>North Florida Economic Development Partnership</t>
  </si>
  <si>
    <t>Miami Beach Chamber of Commerce</t>
  </si>
  <si>
    <t>Jacksonville Regional Chamber of Commerce</t>
  </si>
  <si>
    <t>Chamber of Commerce Greater Miami</t>
  </si>
  <si>
    <t>Economic Development Council of St. Lucie County</t>
  </si>
  <si>
    <t xml:space="preserve">Economic Development Corporation of Sarasota County </t>
  </si>
  <si>
    <t>Economic Development Commission of Florida’s Space Coast </t>
  </si>
  <si>
    <t>Cultural Council of Palm Beach County</t>
  </si>
  <si>
    <t>Greater Ft Lauderdale Chamber of Commerce</t>
  </si>
  <si>
    <t>Greater Plantation Chamber of Commerce</t>
  </si>
  <si>
    <t>National League of Cities</t>
  </si>
  <si>
    <t>Miami Beach Beacon Council</t>
  </si>
  <si>
    <t>Business Development Board of Palm Bch Cty</t>
  </si>
  <si>
    <t>Broward Alliance</t>
  </si>
  <si>
    <t>PREPARER: Thomas Bean</t>
  </si>
  <si>
    <t>What is the FERC
Account</t>
  </si>
  <si>
    <t>Nicole Saavedra</t>
  </si>
  <si>
    <t>PREPARER: L. Fuca</t>
  </si>
  <si>
    <t>Institute of Nuclear Power Operations (INPO)</t>
  </si>
  <si>
    <t>Nuclear Energy Institute (NEI)</t>
  </si>
  <si>
    <t>9517000</t>
  </si>
  <si>
    <t>Westinghouse Owners Group (WOG)</t>
  </si>
  <si>
    <t>Nuclear Waste Strategy Coalition (NWSC)</t>
  </si>
  <si>
    <t>Aggregated</t>
  </si>
  <si>
    <t>9524000</t>
  </si>
  <si>
    <t>Nucelar</t>
  </si>
  <si>
    <t>Lisa Fuca</t>
  </si>
  <si>
    <t>Information Management</t>
  </si>
  <si>
    <t>PREPARER: Yanoi Nunez</t>
  </si>
  <si>
    <t>Electric Drive Transportation Association</t>
  </si>
  <si>
    <t>907B</t>
  </si>
  <si>
    <t>Manufacturers Associations</t>
  </si>
  <si>
    <t>9030, 907B</t>
  </si>
  <si>
    <t>Better Business Bureau Of Southeast Florida and the Caribbean</t>
  </si>
  <si>
    <t>9030</t>
  </si>
  <si>
    <t>The Electronic Payments Association (NACHA)</t>
  </si>
  <si>
    <t xml:space="preserve">Cybertech, Inc. (Utility Analytics Institute Memberships) </t>
  </si>
  <si>
    <t>9100</t>
  </si>
  <si>
    <t>Telecommunication Risk Management Association (TRMA)</t>
  </si>
  <si>
    <t>Deerfield Beach Rotary Club, Inc</t>
  </si>
  <si>
    <t>9030, 9100</t>
  </si>
  <si>
    <t>Lake City Club Accounts</t>
  </si>
  <si>
    <t>Venice-Nokomis Rotary</t>
  </si>
  <si>
    <t>National Safety Council (NSC) - Safety</t>
  </si>
  <si>
    <t>Rotary Club of Palatka</t>
  </si>
  <si>
    <t>Rotary Club of Fort Myers South</t>
  </si>
  <si>
    <t>Florida Restaurant &amp; Lodging Association</t>
  </si>
  <si>
    <t>Southeastern Utilities Revenue Protection Association (SURPA</t>
  </si>
  <si>
    <t>Safety Council of Palm Beach County - Safety</t>
  </si>
  <si>
    <t>Unidentified/Future Industry Association Dues</t>
  </si>
  <si>
    <t>9100, 9030</t>
  </si>
  <si>
    <t>Yanoi Nunez</t>
  </si>
  <si>
    <t>PREPARER: Fabian Tejedor</t>
  </si>
  <si>
    <t>Unite Annual IT Data Benchmarking</t>
  </si>
  <si>
    <t>Utilities Telecomm Council</t>
  </si>
  <si>
    <t>World 50, Inc.</t>
  </si>
  <si>
    <t>PREPARER:</t>
  </si>
  <si>
    <t>Platts</t>
  </si>
  <si>
    <t>Florida Cost Based Broker System</t>
  </si>
  <si>
    <t>PIRA</t>
  </si>
  <si>
    <t>NAESB</t>
  </si>
  <si>
    <t>ISDA</t>
  </si>
  <si>
    <t>AMEREX</t>
  </si>
  <si>
    <t>Various Employee and Business Dues</t>
  </si>
  <si>
    <t>Various</t>
  </si>
  <si>
    <t>Fabian Tejdor</t>
  </si>
  <si>
    <t>PREPARER: Mercedes Demick/Osman Kayan</t>
  </si>
  <si>
    <t xml:space="preserve">(FRCC) FL Reliability Coordinating Council </t>
  </si>
  <si>
    <t>(FRCC) Regional Statutory Assess. (Inc by NERC)</t>
  </si>
  <si>
    <t>included below</t>
  </si>
  <si>
    <t>(EEI) Edison Electric Institute</t>
  </si>
  <si>
    <t>(NERC) N. Amer. Elec Reliab Coord Council</t>
  </si>
  <si>
    <t>US Chamber of Commerce - Institude of Energy</t>
  </si>
  <si>
    <t>North American Transmission Forum Inc</t>
  </si>
  <si>
    <t>Business Roundtable</t>
  </si>
  <si>
    <t>US Chamber of Com - Special</t>
  </si>
  <si>
    <t>FL Elec Power Coor. Group-  TAC Quartery Assessment</t>
  </si>
  <si>
    <t>US Chamber of Com - Annual Membership Dues</t>
  </si>
  <si>
    <t>Enterprise Florida</t>
  </si>
  <si>
    <t>Leading Women Executives</t>
  </si>
  <si>
    <t>SouthEastern Electric Exchange</t>
  </si>
  <si>
    <t xml:space="preserve">National Petroleum Council </t>
  </si>
  <si>
    <t>Center for Energ WF  Dev</t>
  </si>
  <si>
    <t>BHEF (Business Higher Education Forum)</t>
  </si>
  <si>
    <t xml:space="preserve">American Health Policy Institute </t>
  </si>
  <si>
    <t>Other</t>
  </si>
  <si>
    <t>Mercedes Demick</t>
  </si>
  <si>
    <t>PREPARER: Mercedes Demick</t>
  </si>
  <si>
    <t>HR POLICY ASSOCIATION</t>
  </si>
  <si>
    <t>CATALYST INCORPORATED</t>
  </si>
  <si>
    <t>THE CONFERENCE BOARD INC</t>
  </si>
  <si>
    <t>CEB</t>
  </si>
  <si>
    <t>All Others</t>
  </si>
  <si>
    <t>Human Resources</t>
  </si>
  <si>
    <t>MJ Bradley &amp; Associates LLC (Clean Energy Group)</t>
  </si>
  <si>
    <t>Baker Botts (Class of '85)</t>
  </si>
  <si>
    <t>Bureau of National Affairs</t>
  </si>
  <si>
    <t>Baker Botts (Cross Cutting Issues)</t>
  </si>
  <si>
    <t>MJ Bradley &amp; Associates LLC (Wildlife Issues)</t>
  </si>
  <si>
    <t>ICF International</t>
  </si>
  <si>
    <t>Specialty Technical Publisher</t>
  </si>
  <si>
    <t>Ventex</t>
  </si>
  <si>
    <t>Edison Electric Institute</t>
  </si>
  <si>
    <t>General Counsel</t>
  </si>
  <si>
    <t>Molly Carty</t>
  </si>
  <si>
    <t>PREPARER:  Molly Carty</t>
  </si>
  <si>
    <t>9923000</t>
  </si>
  <si>
    <t>9921000</t>
  </si>
  <si>
    <t>Wally,</t>
  </si>
  <si>
    <t>I am not clear on how to fill out the template but here is the information:</t>
  </si>
  <si>
    <r>
      <t>·</t>
    </r>
    <r>
      <rPr>
        <sz val="7"/>
        <color indexed="62"/>
        <rFont val="Times New Roman"/>
        <family val="1"/>
      </rPr>
      <t xml:space="preserve">         </t>
    </r>
    <r>
      <rPr>
        <sz val="11"/>
        <color indexed="62"/>
        <rFont val="Calibri"/>
        <family val="2"/>
      </rPr>
      <t>2015 actual amount of $8,740 was paid to Florida Sterling Council and support is attached</t>
    </r>
  </si>
  <si>
    <r>
      <t>·</t>
    </r>
    <r>
      <rPr>
        <sz val="7"/>
        <color indexed="62"/>
        <rFont val="Times New Roman"/>
        <family val="1"/>
      </rPr>
      <t xml:space="preserve">         </t>
    </r>
    <r>
      <rPr>
        <sz val="11"/>
        <color indexed="62"/>
        <rFont val="Calibri"/>
        <family val="2"/>
      </rPr>
      <t>2016-2018 Budget of $19,400 includes the following:</t>
    </r>
  </si>
  <si>
    <r>
      <t>o</t>
    </r>
    <r>
      <rPr>
        <sz val="7"/>
        <color indexed="62"/>
        <rFont val="Times New Roman"/>
        <family val="1"/>
      </rPr>
      <t xml:space="preserve">   </t>
    </r>
    <r>
      <rPr>
        <sz val="11"/>
        <color indexed="62"/>
        <rFont val="Calibri"/>
        <family val="2"/>
      </rPr>
      <t>The Conference Board – U.S. Quality Council                                      $9,400</t>
    </r>
  </si>
  <si>
    <r>
      <t>o</t>
    </r>
    <r>
      <rPr>
        <sz val="7"/>
        <color indexed="62"/>
        <rFont val="Times New Roman"/>
        <family val="1"/>
      </rPr>
      <t xml:space="preserve">   </t>
    </r>
    <r>
      <rPr>
        <sz val="11"/>
        <color indexed="62"/>
        <rFont val="Calibri"/>
        <family val="2"/>
      </rPr>
      <t>Florida Sterling Council                                                                                  $10,000</t>
    </r>
  </si>
  <si>
    <t>Please let me know if you need any further information.</t>
  </si>
  <si>
    <t>Florida Sterling Council</t>
  </si>
  <si>
    <t>Strategy &amp; Corporate Development</t>
  </si>
  <si>
    <t>Don Chasmar</t>
  </si>
  <si>
    <t>McDermott Will &amp; Emery LLP (Utility Specific Tax Group)</t>
  </si>
  <si>
    <t>RAP</t>
  </si>
  <si>
    <t>561</t>
  </si>
  <si>
    <t>930</t>
  </si>
  <si>
    <t>PREPARER: Amy Ulmer</t>
  </si>
  <si>
    <t>Center for Energy Advancement Through Technical Innovation (CEATI)</t>
  </si>
  <si>
    <t>Electrical Council of Florida (ECF)</t>
  </si>
  <si>
    <t>Gridwise</t>
  </si>
  <si>
    <t>North Carolina State University</t>
  </si>
  <si>
    <t>Aggregate &lt; $10k</t>
  </si>
  <si>
    <t>588</t>
  </si>
  <si>
    <t>Amy Ulmer</t>
  </si>
  <si>
    <t>9200</t>
  </si>
  <si>
    <t>Andy Dillman</t>
  </si>
  <si>
    <t>EMT</t>
  </si>
  <si>
    <t>Public Utility Reseach Center</t>
  </si>
  <si>
    <t>Florida Chamber of Commerce</t>
  </si>
  <si>
    <t>Various Civic Organization</t>
  </si>
  <si>
    <t>PREPARER:  Nataly Licata</t>
  </si>
  <si>
    <t>Regulatory Affairs</t>
  </si>
  <si>
    <t>Nataly Licata</t>
  </si>
  <si>
    <t>National Safety Council (NSC)</t>
  </si>
  <si>
    <t>Southeastern Utilities Revenue Protection Association (SURPA)</t>
  </si>
  <si>
    <t>Safety Council of Palm Beach County</t>
  </si>
  <si>
    <t>Unidentified / Future Industry Association Dues</t>
  </si>
  <si>
    <t>Platts Market Data</t>
  </si>
  <si>
    <t>PIRA Energy Group</t>
  </si>
  <si>
    <t>North American Energy Standards Board (NAESB)</t>
  </si>
  <si>
    <t>International Swaps and Derivatives Association, Inc.(ISDA)</t>
  </si>
  <si>
    <t>AMEREX Brokers LLC</t>
  </si>
  <si>
    <t>Unite Annual Information Technology Data Benchmarking</t>
  </si>
  <si>
    <t xml:space="preserve">Florida Reliability Coordinating Council (FRCC) </t>
  </si>
  <si>
    <t xml:space="preserve">North American Electric Reliability Coordinating Council (NERC) </t>
  </si>
  <si>
    <t>Edison Electric Institute (EEI)</t>
  </si>
  <si>
    <t>Florida Electric Power Coordinating Group - TAC</t>
  </si>
  <si>
    <t>US Chamber of Commerce</t>
  </si>
  <si>
    <t>Business Higher Education Forum (BHEF)</t>
  </si>
  <si>
    <t>Center for Energy Workforce Development</t>
  </si>
  <si>
    <t>Human Resources Policy Administration</t>
  </si>
  <si>
    <t>Baker Botts Cross Cutting Issues</t>
  </si>
  <si>
    <t>Inner City Fund (ICF) International</t>
  </si>
  <si>
    <t>Catalyst Incorporated</t>
  </si>
  <si>
    <t>Corporate Executive Board (CEB), CEB Audit Leadership Council</t>
  </si>
  <si>
    <t>Corporate Executive Board (CEB), Corporate Leadership Council</t>
  </si>
  <si>
    <t>The Conference Board, Inc.</t>
  </si>
  <si>
    <t>The Conference Board, Inc. – U.S. Quality Council</t>
  </si>
  <si>
    <t>Various Business Dues</t>
  </si>
  <si>
    <t>Investor Relations</t>
  </si>
  <si>
    <t>Corporate Executive Board - Investor Relations Leadership</t>
  </si>
  <si>
    <t>Annette McCmullen</t>
  </si>
  <si>
    <t xml:space="preserve">Corporate Executive Board - Procurement Leadership Council </t>
  </si>
  <si>
    <t>Corporate Executive Board - Customer Contact Leadership Council</t>
  </si>
  <si>
    <t>US Chamber of Commerce - Institute of Energy</t>
  </si>
  <si>
    <t>Singularity Education Group - IPP Membership</t>
  </si>
  <si>
    <t>9557000</t>
  </si>
  <si>
    <t>9557000 /  9547210 /  9501210</t>
  </si>
  <si>
    <t>9930200 / 9501210 / 9547210</t>
  </si>
  <si>
    <t>Lake City Rotary Club, Inc.</t>
  </si>
  <si>
    <t>AP Expo</t>
  </si>
  <si>
    <t>UCF</t>
  </si>
  <si>
    <t>UF</t>
  </si>
  <si>
    <t>ATD</t>
  </si>
  <si>
    <t>Mutual Assistance</t>
  </si>
  <si>
    <t>Baker Botts Class of '85 Regulatory Resp0nse Group</t>
  </si>
  <si>
    <t>M, J. Bradley &amp; Asslociates, LLC (UWAG)</t>
  </si>
  <si>
    <t>M. J. Bradley &amp; Associates, LLC (Wildlife Issues)</t>
  </si>
  <si>
    <t>Electric Power Research Institute (EPRI)</t>
  </si>
  <si>
    <t xml:space="preserve"> </t>
  </si>
  <si>
    <t>MFR - C15</t>
  </si>
  <si>
    <t>Power Generation - FPL</t>
  </si>
  <si>
    <t>Industry Association Dues</t>
  </si>
  <si>
    <t>Corporate</t>
  </si>
  <si>
    <t>Historical</t>
  </si>
  <si>
    <t>Prior</t>
  </si>
  <si>
    <t>Test</t>
  </si>
  <si>
    <t>Organization Name</t>
  </si>
  <si>
    <t>Nature of Organization</t>
  </si>
  <si>
    <t>Dues more than $10,000</t>
  </si>
  <si>
    <t>NONE</t>
  </si>
  <si>
    <t>Dues less than $10,000 *</t>
  </si>
  <si>
    <t xml:space="preserve">Palms West Chamber of Commerce </t>
  </si>
  <si>
    <t>Wellington Chamber of Commerce 
(Central Palm Beach County Chamber of Commerce)</t>
  </si>
  <si>
    <t>Florida Energy Pipeline Association</t>
  </si>
  <si>
    <t>Port Everglades Corrosion Coordinating Committee, Inc.</t>
  </si>
  <si>
    <t>SGA Gas Supply Marketing Membership (Southern Gas Association)</t>
  </si>
  <si>
    <t>* Budgeted in account 5610000 and others.</t>
  </si>
  <si>
    <t>Power Feneration Division</t>
  </si>
  <si>
    <t>Charles Rote</t>
  </si>
  <si>
    <t>Dues less than $10,000 aggregate</t>
  </si>
  <si>
    <t>M.J. Bradley &amp; Associates LLC (Clean Energy Group)</t>
  </si>
  <si>
    <t>M.J. Bradley &amp; Associates, LLC (UWAG)</t>
  </si>
  <si>
    <t>North American Transmission Forum Inc.</t>
  </si>
  <si>
    <t>Public Utility Research Center (PURC)</t>
  </si>
  <si>
    <t>OPC 010942</t>
  </si>
  <si>
    <t>FPL RC-16</t>
  </si>
  <si>
    <t>OPC 010943</t>
  </si>
  <si>
    <t>OPC 010944</t>
  </si>
  <si>
    <t>OPC 010945</t>
  </si>
  <si>
    <t>OPC 010946</t>
  </si>
  <si>
    <t>OPC 010947</t>
  </si>
  <si>
    <t>OPC 010948</t>
  </si>
  <si>
    <t>OPC 010949</t>
  </si>
  <si>
    <t>OPC 010950</t>
  </si>
  <si>
    <t>OPC 010951</t>
  </si>
  <si>
    <t>OPC 010952</t>
  </si>
  <si>
    <t>OPC 010953</t>
  </si>
  <si>
    <t>OPC 010954</t>
  </si>
  <si>
    <t>OPC 010955</t>
  </si>
  <si>
    <t>OPC 010956</t>
  </si>
  <si>
    <t>OPC 010957</t>
  </si>
  <si>
    <t>OPC 010958</t>
  </si>
  <si>
    <t>OPC 010959</t>
  </si>
  <si>
    <t>OPC 010960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</si>
</sst>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[$$-409]#,##0\);\(\-[$$-409]#,##0\)"/>
    <numFmt numFmtId="165" formatCode="[$$-409]#,##0.00"/>
    <numFmt numFmtId="166" formatCode="&quot;$&quot;#,##0"/>
    <numFmt numFmtId="167" formatCode="_(* #,##0.0_);_(* \(#,##0.0\);_(* &quot;-&quot;??_);_(@_)"/>
    <numFmt numFmtId="168" formatCode="_-* #,##0.00\ _D_M_-;\-* #,##0.00\ _D_M_-;_-* &quot;-&quot;??\ _D_M_-;_-@_-"/>
    <numFmt numFmtId="169" formatCode="0.0"/>
    <numFmt numFmtId="170" formatCode="_-* #,##0.0\ _D_M_-;\-* #,##0.0\ _D_M_-;_-* &quot;-&quot;??\ _D_M_-;_-@_-"/>
    <numFmt numFmtId="171" formatCode="_(* #,##0.0_);_(* \(#,##0.0\);_(* &quot;-&quot;?_);_(@_)"/>
    <numFmt numFmtId="172" formatCode="0.00000"/>
    <numFmt numFmtId="173" formatCode="_-* #,##0\ _D_M_-;\-* #,##0\ _D_M_-;_-* &quot;-&quot;??\ _D_M_-;_-@_-"/>
    <numFmt numFmtId="174" formatCode="[$$-409]#,##0.00_);\([$$-409]#,##0.00\)"/>
    <numFmt numFmtId="175" formatCode="[$$-409]#,##0.000_);\([$$-409]#,##0.000\)"/>
    <numFmt numFmtId="176" formatCode="[$$-409]#,##0.0000_);\([$$-409]#,##0.0000\)"/>
    <numFmt numFmtId="177" formatCode="[$$-409]#,##0.0_);\([$$-409]#,##0.0\)"/>
    <numFmt numFmtId="178" formatCode="[$$-409]#,##0_);\([$$-409]#,##0\)"/>
    <numFmt numFmtId="179" formatCode="#,##0.0_);\(#,##0.0\)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\ &quot;DM&quot;_-;\-* #,##0\ &quot;DM&quot;_-;_-* &quot;-&quot;\ &quot;DM&quot;_-;_-@_-"/>
    <numFmt numFmtId="183" formatCode="_(* #,##0_);_(* \(#,##0\);_(* &quot;-&quot;??_);_(@_)"/>
    <numFmt numFmtId="184" formatCode="0.000000"/>
    <numFmt numFmtId="185" formatCode="0.0000000"/>
    <numFmt numFmtId="186" formatCode="_-* #,##0.0\ &quot;DM&quot;_-;\-* #,##0.0\ &quot;DM&quot;_-;_-* &quot;-&quot;??\ &quot;DM&quot;_-;_-@_-"/>
    <numFmt numFmtId="187" formatCode="_-* #,##0\ &quot;DM&quot;_-;\-* #,##0\ &quot;DM&quot;_-;_-* &quot;-&quot;??\ &quot;DM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\$\ #,##0.00\ ;\$\ &quot;(&quot;#,##0.00&quot;)&quot;"/>
    <numFmt numFmtId="193" formatCode="#,##0\ ;&quot;(&quot;#,##0&quot;)&quot;"/>
    <numFmt numFmtId="194" formatCode="#,##0\ %;&quot;(&quot;#,##0&quot;)&quot;\ %"/>
    <numFmt numFmtId="195" formatCode="0.0%"/>
    <numFmt numFmtId="196" formatCode="#,##0.0\ %;&quot;(&quot;#,##0.0&quot;)&quot;\ %"/>
    <numFmt numFmtId="197" formatCode="#,##0.0"/>
    <numFmt numFmtId="198" formatCode="\$\ #,##0.0\ ;\$\ &quot;(&quot;#,##0.0&quot;)&quot;"/>
    <numFmt numFmtId="199" formatCode="\$\ #,##0\ ;\$\ &quot;(&quot;#,##0&quot;)&quot;"/>
    <numFmt numFmtId="200" formatCode="_([$$-409]* #,##0_);_([$$-409]* \(#,##0\);_([$$-409]* &quot;-&quot;??_);_(@_)"/>
    <numFmt numFmtId="201" formatCode="_(&quot;$&quot;* #,##0.00_);_(&quot;$&quot;* \(#,##0.00\);_(&quot;$&quot;* &quot;-&quot;_);_(@_)"/>
    <numFmt numFmtId="202" formatCode="_(&quot;$&quot;* #,##0.0_);_(&quot;$&quot;* \(#,##0.0\);_(&quot;$&quot;* &quot;-&quot;??_);_(@_)"/>
    <numFmt numFmtId="203" formatCode="_-* #,##0.000\ _D_M_-;\-* #,##0.000\ _D_M_-;_-* &quot;-&quot;??\ _D_M_-;_-@_-"/>
    <numFmt numFmtId="204" formatCode="_(* #,##0.000_);_(* \(#,##0.000\);_(* &quot;-&quot;??_);_(@_)"/>
    <numFmt numFmtId="205" formatCode="0.000"/>
    <numFmt numFmtId="206" formatCode="#,##0.000_);\(#,##0.000\)"/>
    <numFmt numFmtId="207" formatCode="#,##0.00000000000000_);\(#,##0.00000000000000\)"/>
    <numFmt numFmtId="208" formatCode="#,##0.000000000000000_);\(#,##0.000000000000000\)"/>
    <numFmt numFmtId="209" formatCode="#,##0.0000000000000_);\(#,##0.0000000000000\)"/>
    <numFmt numFmtId="210" formatCode="#,##0.000000000000_);\(#,##0.000000000000\)"/>
    <numFmt numFmtId="211" formatCode="#,##0.00000000000_);\(#,##0.00000000000\)"/>
    <numFmt numFmtId="212" formatCode="#,##0.0000000000_);\(#,##0.0000000000\)"/>
    <numFmt numFmtId="213" formatCode="#,##0.000000000_);\(#,##0.000000000\)"/>
    <numFmt numFmtId="214" formatCode="#,##0.00000000_);\(#,##0.00000000\)"/>
    <numFmt numFmtId="215" formatCode="#,##0.0000000_);\(#,##0.0000000\)"/>
    <numFmt numFmtId="216" formatCode="#,##0.000000_);\(#,##0.000000\)"/>
    <numFmt numFmtId="217" formatCode="#,##0.00000_);\(#,##0.00000\)"/>
    <numFmt numFmtId="218" formatCode="#,##0.0000_);\(#,##0.0000\)"/>
  </numFmts>
  <fonts count="6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3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6"/>
      <name val="Arial"/>
      <family val="2"/>
    </font>
    <font>
      <sz val="11"/>
      <color indexed="62"/>
      <name val="Calibri"/>
      <family val="2"/>
    </font>
    <font>
      <sz val="7"/>
      <color indexed="62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26"/>
      <name val="Arial"/>
      <family val="2"/>
    </font>
    <font>
      <sz val="12"/>
      <color indexed="8"/>
      <name val="Calibri"/>
      <family val="2"/>
    </font>
    <font>
      <sz val="11"/>
      <color indexed="62"/>
      <name val="Symbol"/>
      <family val="1"/>
    </font>
    <font>
      <sz val="11"/>
      <color indexed="62"/>
      <name val="Courier New"/>
      <family val="3"/>
    </font>
    <font>
      <sz val="8"/>
      <name val="Tahoma"/>
      <family val="2"/>
    </font>
    <font>
      <sz val="11"/>
      <color rgb="FF1F497D"/>
      <name val="Calibri"/>
      <family val="2"/>
    </font>
    <font>
      <sz val="12"/>
      <color theme="1"/>
      <name val="Calibri"/>
      <family val="2"/>
    </font>
    <font>
      <sz val="11"/>
      <color rgb="FF1F497D"/>
      <name val="Symbol"/>
      <family val="1"/>
    </font>
    <font>
      <sz val="11"/>
      <color rgb="FF1F497D"/>
      <name val="Courier New"/>
      <family val="3"/>
    </font>
  </fonts>
  <fills count="6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2" borderId="0" applyNumberFormat="0" applyBorder="0" applyAlignment="0" applyProtection="0"/>
    <xf numFmtId="0" fontId="41" fillId="34" borderId="0" applyNumberFormat="0" applyBorder="0" applyAlignment="0" applyProtection="0"/>
    <xf numFmtId="0" fontId="12" fillId="38" borderId="1" applyNumberFormat="0" applyAlignment="0" applyProtection="0"/>
    <xf numFmtId="0" fontId="42" fillId="39" borderId="2" applyNumberFormat="0" applyAlignment="0" applyProtection="0"/>
    <xf numFmtId="0" fontId="13" fillId="24" borderId="3" applyNumberFormat="0" applyAlignment="0" applyProtection="0"/>
    <xf numFmtId="0" fontId="13" fillId="31" borderId="3" applyNumberFormat="0" applyAlignment="0" applyProtection="0"/>
    <xf numFmtId="16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10" fillId="2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5" borderId="1" applyNumberFormat="0" applyAlignment="0" applyProtection="0"/>
    <xf numFmtId="0" fontId="21" fillId="35" borderId="2" applyNumberFormat="0" applyAlignment="0" applyProtection="0"/>
    <xf numFmtId="0" fontId="22" fillId="0" borderId="9" applyNumberFormat="0" applyFill="0" applyAlignment="0" applyProtection="0"/>
    <xf numFmtId="0" fontId="17" fillId="0" borderId="10" applyNumberFormat="0" applyFill="0" applyAlignment="0" applyProtection="0"/>
    <xf numFmtId="0" fontId="23" fillId="35" borderId="0" applyNumberFormat="0" applyBorder="0" applyAlignment="0" applyProtection="0"/>
    <xf numFmtId="0" fontId="17" fillId="3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46" borderId="0">
      <alignment/>
      <protection/>
    </xf>
    <xf numFmtId="0" fontId="5" fillId="0" borderId="0">
      <alignment/>
      <protection/>
    </xf>
    <xf numFmtId="0" fontId="5" fillId="34" borderId="11" applyNumberFormat="0" applyFont="0" applyAlignment="0" applyProtection="0"/>
    <xf numFmtId="0" fontId="35" fillId="34" borderId="2" applyNumberFormat="0" applyFont="0" applyAlignment="0" applyProtection="0"/>
    <xf numFmtId="0" fontId="24" fillId="38" borderId="12" applyNumberFormat="0" applyAlignment="0" applyProtection="0"/>
    <xf numFmtId="0" fontId="24" fillId="39" borderId="12" applyNumberFormat="0" applyAlignment="0" applyProtection="0"/>
    <xf numFmtId="9" fontId="5" fillId="0" borderId="0" applyFont="0" applyFill="0" applyBorder="0" applyAlignment="0" applyProtection="0"/>
    <xf numFmtId="4" fontId="25" fillId="47" borderId="13" applyNumberFormat="0" applyProtection="0">
      <alignment vertical="center"/>
    </xf>
    <xf numFmtId="4" fontId="35" fillId="47" borderId="2" applyNumberFormat="0" applyProtection="0">
      <alignment vertical="center"/>
    </xf>
    <xf numFmtId="4" fontId="26" fillId="47" borderId="13" applyNumberFormat="0" applyProtection="0">
      <alignment vertical="center"/>
    </xf>
    <xf numFmtId="4" fontId="44" fillId="47" borderId="2" applyNumberFormat="0" applyProtection="0">
      <alignment vertical="center"/>
    </xf>
    <xf numFmtId="4" fontId="25" fillId="47" borderId="13" applyNumberFormat="0" applyProtection="0">
      <alignment horizontal="left" vertical="center" indent="1"/>
    </xf>
    <xf numFmtId="4" fontId="35" fillId="47" borderId="2" applyNumberFormat="0" applyProtection="0">
      <alignment horizontal="left" vertical="center" indent="1"/>
    </xf>
    <xf numFmtId="0" fontId="25" fillId="47" borderId="13" applyNumberFormat="0" applyProtection="0">
      <alignment horizontal="left" vertical="top" indent="1"/>
    </xf>
    <xf numFmtId="0" fontId="38" fillId="47" borderId="13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35" fillId="48" borderId="2" applyNumberFormat="0" applyProtection="0">
      <alignment horizontal="left" vertical="center" indent="1"/>
    </xf>
    <xf numFmtId="4" fontId="7" fillId="7" borderId="13" applyNumberFormat="0" applyProtection="0">
      <alignment horizontal="right" vertical="center"/>
    </xf>
    <xf numFmtId="4" fontId="35" fillId="7" borderId="2" applyNumberFormat="0" applyProtection="0">
      <alignment horizontal="right" vertical="center"/>
    </xf>
    <xf numFmtId="4" fontId="7" fillId="3" borderId="13" applyNumberFormat="0" applyProtection="0">
      <alignment horizontal="right" vertical="center"/>
    </xf>
    <xf numFmtId="4" fontId="35" fillId="49" borderId="2" applyNumberFormat="0" applyProtection="0">
      <alignment horizontal="right" vertical="center"/>
    </xf>
    <xf numFmtId="4" fontId="7" fillId="50" borderId="13" applyNumberFormat="0" applyProtection="0">
      <alignment horizontal="right" vertical="center"/>
    </xf>
    <xf numFmtId="4" fontId="35" fillId="50" borderId="14" applyNumberFormat="0" applyProtection="0">
      <alignment horizontal="right" vertical="center"/>
    </xf>
    <xf numFmtId="4" fontId="7" fillId="51" borderId="13" applyNumberFormat="0" applyProtection="0">
      <alignment horizontal="right" vertical="center"/>
    </xf>
    <xf numFmtId="4" fontId="35" fillId="51" borderId="2" applyNumberFormat="0" applyProtection="0">
      <alignment horizontal="right" vertical="center"/>
    </xf>
    <xf numFmtId="4" fontId="7" fillId="52" borderId="13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7" fillId="53" borderId="13" applyNumberFormat="0" applyProtection="0">
      <alignment horizontal="right" vertical="center"/>
    </xf>
    <xf numFmtId="4" fontId="35" fillId="53" borderId="2" applyNumberFormat="0" applyProtection="0">
      <alignment horizontal="right" vertical="center"/>
    </xf>
    <xf numFmtId="4" fontId="7" fillId="9" borderId="13" applyNumberFormat="0" applyProtection="0">
      <alignment horizontal="right" vertical="center"/>
    </xf>
    <xf numFmtId="4" fontId="35" fillId="9" borderId="2" applyNumberFormat="0" applyProtection="0">
      <alignment horizontal="right" vertical="center"/>
    </xf>
    <xf numFmtId="4" fontId="7" fillId="54" borderId="13" applyNumberFormat="0" applyProtection="0">
      <alignment horizontal="right" vertical="center"/>
    </xf>
    <xf numFmtId="4" fontId="35" fillId="54" borderId="2" applyNumberFormat="0" applyProtection="0">
      <alignment horizontal="right" vertical="center"/>
    </xf>
    <xf numFmtId="4" fontId="7" fillId="55" borderId="13" applyNumberFormat="0" applyProtection="0">
      <alignment horizontal="right" vertical="center"/>
    </xf>
    <xf numFmtId="4" fontId="35" fillId="55" borderId="2" applyNumberFormat="0" applyProtection="0">
      <alignment horizontal="right" vertical="center"/>
    </xf>
    <xf numFmtId="4" fontId="25" fillId="56" borderId="15" applyNumberFormat="0" applyProtection="0">
      <alignment horizontal="left" vertical="center" indent="1"/>
    </xf>
    <xf numFmtId="4" fontId="35" fillId="56" borderId="14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5" fillId="8" borderId="14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5" fillId="8" borderId="14" applyNumberFormat="0" applyProtection="0">
      <alignment horizontal="left" vertical="center" indent="1"/>
    </xf>
    <xf numFmtId="4" fontId="7" fillId="2" borderId="13" applyNumberFormat="0" applyProtection="0">
      <alignment horizontal="right" vertical="center"/>
    </xf>
    <xf numFmtId="4" fontId="35" fillId="2" borderId="2" applyNumberFormat="0" applyProtection="0">
      <alignment horizontal="right" vertical="center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35" fillId="57" borderId="14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0" fontId="5" fillId="8" borderId="13" applyNumberFormat="0" applyProtection="0">
      <alignment horizontal="left" vertical="center" indent="1"/>
    </xf>
    <xf numFmtId="0" fontId="35" fillId="10" borderId="2" applyNumberFormat="0" applyProtection="0">
      <alignment horizontal="left" vertical="center" indent="1"/>
    </xf>
    <xf numFmtId="0" fontId="5" fillId="8" borderId="13" applyNumberFormat="0" applyProtection="0">
      <alignment horizontal="left" vertical="top" indent="1"/>
    </xf>
    <xf numFmtId="0" fontId="35" fillId="8" borderId="13" applyNumberFormat="0" applyProtection="0">
      <alignment horizontal="left" vertical="top" indent="1"/>
    </xf>
    <xf numFmtId="0" fontId="5" fillId="2" borderId="13" applyNumberFormat="0" applyProtection="0">
      <alignment horizontal="left" vertical="center" indent="1"/>
    </xf>
    <xf numFmtId="0" fontId="35" fillId="58" borderId="2" applyNumberFormat="0" applyProtection="0">
      <alignment horizontal="left" vertical="center" indent="1"/>
    </xf>
    <xf numFmtId="0" fontId="5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0" fontId="5" fillId="6" borderId="13" applyNumberFormat="0" applyProtection="0">
      <alignment horizontal="left" vertical="center" indent="1"/>
    </xf>
    <xf numFmtId="0" fontId="35" fillId="6" borderId="2" applyNumberFormat="0" applyProtection="0">
      <alignment horizontal="left" vertical="center" indent="1"/>
    </xf>
    <xf numFmtId="0" fontId="5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0" fontId="5" fillId="57" borderId="13" applyNumberFormat="0" applyProtection="0">
      <alignment horizontal="left" vertical="center" indent="1"/>
    </xf>
    <xf numFmtId="0" fontId="35" fillId="57" borderId="2" applyNumberFormat="0" applyProtection="0">
      <alignment horizontal="left" vertical="center" indent="1"/>
    </xf>
    <xf numFmtId="0" fontId="5" fillId="57" borderId="13" applyNumberFormat="0" applyProtection="0">
      <alignment horizontal="left" vertical="top" indent="1"/>
    </xf>
    <xf numFmtId="0" fontId="35" fillId="57" borderId="13" applyNumberFormat="0" applyProtection="0">
      <alignment horizontal="left" vertical="top" indent="1"/>
    </xf>
    <xf numFmtId="0" fontId="5" fillId="5" borderId="16" applyNumberFormat="0">
      <alignment/>
      <protection locked="0"/>
    </xf>
    <xf numFmtId="0" fontId="35" fillId="5" borderId="17" applyNumberFormat="0">
      <alignment/>
      <protection locked="0"/>
    </xf>
    <xf numFmtId="0" fontId="36" fillId="8" borderId="18" applyBorder="0">
      <alignment/>
      <protection/>
    </xf>
    <xf numFmtId="4" fontId="7" fillId="4" borderId="13" applyNumberFormat="0" applyProtection="0">
      <alignment vertical="center"/>
    </xf>
    <xf numFmtId="4" fontId="37" fillId="4" borderId="13" applyNumberFormat="0" applyProtection="0">
      <alignment vertical="center"/>
    </xf>
    <xf numFmtId="4" fontId="28" fillId="4" borderId="13" applyNumberFormat="0" applyProtection="0">
      <alignment vertical="center"/>
    </xf>
    <xf numFmtId="4" fontId="44" fillId="4" borderId="16" applyNumberFormat="0" applyProtection="0">
      <alignment vertical="center"/>
    </xf>
    <xf numFmtId="4" fontId="7" fillId="4" borderId="13" applyNumberFormat="0" applyProtection="0">
      <alignment horizontal="left" vertical="center" indent="1"/>
    </xf>
    <xf numFmtId="4" fontId="37" fillId="10" borderId="13" applyNumberFormat="0" applyProtection="0">
      <alignment horizontal="left" vertical="center" indent="1"/>
    </xf>
    <xf numFmtId="0" fontId="7" fillId="4" borderId="13" applyNumberFormat="0" applyProtection="0">
      <alignment horizontal="left" vertical="top" indent="1"/>
    </xf>
    <xf numFmtId="0" fontId="37" fillId="4" borderId="13" applyNumberFormat="0" applyProtection="0">
      <alignment horizontal="left" vertical="top" indent="1"/>
    </xf>
    <xf numFmtId="4" fontId="7" fillId="57" borderId="13" applyNumberFormat="0" applyProtection="0">
      <alignment horizontal="right" vertical="center"/>
    </xf>
    <xf numFmtId="4" fontId="35" fillId="0" borderId="2" applyNumberFormat="0" applyProtection="0">
      <alignment horizontal="right" vertical="center"/>
    </xf>
    <xf numFmtId="4" fontId="28" fillId="57" borderId="13" applyNumberFormat="0" applyProtection="0">
      <alignment horizontal="right" vertical="center"/>
    </xf>
    <xf numFmtId="4" fontId="44" fillId="5" borderId="2" applyNumberFormat="0" applyProtection="0">
      <alignment horizontal="right" vertical="center"/>
    </xf>
    <xf numFmtId="4" fontId="7" fillId="2" borderId="13" applyNumberFormat="0" applyProtection="0">
      <alignment horizontal="left" vertical="center" indent="1"/>
    </xf>
    <xf numFmtId="4" fontId="35" fillId="48" borderId="2" applyNumberFormat="0" applyProtection="0">
      <alignment horizontal="left" vertical="center" indent="1"/>
    </xf>
    <xf numFmtId="0" fontId="7" fillId="2" borderId="13" applyNumberFormat="0" applyProtection="0">
      <alignment horizontal="left" vertical="top" indent="1"/>
    </xf>
    <xf numFmtId="0" fontId="37" fillId="2" borderId="13" applyNumberFormat="0" applyProtection="0">
      <alignment horizontal="left" vertical="top" indent="1"/>
    </xf>
    <xf numFmtId="4" fontId="29" fillId="59" borderId="0" applyNumberFormat="0" applyProtection="0">
      <alignment horizontal="left" vertical="center" indent="1"/>
    </xf>
    <xf numFmtId="4" fontId="39" fillId="59" borderId="14" applyNumberFormat="0" applyProtection="0">
      <alignment horizontal="left" vertical="center" indent="1"/>
    </xf>
    <xf numFmtId="0" fontId="35" fillId="60" borderId="16">
      <alignment/>
      <protection/>
    </xf>
    <xf numFmtId="4" fontId="30" fillId="57" borderId="13" applyNumberFormat="0" applyProtection="0">
      <alignment horizontal="right" vertical="center"/>
    </xf>
    <xf numFmtId="4" fontId="40" fillId="5" borderId="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5" borderId="0" xfId="0" applyNumberFormat="1" applyFont="1" applyFill="1" applyAlignment="1">
      <alignment/>
    </xf>
    <xf numFmtId="167" fontId="4" fillId="5" borderId="0" xfId="83" applyNumberFormat="1" applyFont="1" applyFill="1" applyAlignment="1">
      <alignment/>
    </xf>
    <xf numFmtId="0" fontId="0" fillId="5" borderId="0" xfId="0" applyNumberFormat="1" applyFont="1" applyFill="1" applyAlignment="1">
      <alignment/>
    </xf>
    <xf numFmtId="170" fontId="0" fillId="5" borderId="0" xfId="83" applyNumberFormat="1" applyFont="1" applyFill="1" applyAlignment="1">
      <alignment/>
    </xf>
    <xf numFmtId="0" fontId="0" fillId="5" borderId="0" xfId="0" applyNumberFormat="1" applyFont="1" applyFill="1" applyBorder="1" applyAlignment="1">
      <alignment/>
    </xf>
    <xf numFmtId="0" fontId="0" fillId="5" borderId="0" xfId="0" applyNumberFormat="1" applyFont="1" applyFill="1" applyAlignment="1">
      <alignment horizontal="center" vertical="center"/>
    </xf>
    <xf numFmtId="187" fontId="0" fillId="5" borderId="0" xfId="86" applyNumberFormat="1" applyFont="1" applyFill="1" applyAlignment="1">
      <alignment/>
    </xf>
    <xf numFmtId="0" fontId="56" fillId="0" borderId="0" xfId="0" applyFont="1" applyAlignment="1">
      <alignment vertical="center"/>
    </xf>
    <xf numFmtId="0" fontId="34" fillId="5" borderId="0" xfId="0" applyNumberFormat="1" applyFont="1" applyFill="1" applyBorder="1" applyAlignment="1">
      <alignment horizontal="center" vertical="center" wrapText="1"/>
    </xf>
    <xf numFmtId="0" fontId="3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0" xfId="0" applyNumberFormat="1" applyFont="1" applyFill="1" applyBorder="1" applyAlignment="1">
      <alignment/>
    </xf>
    <xf numFmtId="0" fontId="0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20" xfId="0" applyNumberFormat="1" applyFont="1" applyFill="1" applyBorder="1" applyAlignment="1" applyProtection="1">
      <alignment/>
      <protection locked="0"/>
    </xf>
    <xf numFmtId="0" fontId="0" fillId="5" borderId="0" xfId="0" applyNumberFormat="1" applyFont="1" applyFill="1" applyBorder="1" applyAlignment="1">
      <alignment/>
    </xf>
    <xf numFmtId="0" fontId="0" fillId="5" borderId="0" xfId="0" applyNumberFormat="1" applyFont="1" applyFill="1" applyBorder="1" applyAlignment="1" applyProtection="1">
      <alignment horizontal="center" vertical="center"/>
      <protection locked="0"/>
    </xf>
    <xf numFmtId="167" fontId="0" fillId="5" borderId="0" xfId="83" applyNumberFormat="1" applyFont="1" applyFill="1" applyAlignment="1">
      <alignment/>
    </xf>
    <xf numFmtId="0" fontId="0" fillId="5" borderId="0" xfId="0" applyNumberFormat="1" applyFont="1" applyFill="1" applyAlignment="1">
      <alignment/>
    </xf>
    <xf numFmtId="187" fontId="0" fillId="5" borderId="0" xfId="86" applyNumberFormat="1" applyFont="1" applyFill="1" applyAlignment="1">
      <alignment/>
    </xf>
    <xf numFmtId="0" fontId="0" fillId="5" borderId="0" xfId="0" applyNumberFormat="1" applyFont="1" applyFill="1" applyAlignment="1" applyProtection="1">
      <alignment horizontal="center" vertical="center"/>
      <protection locked="0"/>
    </xf>
    <xf numFmtId="0" fontId="0" fillId="5" borderId="0" xfId="0" applyNumberFormat="1" applyFont="1" applyFill="1" applyAlignment="1">
      <alignment horizontal="center" vertical="center"/>
    </xf>
    <xf numFmtId="167" fontId="0" fillId="5" borderId="0" xfId="83" applyNumberFormat="1" applyFont="1" applyFill="1" applyBorder="1" applyAlignment="1">
      <alignment/>
    </xf>
    <xf numFmtId="0" fontId="0" fillId="5" borderId="0" xfId="0" applyNumberFormat="1" applyFont="1" applyFill="1" applyAlignment="1" applyProtection="1">
      <alignment/>
      <protection locked="0"/>
    </xf>
    <xf numFmtId="173" fontId="0" fillId="5" borderId="0" xfId="83" applyNumberFormat="1" applyFont="1" applyFill="1" applyBorder="1" applyAlignment="1" applyProtection="1">
      <alignment/>
      <protection locked="0"/>
    </xf>
    <xf numFmtId="173" fontId="0" fillId="5" borderId="0" xfId="83" applyNumberFormat="1" applyFont="1" applyFill="1" applyBorder="1" applyAlignment="1" applyProtection="1">
      <alignment horizontal="center"/>
      <protection locked="0"/>
    </xf>
    <xf numFmtId="173" fontId="0" fillId="5" borderId="0" xfId="83" applyNumberFormat="1" applyFont="1" applyFill="1" applyAlignment="1" applyProtection="1">
      <alignment/>
      <protection locked="0"/>
    </xf>
    <xf numFmtId="173" fontId="0" fillId="5" borderId="0" xfId="83" applyNumberFormat="1" applyFont="1" applyFill="1" applyAlignment="1">
      <alignment/>
    </xf>
    <xf numFmtId="173" fontId="0" fillId="5" borderId="0" xfId="83" applyNumberFormat="1" applyFont="1" applyFill="1" applyAlignment="1">
      <alignment/>
    </xf>
    <xf numFmtId="37" fontId="0" fillId="5" borderId="21" xfId="86" applyNumberFormat="1" applyFont="1" applyFill="1" applyBorder="1" applyAlignment="1">
      <alignment/>
    </xf>
    <xf numFmtId="49" fontId="0" fillId="5" borderId="0" xfId="83" applyNumberFormat="1" applyFont="1" applyFill="1" applyBorder="1" applyAlignment="1" applyProtection="1">
      <alignment horizontal="center"/>
      <protection locked="0"/>
    </xf>
    <xf numFmtId="49" fontId="0" fillId="5" borderId="0" xfId="83" applyNumberFormat="1" applyFont="1" applyFill="1" applyAlignment="1">
      <alignment horizontal="center"/>
    </xf>
    <xf numFmtId="0" fontId="0" fillId="0" borderId="0" xfId="0" applyFill="1" applyAlignment="1">
      <alignment/>
    </xf>
    <xf numFmtId="0" fontId="35" fillId="0" borderId="2" xfId="173" applyFill="1" quotePrefix="1">
      <alignment horizontal="left" vertical="center" indent="1"/>
    </xf>
    <xf numFmtId="0" fontId="0" fillId="61" borderId="16" xfId="0" applyNumberFormat="1" applyFont="1" applyFill="1" applyBorder="1" applyAlignment="1">
      <alignment/>
    </xf>
    <xf numFmtId="167" fontId="0" fillId="61" borderId="16" xfId="83" applyNumberFormat="1" applyFont="1" applyFill="1" applyBorder="1" applyAlignment="1">
      <alignment/>
    </xf>
    <xf numFmtId="0" fontId="0" fillId="5" borderId="22" xfId="0" applyNumberFormat="1" applyFont="1" applyFill="1" applyBorder="1" applyAlignment="1">
      <alignment/>
    </xf>
    <xf numFmtId="0" fontId="0" fillId="5" borderId="22" xfId="0" applyNumberFormat="1" applyFont="1" applyFill="1" applyBorder="1" applyAlignment="1" applyProtection="1">
      <alignment horizontal="center" vertical="center"/>
      <protection locked="0"/>
    </xf>
    <xf numFmtId="0" fontId="0" fillId="5" borderId="22" xfId="0" applyNumberFormat="1" applyFont="1" applyFill="1" applyBorder="1" applyAlignment="1" applyProtection="1">
      <alignment/>
      <protection locked="0"/>
    </xf>
    <xf numFmtId="0" fontId="35" fillId="0" borderId="2" xfId="165" applyFill="1" applyAlignment="1" quotePrefix="1">
      <alignment horizontal="left" vertical="center" indent="2"/>
    </xf>
    <xf numFmtId="0" fontId="35" fillId="0" borderId="2" xfId="165" applyFill="1" quotePrefix="1">
      <alignment horizontal="left" vertical="center" indent="1"/>
    </xf>
    <xf numFmtId="192" fontId="35" fillId="0" borderId="2" xfId="192" applyNumberFormat="1">
      <alignment horizontal="right" vertical="center"/>
    </xf>
    <xf numFmtId="0" fontId="35" fillId="47" borderId="2" xfId="125" applyNumberFormat="1" quotePrefix="1">
      <alignment horizontal="left" vertical="center" indent="1"/>
    </xf>
    <xf numFmtId="193" fontId="35" fillId="0" borderId="2" xfId="192" applyNumberFormat="1">
      <alignment horizontal="right" vertical="center"/>
    </xf>
    <xf numFmtId="0" fontId="35" fillId="0" borderId="2" xfId="173" applyFill="1" applyAlignment="1" quotePrefix="1">
      <alignment horizontal="left" vertical="center" indent="4"/>
    </xf>
    <xf numFmtId="183" fontId="4" fillId="5" borderId="0" xfId="83" applyNumberFormat="1" applyFont="1" applyFill="1" applyAlignment="1">
      <alignment/>
    </xf>
    <xf numFmtId="167" fontId="4" fillId="5" borderId="0" xfId="83" applyNumberFormat="1" applyFont="1" applyFill="1" applyBorder="1" applyAlignment="1">
      <alignment/>
    </xf>
    <xf numFmtId="43" fontId="0" fillId="5" borderId="0" xfId="83" applyNumberFormat="1" applyFont="1" applyFill="1" applyAlignment="1">
      <alignment/>
    </xf>
    <xf numFmtId="0" fontId="0" fillId="5" borderId="0" xfId="110" applyNumberFormat="1" applyFont="1" applyFill="1" applyBorder="1" applyAlignment="1">
      <alignment/>
      <protection/>
    </xf>
    <xf numFmtId="0" fontId="0" fillId="5" borderId="0" xfId="110" applyNumberFormat="1" applyFont="1" applyFill="1" applyAlignment="1">
      <alignment/>
      <protection/>
    </xf>
    <xf numFmtId="0" fontId="34" fillId="5" borderId="0" xfId="110" applyNumberFormat="1" applyFont="1" applyFill="1" applyBorder="1" applyAlignment="1">
      <alignment horizontal="center" vertical="center" wrapText="1"/>
      <protection/>
    </xf>
    <xf numFmtId="0" fontId="34" fillId="5" borderId="0" xfId="11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110" applyNumberFormat="1" applyFont="1" applyFill="1" applyAlignment="1">
      <alignment horizontal="center" vertical="center"/>
      <protection/>
    </xf>
    <xf numFmtId="0" fontId="0" fillId="5" borderId="20" xfId="110" applyNumberFormat="1" applyFont="1" applyFill="1" applyBorder="1" applyAlignment="1">
      <alignment/>
      <protection/>
    </xf>
    <xf numFmtId="0" fontId="0" fillId="5" borderId="20" xfId="110" applyNumberFormat="1" applyFont="1" applyFill="1" applyBorder="1" applyAlignment="1" applyProtection="1">
      <alignment horizontal="center" vertical="center"/>
      <protection locked="0"/>
    </xf>
    <xf numFmtId="0" fontId="0" fillId="5" borderId="20" xfId="110" applyNumberFormat="1" applyFont="1" applyFill="1" applyBorder="1" applyAlignment="1" applyProtection="1">
      <alignment/>
      <protection locked="0"/>
    </xf>
    <xf numFmtId="0" fontId="0" fillId="61" borderId="16" xfId="110" applyNumberFormat="1" applyFont="1" applyFill="1" applyBorder="1" applyAlignment="1">
      <alignment/>
      <protection/>
    </xf>
    <xf numFmtId="0" fontId="0" fillId="5" borderId="0" xfId="110" applyNumberFormat="1" applyFont="1" applyFill="1" applyBorder="1" applyAlignment="1" applyProtection="1">
      <alignment horizontal="center" vertical="center"/>
      <protection locked="0"/>
    </xf>
    <xf numFmtId="0" fontId="4" fillId="5" borderId="0" xfId="110" applyNumberFormat="1" applyFont="1" applyFill="1" applyAlignment="1">
      <alignment/>
      <protection/>
    </xf>
    <xf numFmtId="0" fontId="0" fillId="5" borderId="0" xfId="110" applyNumberFormat="1" applyFont="1" applyFill="1" applyAlignment="1" applyProtection="1">
      <alignment horizontal="center" vertical="center"/>
      <protection locked="0"/>
    </xf>
    <xf numFmtId="0" fontId="0" fillId="5" borderId="0" xfId="110" applyNumberFormat="1" applyFont="1" applyFill="1" applyAlignment="1" applyProtection="1">
      <alignment/>
      <protection locked="0"/>
    </xf>
    <xf numFmtId="4" fontId="0" fillId="5" borderId="0" xfId="86" applyNumberFormat="1" applyFont="1" applyFill="1" applyAlignment="1" applyProtection="1">
      <alignment/>
      <protection locked="0"/>
    </xf>
    <xf numFmtId="0" fontId="4" fillId="0" borderId="0" xfId="110" applyNumberFormat="1" applyFont="1" applyFill="1" applyAlignment="1">
      <alignment/>
      <protection/>
    </xf>
    <xf numFmtId="0" fontId="0" fillId="0" borderId="0" xfId="110" applyNumberFormat="1" applyFont="1" applyFill="1" applyAlignment="1">
      <alignment/>
      <protection/>
    </xf>
    <xf numFmtId="167" fontId="0" fillId="0" borderId="0" xfId="83" applyNumberFormat="1" applyFont="1" applyFill="1" applyAlignment="1">
      <alignment/>
    </xf>
    <xf numFmtId="192" fontId="0" fillId="0" borderId="2" xfId="192" applyNumberFormat="1" applyFont="1">
      <alignment horizontal="right" vertical="center"/>
    </xf>
    <xf numFmtId="192" fontId="0" fillId="47" borderId="2" xfId="121" applyNumberFormat="1" applyFont="1">
      <alignment vertical="center"/>
    </xf>
    <xf numFmtId="0" fontId="0" fillId="0" borderId="0" xfId="86" applyNumberFormat="1" applyFont="1" applyAlignment="1">
      <alignment/>
    </xf>
    <xf numFmtId="49" fontId="0" fillId="0" borderId="0" xfId="110" applyNumberFormat="1" applyFont="1" applyFill="1">
      <alignment/>
      <protection/>
    </xf>
    <xf numFmtId="49" fontId="0" fillId="0" borderId="0" xfId="110" applyNumberFormat="1" applyFill="1">
      <alignment/>
      <protection/>
    </xf>
    <xf numFmtId="0" fontId="0" fillId="0" borderId="0" xfId="110" applyFont="1">
      <alignment/>
      <protection/>
    </xf>
    <xf numFmtId="0" fontId="0" fillId="0" borderId="2" xfId="129" applyNumberFormat="1" applyFont="1" applyFill="1" applyAlignment="1" quotePrefix="1">
      <alignment horizontal="left" vertical="center" indent="1"/>
    </xf>
    <xf numFmtId="0" fontId="0" fillId="0" borderId="2" xfId="196" applyNumberFormat="1" applyFont="1" applyFill="1" applyAlignment="1" quotePrefix="1">
      <alignment horizontal="center" vertical="center" wrapText="1"/>
    </xf>
    <xf numFmtId="0" fontId="0" fillId="0" borderId="2" xfId="165" applyFont="1" applyFill="1" quotePrefix="1">
      <alignment horizontal="left" vertical="center" indent="1"/>
    </xf>
    <xf numFmtId="193" fontId="0" fillId="0" borderId="2" xfId="192" applyNumberFormat="1" applyFont="1">
      <alignment horizontal="right" vertical="center"/>
    </xf>
    <xf numFmtId="0" fontId="0" fillId="0" borderId="2" xfId="129" applyNumberFormat="1" applyFont="1" applyFill="1" applyAlignment="1" quotePrefix="1">
      <alignment horizontal="right" vertical="center" indent="1"/>
    </xf>
    <xf numFmtId="0" fontId="0" fillId="0" borderId="2" xfId="165" applyFont="1" applyFill="1" applyAlignment="1" quotePrefix="1">
      <alignment horizontal="right" vertical="center" indent="2"/>
    </xf>
    <xf numFmtId="0" fontId="35" fillId="47" borderId="2" xfId="125" applyNumberFormat="1" applyAlignment="1" quotePrefix="1">
      <alignment horizontal="right" vertical="center" indent="1"/>
    </xf>
    <xf numFmtId="49" fontId="0" fillId="62" borderId="0" xfId="83" applyNumberFormat="1" applyFont="1" applyFill="1" applyBorder="1" applyAlignment="1" applyProtection="1">
      <alignment horizontal="center" wrapText="1"/>
      <protection locked="0"/>
    </xf>
    <xf numFmtId="0" fontId="4" fillId="62" borderId="0" xfId="110" applyNumberFormat="1" applyFont="1" applyFill="1" applyAlignment="1">
      <alignment/>
      <protection/>
    </xf>
    <xf numFmtId="49" fontId="0" fillId="62" borderId="0" xfId="83" applyNumberFormat="1" applyFont="1" applyFill="1" applyBorder="1" applyAlignment="1" applyProtection="1">
      <alignment horizontal="center"/>
      <protection locked="0"/>
    </xf>
    <xf numFmtId="38" fontId="45" fillId="61" borderId="21" xfId="83" applyNumberFormat="1" applyFont="1" applyFill="1" applyBorder="1" applyAlignment="1">
      <alignment/>
    </xf>
    <xf numFmtId="0" fontId="0" fillId="0" borderId="0" xfId="0" applyFont="1" applyFill="1" applyAlignment="1">
      <alignment/>
    </xf>
    <xf numFmtId="200" fontId="0" fillId="5" borderId="0" xfId="83" applyNumberFormat="1" applyFont="1" applyFill="1" applyBorder="1" applyAlignment="1" applyProtection="1">
      <alignment/>
      <protection locked="0"/>
    </xf>
    <xf numFmtId="200" fontId="0" fillId="5" borderId="0" xfId="83" applyNumberFormat="1" applyFont="1" applyFill="1" applyBorder="1" applyAlignment="1">
      <alignment/>
    </xf>
    <xf numFmtId="200" fontId="0" fillId="5" borderId="0" xfId="83" applyNumberFormat="1" applyFont="1" applyFill="1" applyBorder="1" applyAlignment="1">
      <alignment/>
    </xf>
    <xf numFmtId="49" fontId="0" fillId="5" borderId="0" xfId="83" applyNumberFormat="1" applyFont="1" applyFill="1" applyBorder="1" applyAlignment="1" applyProtection="1">
      <alignment horizontal="left"/>
      <protection locked="0"/>
    </xf>
    <xf numFmtId="183" fontId="0" fillId="0" borderId="0" xfId="83" applyNumberFormat="1" applyFont="1" applyFill="1" applyBorder="1" applyAlignment="1">
      <alignment/>
    </xf>
    <xf numFmtId="183" fontId="0" fillId="0" borderId="0" xfId="83" applyNumberFormat="1" applyFont="1" applyFill="1" applyBorder="1" applyAlignment="1">
      <alignment/>
    </xf>
    <xf numFmtId="183" fontId="0" fillId="0" borderId="0" xfId="83" applyNumberFormat="1" applyFont="1" applyFill="1" applyBorder="1" applyAlignment="1" applyProtection="1">
      <alignment/>
      <protection locked="0"/>
    </xf>
    <xf numFmtId="0" fontId="0" fillId="5" borderId="0" xfId="110" applyNumberFormat="1" applyFont="1" applyFill="1" applyBorder="1" applyAlignment="1">
      <alignment horizontal="left"/>
      <protection/>
    </xf>
    <xf numFmtId="49" fontId="0" fillId="0" borderId="0" xfId="83" applyNumberFormat="1" applyFont="1" applyFill="1" applyBorder="1" applyAlignment="1" applyProtection="1">
      <alignment horizontal="left"/>
      <protection locked="0"/>
    </xf>
    <xf numFmtId="0" fontId="0" fillId="0" borderId="0" xfId="110" applyNumberFormat="1" applyFont="1" applyFill="1" applyBorder="1" applyAlignment="1">
      <alignment horizontal="left"/>
      <protection/>
    </xf>
    <xf numFmtId="0" fontId="0" fillId="63" borderId="0" xfId="110" applyNumberFormat="1" applyFont="1" applyFill="1" applyAlignment="1">
      <alignment/>
      <protection/>
    </xf>
    <xf numFmtId="49" fontId="0" fillId="0" borderId="0" xfId="83" applyNumberFormat="1" applyFont="1" applyFill="1" applyBorder="1" applyAlignment="1">
      <alignment horizontal="left"/>
    </xf>
    <xf numFmtId="200" fontId="0" fillId="5" borderId="21" xfId="86" applyNumberFormat="1" applyFont="1" applyFill="1" applyBorder="1" applyAlignment="1">
      <alignment horizontal="right"/>
    </xf>
    <xf numFmtId="0" fontId="0" fillId="5" borderId="22" xfId="0" applyNumberFormat="1" applyFont="1" applyFill="1" applyBorder="1" applyAlignment="1" applyProtection="1">
      <alignment horizontal="center"/>
      <protection locked="0"/>
    </xf>
    <xf numFmtId="201" fontId="0" fillId="5" borderId="0" xfId="86" applyNumberFormat="1" applyFont="1" applyFill="1" applyAlignment="1">
      <alignment/>
    </xf>
    <xf numFmtId="173" fontId="0" fillId="0" borderId="0" xfId="83" applyNumberFormat="1" applyFont="1" applyFill="1" applyAlignment="1" applyProtection="1">
      <alignment/>
      <protection locked="0"/>
    </xf>
    <xf numFmtId="173" fontId="0" fillId="61" borderId="0" xfId="83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3" fontId="0" fillId="0" borderId="0" xfId="83" applyNumberFormat="1" applyFont="1" applyFill="1" applyAlignment="1">
      <alignment/>
    </xf>
    <xf numFmtId="0" fontId="57" fillId="0" borderId="0" xfId="0" applyFont="1" applyFill="1" applyAlignment="1">
      <alignment horizontal="left"/>
    </xf>
    <xf numFmtId="0" fontId="58" fillId="0" borderId="0" xfId="0" applyFont="1" applyAlignment="1">
      <alignment horizontal="left" vertical="center" indent="4"/>
    </xf>
    <xf numFmtId="0" fontId="59" fillId="0" borderId="0" xfId="0" applyFont="1" applyAlignment="1">
      <alignment horizontal="left" vertical="center" indent="8"/>
    </xf>
    <xf numFmtId="203" fontId="0" fillId="5" borderId="0" xfId="83" applyNumberFormat="1" applyFont="1" applyFill="1" applyAlignment="1" applyProtection="1">
      <alignment/>
      <protection locked="0"/>
    </xf>
    <xf numFmtId="203" fontId="0" fillId="5" borderId="0" xfId="83" applyNumberFormat="1" applyFont="1" applyFill="1" applyAlignment="1">
      <alignment/>
    </xf>
    <xf numFmtId="203" fontId="0" fillId="5" borderId="0" xfId="83" applyNumberFormat="1" applyFont="1" applyFill="1" applyAlignment="1">
      <alignment/>
    </xf>
    <xf numFmtId="2" fontId="0" fillId="5" borderId="0" xfId="83" applyNumberFormat="1" applyFont="1" applyFill="1" applyBorder="1" applyAlignment="1" applyProtection="1">
      <alignment horizontal="center"/>
      <protection locked="0"/>
    </xf>
    <xf numFmtId="49" fontId="0" fillId="0" borderId="0" xfId="83" applyNumberFormat="1" applyFont="1" applyFill="1" applyBorder="1" applyAlignment="1" applyProtection="1">
      <alignment horizontal="center"/>
      <protection locked="0"/>
    </xf>
    <xf numFmtId="0" fontId="0" fillId="5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173" fontId="0" fillId="0" borderId="0" xfId="83" applyNumberFormat="1" applyFont="1" applyFill="1" applyAlignment="1">
      <alignment/>
    </xf>
    <xf numFmtId="173" fontId="0" fillId="5" borderId="0" xfId="83" applyNumberFormat="1" applyFont="1" applyFill="1" applyAlignment="1" applyProtection="1">
      <alignment/>
      <protection/>
    </xf>
    <xf numFmtId="168" fontId="0" fillId="5" borderId="0" xfId="83" applyFont="1" applyFill="1" applyAlignment="1">
      <alignment/>
    </xf>
    <xf numFmtId="168" fontId="0" fillId="5" borderId="0" xfId="83" applyFont="1" applyFill="1" applyAlignment="1" applyProtection="1">
      <alignment/>
      <protection locked="0"/>
    </xf>
    <xf numFmtId="168" fontId="0" fillId="5" borderId="21" xfId="83" applyFont="1" applyFill="1" applyBorder="1" applyAlignment="1" applyProtection="1">
      <alignment/>
      <protection locked="0"/>
    </xf>
    <xf numFmtId="203" fontId="0" fillId="5" borderId="21" xfId="83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 vertical="center"/>
    </xf>
    <xf numFmtId="200" fontId="0" fillId="0" borderId="0" xfId="83" applyNumberFormat="1" applyFont="1" applyFill="1" applyBorder="1" applyAlignment="1" applyProtection="1">
      <alignment/>
      <protection locked="0"/>
    </xf>
    <xf numFmtId="0" fontId="5" fillId="0" borderId="0" xfId="114" applyAlignment="1">
      <alignment horizontal="center"/>
      <protection/>
    </xf>
    <xf numFmtId="0" fontId="5" fillId="0" borderId="0" xfId="114">
      <alignment/>
      <protection/>
    </xf>
    <xf numFmtId="0" fontId="33" fillId="0" borderId="0" xfId="114" applyFont="1">
      <alignment/>
      <protection/>
    </xf>
    <xf numFmtId="0" fontId="33" fillId="0" borderId="0" xfId="114" applyFont="1" applyAlignment="1">
      <alignment horizontal="center"/>
      <protection/>
    </xf>
    <xf numFmtId="0" fontId="34" fillId="0" borderId="23" xfId="114" applyFont="1" applyBorder="1" applyAlignment="1">
      <alignment horizontal="center"/>
      <protection/>
    </xf>
    <xf numFmtId="0" fontId="48" fillId="0" borderId="23" xfId="114" applyFont="1" applyBorder="1" applyAlignment="1">
      <alignment horizontal="center"/>
      <protection/>
    </xf>
    <xf numFmtId="0" fontId="48" fillId="0" borderId="24" xfId="114" applyFont="1" applyBorder="1" applyAlignment="1" quotePrefix="1">
      <alignment horizontal="center"/>
      <protection/>
    </xf>
    <xf numFmtId="0" fontId="49" fillId="0" borderId="24" xfId="114" applyFont="1" applyBorder="1" applyAlignment="1">
      <alignment horizontal="center"/>
      <protection/>
    </xf>
    <xf numFmtId="0" fontId="50" fillId="64" borderId="24" xfId="114" applyFont="1" applyFill="1" applyBorder="1" applyAlignment="1">
      <alignment horizontal="center"/>
      <protection/>
    </xf>
    <xf numFmtId="0" fontId="51" fillId="0" borderId="24" xfId="114" applyFont="1" applyBorder="1" applyAlignment="1">
      <alignment horizontal="center"/>
      <protection/>
    </xf>
    <xf numFmtId="166" fontId="5" fillId="0" borderId="24" xfId="114" applyNumberFormat="1" applyFont="1" applyBorder="1" applyAlignment="1">
      <alignment horizontal="center"/>
      <protection/>
    </xf>
    <xf numFmtId="0" fontId="51" fillId="64" borderId="24" xfId="114" applyFont="1" applyFill="1" applyBorder="1" applyAlignment="1">
      <alignment horizontal="center"/>
      <protection/>
    </xf>
    <xf numFmtId="166" fontId="5" fillId="64" borderId="24" xfId="114" applyNumberFormat="1" applyFont="1" applyFill="1" applyBorder="1" applyAlignment="1">
      <alignment horizontal="center"/>
      <protection/>
    </xf>
    <xf numFmtId="0" fontId="5" fillId="64" borderId="24" xfId="114" applyFont="1" applyFill="1" applyBorder="1" applyAlignment="1">
      <alignment horizontal="center"/>
      <protection/>
    </xf>
    <xf numFmtId="0" fontId="0" fillId="0" borderId="24" xfId="114" applyFont="1" applyBorder="1" applyAlignment="1">
      <alignment horizontal="left"/>
      <protection/>
    </xf>
    <xf numFmtId="0" fontId="0" fillId="0" borderId="24" xfId="114" applyFont="1" applyFill="1" applyBorder="1" applyAlignment="1">
      <alignment horizontal="center"/>
      <protection/>
    </xf>
    <xf numFmtId="166" fontId="5" fillId="0" borderId="24" xfId="114" applyNumberFormat="1" applyFont="1" applyFill="1" applyBorder="1" applyAlignment="1">
      <alignment horizontal="center"/>
      <protection/>
    </xf>
    <xf numFmtId="0" fontId="0" fillId="0" borderId="24" xfId="114" applyFont="1" applyBorder="1" applyAlignment="1">
      <alignment horizontal="left" wrapText="1"/>
      <protection/>
    </xf>
    <xf numFmtId="0" fontId="0" fillId="0" borderId="25" xfId="114" applyFont="1" applyBorder="1" applyAlignment="1">
      <alignment wrapText="1"/>
      <protection/>
    </xf>
    <xf numFmtId="0" fontId="0" fillId="0" borderId="25" xfId="114" applyFont="1" applyBorder="1" applyAlignment="1">
      <alignment horizontal="center" wrapText="1"/>
      <protection/>
    </xf>
    <xf numFmtId="5" fontId="5" fillId="0" borderId="25" xfId="114" applyNumberFormat="1" applyBorder="1" applyAlignment="1">
      <alignment horizontal="center"/>
      <protection/>
    </xf>
    <xf numFmtId="0" fontId="1" fillId="0" borderId="0" xfId="114" applyFont="1">
      <alignment/>
      <protection/>
    </xf>
    <xf numFmtId="205" fontId="0" fillId="5" borderId="0" xfId="0" applyNumberFormat="1" applyFont="1" applyFill="1" applyAlignment="1">
      <alignment/>
    </xf>
    <xf numFmtId="205" fontId="0" fillId="5" borderId="0" xfId="83" applyNumberFormat="1" applyFont="1" applyFill="1" applyAlignment="1">
      <alignment/>
    </xf>
    <xf numFmtId="37" fontId="0" fillId="5" borderId="0" xfId="0" applyNumberFormat="1" applyFont="1" applyFill="1" applyAlignment="1">
      <alignment/>
    </xf>
    <xf numFmtId="183" fontId="0" fillId="0" borderId="0" xfId="83" applyNumberFormat="1" applyFont="1" applyFill="1" applyAlignment="1">
      <alignment/>
    </xf>
    <xf numFmtId="2" fontId="0" fillId="0" borderId="0" xfId="83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5" borderId="22" xfId="0" applyNumberFormat="1" applyFont="1" applyFill="1" applyBorder="1" applyAlignment="1" applyProtection="1">
      <alignment horizontal="center"/>
      <protection locked="0"/>
    </xf>
    <xf numFmtId="0" fontId="33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111" applyNumberFormat="1" applyFont="1" applyFill="1" applyBorder="1" applyAlignment="1">
      <alignment horizontal="center"/>
      <protection/>
    </xf>
    <xf numFmtId="0" fontId="0" fillId="5" borderId="22" xfId="111" applyNumberFormat="1" applyFont="1" applyFill="1" applyBorder="1" applyAlignment="1">
      <alignment horizontal="center"/>
      <protection/>
    </xf>
    <xf numFmtId="167" fontId="0" fillId="61" borderId="16" xfId="83" applyNumberFormat="1" applyFont="1" applyFill="1" applyBorder="1" applyAlignment="1">
      <alignment horizontal="center"/>
    </xf>
    <xf numFmtId="0" fontId="33" fillId="5" borderId="0" xfId="110" applyNumberFormat="1" applyFont="1" applyFill="1" applyBorder="1" applyAlignment="1" applyProtection="1">
      <alignment horizontal="center" vertical="center"/>
      <protection locked="0"/>
    </xf>
    <xf numFmtId="0" fontId="0" fillId="5" borderId="0" xfId="112" applyNumberFormat="1" applyFont="1" applyFill="1" applyBorder="1" applyAlignment="1">
      <alignment horizontal="center"/>
      <protection/>
    </xf>
    <xf numFmtId="0" fontId="0" fillId="5" borderId="22" xfId="112" applyNumberFormat="1" applyFont="1" applyFill="1" applyBorder="1" applyAlignment="1">
      <alignment horizontal="center"/>
      <protection/>
    </xf>
    <xf numFmtId="0" fontId="0" fillId="5" borderId="0" xfId="110" applyNumberFormat="1" applyFont="1" applyFill="1" applyBorder="1" applyAlignment="1" applyProtection="1">
      <alignment horizontal="center" vertical="center" wrapText="1"/>
      <protection locked="0"/>
    </xf>
    <xf numFmtId="0" fontId="0" fillId="5" borderId="20" xfId="110" applyNumberFormat="1" applyFont="1" applyFill="1" applyBorder="1" applyAlignment="1" applyProtection="1">
      <alignment horizontal="center"/>
      <protection locked="0"/>
    </xf>
    <xf numFmtId="0" fontId="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0" xfId="0" applyNumberFormat="1" applyFont="1" applyFill="1" applyBorder="1" applyAlignment="1" applyProtection="1">
      <alignment horizontal="center"/>
      <protection locked="0"/>
    </xf>
    <xf numFmtId="0" fontId="34" fillId="5" borderId="0" xfId="110" applyNumberFormat="1" applyFont="1" applyFill="1" applyAlignment="1">
      <alignment/>
      <protection/>
    </xf>
    <xf numFmtId="0" fontId="34" fillId="5" borderId="0" xfId="0" applyNumberFormat="1" applyFont="1" applyFill="1" applyAlignment="1">
      <alignment/>
    </xf>
    <xf numFmtId="0" fontId="34" fillId="0" borderId="0" xfId="0" applyFont="1" applyAlignment="1">
      <alignment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40%" xfId="36"/>
    <cellStyle name="Accent1 - 40% 2" xfId="37"/>
    <cellStyle name="Accent1 - 60%" xfId="38"/>
    <cellStyle name="Accent1 - 60% 2" xfId="39"/>
    <cellStyle name="Accent2" xfId="40"/>
    <cellStyle name="Accent2 - 20%" xfId="41"/>
    <cellStyle name="Accent2 - 20% 2" xfId="42"/>
    <cellStyle name="Accent2 - 40%" xfId="43"/>
    <cellStyle name="Accent2 - 40% 2" xfId="44"/>
    <cellStyle name="Accent2 - 60%" xfId="45"/>
    <cellStyle name="Accent2 - 60% 2" xfId="46"/>
    <cellStyle name="Accent3" xfId="47"/>
    <cellStyle name="Accent3 - 20%" xfId="48"/>
    <cellStyle name="Accent3 - 20% 2" xfId="49"/>
    <cellStyle name="Accent3 - 40%" xfId="50"/>
    <cellStyle name="Accent3 - 40% 2" xfId="51"/>
    <cellStyle name="Accent3 - 60%" xfId="52"/>
    <cellStyle name="Accent3 - 60% 2" xfId="53"/>
    <cellStyle name="Accent3 2" xfId="54"/>
    <cellStyle name="Accent4" xfId="55"/>
    <cellStyle name="Accent4 - 20%" xfId="56"/>
    <cellStyle name="Accent4 - 20% 2" xfId="57"/>
    <cellStyle name="Accent4 - 40%" xfId="58"/>
    <cellStyle name="Accent4 - 40% 2" xfId="59"/>
    <cellStyle name="Accent4 - 60%" xfId="60"/>
    <cellStyle name="Accent4 - 60% 2" xfId="61"/>
    <cellStyle name="Accent4 2" xfId="62"/>
    <cellStyle name="Accent5" xfId="63"/>
    <cellStyle name="Accent5 - 20%" xfId="64"/>
    <cellStyle name="Accent5 - 20% 2" xfId="65"/>
    <cellStyle name="Accent5 - 40%" xfId="66"/>
    <cellStyle name="Accent5 - 60%" xfId="67"/>
    <cellStyle name="Accent5 - 60% 2" xfId="68"/>
    <cellStyle name="Accent5 2" xfId="69"/>
    <cellStyle name="Accent6" xfId="70"/>
    <cellStyle name="Accent6 - 20%" xfId="71"/>
    <cellStyle name="Accent6 - 40%" xfId="72"/>
    <cellStyle name="Accent6 - 40% 2" xfId="73"/>
    <cellStyle name="Accent6 - 60%" xfId="74"/>
    <cellStyle name="Accent6 - 60% 2" xfId="75"/>
    <cellStyle name="Accent6 2" xfId="76"/>
    <cellStyle name="Bad" xfId="77"/>
    <cellStyle name="Bad 2" xfId="78"/>
    <cellStyle name="Calculation" xfId="79"/>
    <cellStyle name="Calculation 2" xfId="80"/>
    <cellStyle name="Check Cell" xfId="81"/>
    <cellStyle name="Check Cell 2" xfId="82"/>
    <cellStyle name="Comma" xfId="83"/>
    <cellStyle name="Comma [0]" xfId="84"/>
    <cellStyle name="Comma 2" xfId="85"/>
    <cellStyle name="Currency" xfId="86"/>
    <cellStyle name="Currency [0]" xfId="87"/>
    <cellStyle name="Emphasis 1" xfId="88"/>
    <cellStyle name="Emphasis 1 2" xfId="89"/>
    <cellStyle name="Emphasis 2" xfId="90"/>
    <cellStyle name="Emphasis 2 2" xfId="91"/>
    <cellStyle name="Emphasis 3" xfId="92"/>
    <cellStyle name="Explanatory Text" xfId="93"/>
    <cellStyle name="Followed Hyperlink" xfId="94"/>
    <cellStyle name="Good" xfId="95"/>
    <cellStyle name="Good 2" xfId="96"/>
    <cellStyle name="Heading 1" xfId="97"/>
    <cellStyle name="Heading 2" xfId="98"/>
    <cellStyle name="Heading 2 2" xfId="99"/>
    <cellStyle name="Heading 3" xfId="100"/>
    <cellStyle name="Heading 3 2" xfId="101"/>
    <cellStyle name="Heading 4" xfId="102"/>
    <cellStyle name="Hyperlink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2" xfId="110"/>
    <cellStyle name="Normal 3" xfId="111"/>
    <cellStyle name="Normal 3 2" xfId="112"/>
    <cellStyle name="Normal 4" xfId="113"/>
    <cellStyle name="Normal_MFR C15 2013" xfId="114"/>
    <cellStyle name="Note" xfId="115"/>
    <cellStyle name="Note 2" xfId="116"/>
    <cellStyle name="Output" xfId="117"/>
    <cellStyle name="Output 2" xfId="118"/>
    <cellStyle name="Percent" xfId="119"/>
    <cellStyle name="SAPBEXaggData" xfId="120"/>
    <cellStyle name="SAPBEXaggData 2" xfId="121"/>
    <cellStyle name="SAPBEXaggDataEmph" xfId="122"/>
    <cellStyle name="SAPBEXaggDataEmph 2" xfId="123"/>
    <cellStyle name="SAPBEXaggItem" xfId="124"/>
    <cellStyle name="SAPBEXaggItem 2" xfId="125"/>
    <cellStyle name="SAPBEXaggItemX" xfId="126"/>
    <cellStyle name="SAPBEXaggItemX 2" xfId="127"/>
    <cellStyle name="SAPBEXchaText" xfId="128"/>
    <cellStyle name="SAPBEXchaText 2" xfId="129"/>
    <cellStyle name="SAPBEXexcBad7" xfId="130"/>
    <cellStyle name="SAPBEXexcBad7 2" xfId="131"/>
    <cellStyle name="SAPBEXexcBad8" xfId="132"/>
    <cellStyle name="SAPBEXexcBad8 2" xfId="133"/>
    <cellStyle name="SAPBEXexcBad9" xfId="134"/>
    <cellStyle name="SAPBEXexcBad9 2" xfId="135"/>
    <cellStyle name="SAPBEXexcCritical4" xfId="136"/>
    <cellStyle name="SAPBEXexcCritical4 2" xfId="137"/>
    <cellStyle name="SAPBEXexcCritical5" xfId="138"/>
    <cellStyle name="SAPBEXexcCritical5 2" xfId="139"/>
    <cellStyle name="SAPBEXexcCritical6" xfId="140"/>
    <cellStyle name="SAPBEXexcCritical6 2" xfId="141"/>
    <cellStyle name="SAPBEXexcGood1" xfId="142"/>
    <cellStyle name="SAPBEXexcGood1 2" xfId="143"/>
    <cellStyle name="SAPBEXexcGood2" xfId="144"/>
    <cellStyle name="SAPBEXexcGood2 2" xfId="145"/>
    <cellStyle name="SAPBEXexcGood3" xfId="146"/>
    <cellStyle name="SAPBEXexcGood3 2" xfId="147"/>
    <cellStyle name="SAPBEXfilterDrill" xfId="148"/>
    <cellStyle name="SAPBEXfilterDrill 2" xfId="149"/>
    <cellStyle name="SAPBEXfilterItem" xfId="150"/>
    <cellStyle name="SAPBEXfilterItem 2" xfId="151"/>
    <cellStyle name="SAPBEXfilterText" xfId="152"/>
    <cellStyle name="SAPBEXfilterText 2" xfId="153"/>
    <cellStyle name="SAPBEXformats" xfId="154"/>
    <cellStyle name="SAPBEXformats 2" xfId="155"/>
    <cellStyle name="SAPBEXheaderItem" xfId="156"/>
    <cellStyle name="SAPBEXheaderItem 2" xfId="157"/>
    <cellStyle name="SAPBEXheaderItem 3" xfId="158"/>
    <cellStyle name="SAPBEXheaderItem 4" xfId="159"/>
    <cellStyle name="SAPBEXheaderText" xfId="160"/>
    <cellStyle name="SAPBEXheaderText 2" xfId="161"/>
    <cellStyle name="SAPBEXheaderText 3" xfId="162"/>
    <cellStyle name="SAPBEXheaderText 4" xfId="163"/>
    <cellStyle name="SAPBEXHLevel0" xfId="164"/>
    <cellStyle name="SAPBEXHLevel0 2" xfId="165"/>
    <cellStyle name="SAPBEXHLevel0X" xfId="166"/>
    <cellStyle name="SAPBEXHLevel0X 2" xfId="167"/>
    <cellStyle name="SAPBEXHLevel1" xfId="168"/>
    <cellStyle name="SAPBEXHLevel1 2" xfId="169"/>
    <cellStyle name="SAPBEXHLevel1X" xfId="170"/>
    <cellStyle name="SAPBEXHLevel1X 2" xfId="171"/>
    <cellStyle name="SAPBEXHLevel2" xfId="172"/>
    <cellStyle name="SAPBEXHLevel2 2" xfId="173"/>
    <cellStyle name="SAPBEXHLevel2X" xfId="174"/>
    <cellStyle name="SAPBEXHLevel2X 2" xfId="175"/>
    <cellStyle name="SAPBEXHLevel3" xfId="176"/>
    <cellStyle name="SAPBEXHLevel3 2" xfId="177"/>
    <cellStyle name="SAPBEXHLevel3X" xfId="178"/>
    <cellStyle name="SAPBEXHLevel3X 2" xfId="179"/>
    <cellStyle name="SAPBEXinputData" xfId="180"/>
    <cellStyle name="SAPBEXinputData 2" xfId="181"/>
    <cellStyle name="SAPBEXItemHeader" xfId="182"/>
    <cellStyle name="SAPBEXresData" xfId="183"/>
    <cellStyle name="SAPBEXresData 2" xfId="184"/>
    <cellStyle name="SAPBEXresDataEmph" xfId="185"/>
    <cellStyle name="SAPBEXresDataEmph 2" xfId="186"/>
    <cellStyle name="SAPBEXresItem" xfId="187"/>
    <cellStyle name="SAPBEXresItem 2" xfId="188"/>
    <cellStyle name="SAPBEXresItemX" xfId="189"/>
    <cellStyle name="SAPBEXresItemX 2" xfId="190"/>
    <cellStyle name="SAPBEXstdData" xfId="191"/>
    <cellStyle name="SAPBEXstdData 2" xfId="192"/>
    <cellStyle name="SAPBEXstdDataEmph" xfId="193"/>
    <cellStyle name="SAPBEXstdDataEmph 2" xfId="194"/>
    <cellStyle name="SAPBEXstdItem" xfId="195"/>
    <cellStyle name="SAPBEXstdItem 2" xfId="196"/>
    <cellStyle name="SAPBEXstdItemX" xfId="197"/>
    <cellStyle name="SAPBEXstdItemX 2" xfId="198"/>
    <cellStyle name="SAPBEXtitle" xfId="199"/>
    <cellStyle name="SAPBEXtitle 2" xfId="200"/>
    <cellStyle name="SAPBEXunassignedItem" xfId="201"/>
    <cellStyle name="SAPBEXundefined" xfId="202"/>
    <cellStyle name="SAPBEXundefined 2" xfId="203"/>
    <cellStyle name="Sheet Title" xfId="204"/>
    <cellStyle name="Title" xfId="205"/>
    <cellStyle name="Total" xfId="206"/>
    <cellStyle name="Warning Text" xfId="207"/>
    <cellStyle name="Warning Text 2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0</xdr:rowOff>
    </xdr:from>
    <xdr:to>
      <xdr:col>3</xdr:col>
      <xdr:colOff>323850</xdr:colOff>
      <xdr:row>16</xdr:row>
      <xdr:rowOff>0</xdr:rowOff>
    </xdr:to>
    <xdr:sp>
      <xdr:nvSpPr>
        <xdr:cNvPr id="1" name="Text Box 2049"/>
        <xdr:cNvSpPr txBox="1">
          <a:spLocks noChangeArrowheads="1"/>
        </xdr:cNvSpPr>
      </xdr:nvSpPr>
      <xdr:spPr>
        <a:xfrm>
          <a:off x="123825" y="4953000"/>
          <a:ext cx="8248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charges listed below are for individuals except line 33.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 33 is Corporate and is listed above.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Risk%20Management%2001-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Populated%20Ex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Populated%20with%20HRC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Template%20-%20GC%20Env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Template%20(5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Copy%20of%20MFR%20C-15%20Templat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PGD%20Industry%20%20Personal%20Dues%202015%20-%202018%20By%20CC%20(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-%20cost%20center%20670018%20-%20submitted%20Jan%2022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Template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Template%202016%2001%2027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Copy%20of%20MFR%20C-15%20EA%20ECO%20D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Nucle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Customer%20Service%20Consolidated%20MFR%20C-15_01_27_2016v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ALL%20YEARS%20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TG0LDS\AppData\Local\Microsoft\Windows\Temporary%20Internet%20Files\Content.Outlook\HBHOEXJP\MFR%20C-15%20Template_IM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FR C-15 PGD"/>
      <sheetName val="PGD 2015 - 2018 Dues SAP BW"/>
      <sheetName val="C-15 Accounts"/>
      <sheetName val="Graph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Invoices"/>
      <sheetName val="Nature of Org List"/>
      <sheetName val="GL Accounts"/>
      <sheetName val="BU List"/>
    </sheetNames>
    <sheetDataSet>
      <sheetData sheetId="2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4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  <sheetName val="Sheet1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FR C-15 Template"/>
      <sheetName val="Nature of Org List"/>
      <sheetName val="GL Accounts"/>
      <sheetName val="BU List"/>
    </sheetNames>
    <sheetDataSet>
      <sheetData sheetId="1">
        <row r="1">
          <cell r="A1" t="str">
            <v>Business Organization</v>
          </cell>
        </row>
        <row r="2">
          <cell r="A2" t="str">
            <v>Civic</v>
          </cell>
        </row>
        <row r="3">
          <cell r="A3" t="str">
            <v>Community Development</v>
          </cell>
        </row>
        <row r="4">
          <cell r="A4" t="str">
            <v>General Management</v>
          </cell>
        </row>
        <row r="5">
          <cell r="A5" t="str">
            <v>Industry Forum</v>
          </cell>
        </row>
        <row r="6">
          <cell r="A6" t="str">
            <v>National Policy Development</v>
          </cell>
        </row>
        <row r="7">
          <cell r="A7" t="str">
            <v>Nuclear Research Organization</v>
          </cell>
        </row>
        <row r="8">
          <cell r="A8" t="str">
            <v>Professional</v>
          </cell>
        </row>
        <row r="9">
          <cell r="A9" t="str">
            <v>Technical</v>
          </cell>
        </row>
        <row r="10">
          <cell r="A10" t="str">
            <v>Technical/Professional</v>
          </cell>
        </row>
      </sheetData>
      <sheetData sheetId="3">
        <row r="1">
          <cell r="A1" t="str">
            <v>20100   Power Generation</v>
          </cell>
        </row>
        <row r="2">
          <cell r="A2" t="str">
            <v>20105   Nuclear Division</v>
          </cell>
        </row>
        <row r="3">
          <cell r="A3" t="str">
            <v>20107   Nuclear Fuels</v>
          </cell>
        </row>
        <row r="4">
          <cell r="A4" t="str">
            <v>20114   Power Delivery</v>
          </cell>
        </row>
        <row r="5">
          <cell r="A5" t="str">
            <v>20125   Customer Service</v>
          </cell>
        </row>
        <row r="6">
          <cell r="A6" t="str">
            <v>20146   Information Management</v>
          </cell>
        </row>
        <row r="7">
          <cell r="A7" t="str">
            <v>20168   Executive</v>
          </cell>
        </row>
        <row r="8">
          <cell r="A8" t="str">
            <v>20140   NEE Financial BU</v>
          </cell>
        </row>
        <row r="9">
          <cell r="A9" t="str">
            <v>20141   FPL Utility Finance</v>
          </cell>
        </row>
        <row r="10">
          <cell r="A10" t="str">
            <v>20142   Human Resources &amp; Co</v>
          </cell>
        </row>
        <row r="11">
          <cell r="A11" t="str">
            <v>20148   Engineering Const &amp;</v>
          </cell>
        </row>
        <row r="12">
          <cell r="A12" t="str">
            <v>20144   General Counsel/Envi</v>
          </cell>
        </row>
        <row r="13">
          <cell r="A13" t="str">
            <v>20150   Strategy &amp; Corp Dev</v>
          </cell>
        </row>
        <row r="14">
          <cell r="A14" t="str">
            <v>20152   Marketing &amp; Communic</v>
          </cell>
        </row>
        <row r="15">
          <cell r="A15" t="str">
            <v>201111  Energy Marketing &amp; T</v>
          </cell>
        </row>
        <row r="16">
          <cell r="A16" t="str">
            <v>20154   Regulatory &amp; State G</v>
          </cell>
        </row>
        <row r="17">
          <cell r="A17" t="str">
            <v>20156   Development &amp; Extern</v>
          </cell>
        </row>
        <row r="18">
          <cell r="A18" t="str">
            <v>20158   Internal Audit</v>
          </cell>
        </row>
        <row r="19">
          <cell r="A19" t="str">
            <v>201110 Fossil Fuel &amp; Interc</v>
          </cell>
        </row>
        <row r="20">
          <cell r="A20" t="str">
            <v>20172   Location 10</v>
          </cell>
        </row>
        <row r="21">
          <cell r="A21" t="str">
            <v>20176   Misc GL Entry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showGridLines="0" tabSelected="1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4.99609375" style="3" customWidth="1"/>
    <col min="2" max="2" width="62.77734375" style="3" bestFit="1" customWidth="1"/>
    <col min="3" max="3" width="29.3359375" style="3" customWidth="1"/>
    <col min="4" max="4" width="20.77734375" style="3" customWidth="1"/>
    <col min="5" max="5" width="20.77734375" style="4" customWidth="1"/>
    <col min="6" max="7" width="20.77734375" style="3" customWidth="1"/>
    <col min="8" max="8" width="25.99609375" style="3" bestFit="1" customWidth="1"/>
    <col min="9" max="9" width="11.77734375" style="113" customWidth="1"/>
    <col min="10" max="10" width="29.6640625" style="3" bestFit="1" customWidth="1"/>
    <col min="11" max="11" width="18.21484375" style="3" bestFit="1" customWidth="1"/>
    <col min="12" max="16384" width="9.6640625" style="3" customWidth="1"/>
  </cols>
  <sheetData>
    <row r="1" ht="15">
      <c r="A1" s="168" t="s">
        <v>311</v>
      </c>
    </row>
    <row r="2" ht="15">
      <c r="A2" s="168" t="s">
        <v>312</v>
      </c>
    </row>
    <row r="4" spans="1:11" s="5" customFormat="1" ht="21">
      <c r="A4" s="156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5">
      <c r="A5" s="157" t="s">
        <v>23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15" thickBot="1">
      <c r="A6" s="158" t="s">
        <v>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s="6" customFormat="1" ht="46.5">
      <c r="A7" s="9" t="s">
        <v>10</v>
      </c>
      <c r="B7" s="10" t="s">
        <v>9</v>
      </c>
      <c r="C7" s="10" t="s">
        <v>8</v>
      </c>
      <c r="D7" s="10" t="s">
        <v>12</v>
      </c>
      <c r="E7" s="10" t="s">
        <v>13</v>
      </c>
      <c r="F7" s="10" t="s">
        <v>14</v>
      </c>
      <c r="G7" s="10" t="s">
        <v>15</v>
      </c>
      <c r="H7" s="9" t="s">
        <v>16</v>
      </c>
      <c r="I7" s="9" t="s">
        <v>40</v>
      </c>
      <c r="J7" s="9" t="s">
        <v>41</v>
      </c>
      <c r="K7" s="9" t="s">
        <v>42</v>
      </c>
    </row>
    <row r="8" spans="1:11" ht="15" thickBot="1">
      <c r="A8" s="35"/>
      <c r="B8" s="35"/>
      <c r="C8" s="36"/>
      <c r="D8" s="37"/>
      <c r="E8" s="155"/>
      <c r="F8" s="155"/>
      <c r="G8" s="155"/>
      <c r="H8" s="37"/>
      <c r="I8" s="95"/>
      <c r="J8" s="37"/>
      <c r="K8" s="37"/>
    </row>
    <row r="9" spans="1:11" s="1" customFormat="1" ht="17.25" customHeight="1">
      <c r="A9" s="19">
        <v>22</v>
      </c>
      <c r="B9" s="63" t="s">
        <v>129</v>
      </c>
      <c r="C9" s="114" t="s">
        <v>6</v>
      </c>
      <c r="D9" s="150">
        <v>40000</v>
      </c>
      <c r="E9" s="102">
        <v>45000</v>
      </c>
      <c r="F9" s="115">
        <v>45000</v>
      </c>
      <c r="G9" s="97">
        <v>45000</v>
      </c>
      <c r="H9" s="110" t="s">
        <v>130</v>
      </c>
      <c r="I9" s="112">
        <v>20125</v>
      </c>
      <c r="J9" s="114" t="s">
        <v>54</v>
      </c>
      <c r="K9" s="114" t="s">
        <v>151</v>
      </c>
    </row>
    <row r="10" spans="1:11" s="1" customFormat="1" ht="17.25" customHeight="1">
      <c r="A10" s="19"/>
      <c r="B10" s="63" t="s">
        <v>269</v>
      </c>
      <c r="C10" s="114" t="s">
        <v>2</v>
      </c>
      <c r="D10" s="150">
        <v>40000</v>
      </c>
      <c r="E10" s="102">
        <v>39000</v>
      </c>
      <c r="F10" s="115">
        <v>39000</v>
      </c>
      <c r="G10" s="97">
        <v>39000</v>
      </c>
      <c r="H10" s="110" t="s">
        <v>134</v>
      </c>
      <c r="I10" s="112">
        <v>20125</v>
      </c>
      <c r="J10" s="114" t="s">
        <v>54</v>
      </c>
      <c r="K10" s="114" t="s">
        <v>151</v>
      </c>
    </row>
    <row r="11" spans="1:11" ht="15" customHeight="1">
      <c r="A11" s="20">
        <v>55</v>
      </c>
      <c r="B11" s="63" t="s">
        <v>243</v>
      </c>
      <c r="C11" s="114" t="s">
        <v>2</v>
      </c>
      <c r="D11" s="150">
        <v>121422</v>
      </c>
      <c r="E11" s="102">
        <v>130000</v>
      </c>
      <c r="F11" s="115">
        <v>133250</v>
      </c>
      <c r="G11" s="97">
        <v>136715</v>
      </c>
      <c r="H11" s="110" t="s">
        <v>274</v>
      </c>
      <c r="I11" s="112">
        <v>201111</v>
      </c>
      <c r="J11" s="114" t="s">
        <v>232</v>
      </c>
      <c r="K11" s="114" t="s">
        <v>231</v>
      </c>
    </row>
    <row r="12" spans="1:11" ht="15" customHeight="1">
      <c r="A12" s="15">
        <v>56</v>
      </c>
      <c r="B12" s="63" t="s">
        <v>158</v>
      </c>
      <c r="C12" s="114" t="s">
        <v>2</v>
      </c>
      <c r="D12" s="150">
        <v>47952</v>
      </c>
      <c r="E12" s="102">
        <v>50000</v>
      </c>
      <c r="F12" s="115">
        <v>51249.99999999999</v>
      </c>
      <c r="G12" s="97">
        <v>52583</v>
      </c>
      <c r="H12" s="110" t="s">
        <v>272</v>
      </c>
      <c r="I12" s="112">
        <v>201111</v>
      </c>
      <c r="J12" s="114" t="s">
        <v>232</v>
      </c>
      <c r="K12" s="114" t="s">
        <v>231</v>
      </c>
    </row>
    <row r="13" spans="1:11" ht="15" customHeight="1">
      <c r="A13" s="15">
        <v>57</v>
      </c>
      <c r="B13" s="63" t="s">
        <v>244</v>
      </c>
      <c r="C13" s="114" t="s">
        <v>17</v>
      </c>
      <c r="D13" s="150">
        <v>17389</v>
      </c>
      <c r="E13" s="102">
        <v>0</v>
      </c>
      <c r="F13" s="102">
        <v>0</v>
      </c>
      <c r="G13" s="102">
        <v>0</v>
      </c>
      <c r="H13" s="110" t="s">
        <v>39</v>
      </c>
      <c r="I13" s="112">
        <v>201111</v>
      </c>
      <c r="J13" s="114" t="s">
        <v>232</v>
      </c>
      <c r="K13" s="114" t="s">
        <v>231</v>
      </c>
    </row>
    <row r="14" spans="1:11" ht="15" customHeight="1">
      <c r="A14" s="15">
        <v>58</v>
      </c>
      <c r="B14" s="63" t="s">
        <v>245</v>
      </c>
      <c r="C14" s="114" t="s">
        <v>2</v>
      </c>
      <c r="D14" s="150">
        <v>14000</v>
      </c>
      <c r="E14" s="102">
        <v>14000</v>
      </c>
      <c r="F14" s="115">
        <v>14349.999999999998</v>
      </c>
      <c r="G14" s="97">
        <v>14723</v>
      </c>
      <c r="H14" s="110" t="s">
        <v>273</v>
      </c>
      <c r="I14" s="112">
        <v>201111</v>
      </c>
      <c r="J14" s="114" t="s">
        <v>232</v>
      </c>
      <c r="K14" s="114" t="s">
        <v>231</v>
      </c>
    </row>
    <row r="15" spans="1:11" ht="15" customHeight="1">
      <c r="A15" s="19">
        <v>59</v>
      </c>
      <c r="B15" s="63" t="s">
        <v>246</v>
      </c>
      <c r="C15" s="114" t="s">
        <v>2</v>
      </c>
      <c r="D15" s="150">
        <v>10800</v>
      </c>
      <c r="E15" s="102">
        <v>11000</v>
      </c>
      <c r="F15" s="115">
        <v>11274.999999999998</v>
      </c>
      <c r="G15" s="97">
        <v>11568</v>
      </c>
      <c r="H15" s="110" t="s">
        <v>272</v>
      </c>
      <c r="I15" s="112">
        <v>201111</v>
      </c>
      <c r="J15" s="114" t="s">
        <v>232</v>
      </c>
      <c r="K15" s="114" t="s">
        <v>231</v>
      </c>
    </row>
    <row r="16" spans="1:11" ht="15" customHeight="1">
      <c r="A16" s="15">
        <v>13</v>
      </c>
      <c r="B16" s="63" t="s">
        <v>87</v>
      </c>
      <c r="C16" s="114" t="s">
        <v>6</v>
      </c>
      <c r="D16" s="150">
        <v>16000</v>
      </c>
      <c r="E16" s="102">
        <v>16000</v>
      </c>
      <c r="F16" s="115">
        <v>16000</v>
      </c>
      <c r="G16" s="97">
        <v>16000</v>
      </c>
      <c r="H16" s="110" t="s">
        <v>88</v>
      </c>
      <c r="I16" s="112">
        <v>20148</v>
      </c>
      <c r="J16" s="114" t="s">
        <v>93</v>
      </c>
      <c r="K16" s="114" t="s">
        <v>94</v>
      </c>
    </row>
    <row r="17" spans="1:11" ht="15" customHeight="1">
      <c r="A17" s="20">
        <v>111</v>
      </c>
      <c r="B17" s="63" t="s">
        <v>268</v>
      </c>
      <c r="C17" s="114" t="s">
        <v>6</v>
      </c>
      <c r="D17" s="150">
        <v>14850</v>
      </c>
      <c r="E17" s="102">
        <v>0</v>
      </c>
      <c r="F17" s="115">
        <v>0</v>
      </c>
      <c r="G17" s="97">
        <v>0</v>
      </c>
      <c r="H17" s="110" t="s">
        <v>88</v>
      </c>
      <c r="I17" s="112">
        <v>20148</v>
      </c>
      <c r="J17" s="114" t="s">
        <v>93</v>
      </c>
      <c r="K17" s="114" t="s">
        <v>94</v>
      </c>
    </row>
    <row r="18" spans="1:11" ht="15" customHeight="1">
      <c r="A18" s="19">
        <v>67</v>
      </c>
      <c r="B18" s="63" t="s">
        <v>250</v>
      </c>
      <c r="C18" s="114" t="s">
        <v>6</v>
      </c>
      <c r="D18" s="150">
        <v>4382905</v>
      </c>
      <c r="E18" s="102">
        <v>4684318</v>
      </c>
      <c r="F18" s="115">
        <v>4778004</v>
      </c>
      <c r="G18" s="97">
        <v>4902232</v>
      </c>
      <c r="H18" s="110" t="s">
        <v>220</v>
      </c>
      <c r="I18" s="112">
        <v>20168</v>
      </c>
      <c r="J18" s="114" t="s">
        <v>55</v>
      </c>
      <c r="K18" s="114" t="s">
        <v>186</v>
      </c>
    </row>
    <row r="19" spans="1:11" ht="15" customHeight="1">
      <c r="A19" s="15">
        <v>66</v>
      </c>
      <c r="B19" s="63" t="s">
        <v>249</v>
      </c>
      <c r="C19" s="114" t="s">
        <v>6</v>
      </c>
      <c r="D19" s="150">
        <v>3042294</v>
      </c>
      <c r="E19" s="102">
        <v>3331339</v>
      </c>
      <c r="F19" s="115">
        <v>3397966</v>
      </c>
      <c r="G19" s="97">
        <v>3486313</v>
      </c>
      <c r="H19" s="110" t="s">
        <v>220</v>
      </c>
      <c r="I19" s="112">
        <v>20168</v>
      </c>
      <c r="J19" s="114" t="s">
        <v>55</v>
      </c>
      <c r="K19" s="114" t="s">
        <v>186</v>
      </c>
    </row>
    <row r="20" spans="1:11" ht="15" customHeight="1">
      <c r="A20" s="20">
        <v>68</v>
      </c>
      <c r="B20" s="63" t="s">
        <v>251</v>
      </c>
      <c r="C20" s="114" t="s">
        <v>6</v>
      </c>
      <c r="D20" s="150">
        <v>2290051</v>
      </c>
      <c r="E20" s="102">
        <v>2358756</v>
      </c>
      <c r="F20" s="115">
        <v>2405931</v>
      </c>
      <c r="G20" s="97">
        <v>2468485</v>
      </c>
      <c r="H20" s="110" t="s">
        <v>221</v>
      </c>
      <c r="I20" s="112">
        <v>20168</v>
      </c>
      <c r="J20" s="114" t="s">
        <v>55</v>
      </c>
      <c r="K20" s="114" t="s">
        <v>186</v>
      </c>
    </row>
    <row r="21" spans="1:11" ht="15" customHeight="1">
      <c r="A21" s="15">
        <v>69</v>
      </c>
      <c r="B21" s="63" t="s">
        <v>271</v>
      </c>
      <c r="C21" s="114" t="s">
        <v>2</v>
      </c>
      <c r="D21" s="150">
        <v>250000</v>
      </c>
      <c r="E21" s="102">
        <v>255000</v>
      </c>
      <c r="F21" s="115">
        <v>261374.99999999997</v>
      </c>
      <c r="G21" s="97">
        <v>268171</v>
      </c>
      <c r="H21" s="110" t="s">
        <v>221</v>
      </c>
      <c r="I21" s="112">
        <v>20168</v>
      </c>
      <c r="J21" s="114" t="s">
        <v>55</v>
      </c>
      <c r="K21" s="114" t="s">
        <v>186</v>
      </c>
    </row>
    <row r="22" spans="1:11" ht="15" customHeight="1">
      <c r="A22" s="19">
        <v>70</v>
      </c>
      <c r="B22" s="63" t="s">
        <v>270</v>
      </c>
      <c r="C22" s="114" t="s">
        <v>2</v>
      </c>
      <c r="D22" s="150">
        <v>157500</v>
      </c>
      <c r="E22" s="102">
        <v>153000</v>
      </c>
      <c r="F22" s="115">
        <v>156825</v>
      </c>
      <c r="G22" s="97">
        <v>160902</v>
      </c>
      <c r="H22" s="110" t="s">
        <v>221</v>
      </c>
      <c r="I22" s="112">
        <v>20168</v>
      </c>
      <c r="J22" s="114" t="s">
        <v>55</v>
      </c>
      <c r="K22" s="114" t="s">
        <v>186</v>
      </c>
    </row>
    <row r="23" spans="1:11" ht="15" customHeight="1">
      <c r="A23" s="15">
        <v>72</v>
      </c>
      <c r="B23" s="63" t="s">
        <v>174</v>
      </c>
      <c r="C23" s="114" t="s">
        <v>2</v>
      </c>
      <c r="D23" s="150">
        <v>143692</v>
      </c>
      <c r="E23" s="102">
        <v>107018</v>
      </c>
      <c r="F23" s="115">
        <v>109693</v>
      </c>
      <c r="G23" s="97">
        <v>112545</v>
      </c>
      <c r="H23" s="110" t="s">
        <v>221</v>
      </c>
      <c r="I23" s="112">
        <v>20168</v>
      </c>
      <c r="J23" s="114" t="s">
        <v>55</v>
      </c>
      <c r="K23" s="114" t="s">
        <v>186</v>
      </c>
    </row>
    <row r="24" spans="1:11" ht="15" customHeight="1">
      <c r="A24" s="20">
        <v>71</v>
      </c>
      <c r="B24" s="63" t="s">
        <v>309</v>
      </c>
      <c r="C24" s="114" t="s">
        <v>6</v>
      </c>
      <c r="D24" s="150">
        <v>115390</v>
      </c>
      <c r="E24" s="102">
        <v>117699</v>
      </c>
      <c r="F24" s="115">
        <v>120053</v>
      </c>
      <c r="G24" s="97">
        <v>123174</v>
      </c>
      <c r="H24" s="110" t="s">
        <v>221</v>
      </c>
      <c r="I24" s="112">
        <v>20168</v>
      </c>
      <c r="J24" s="114" t="s">
        <v>55</v>
      </c>
      <c r="K24" s="114" t="s">
        <v>186</v>
      </c>
    </row>
    <row r="25" spans="1:11" ht="15" customHeight="1">
      <c r="A25" s="15">
        <v>73</v>
      </c>
      <c r="B25" s="63" t="s">
        <v>252</v>
      </c>
      <c r="C25" s="114" t="s">
        <v>6</v>
      </c>
      <c r="D25" s="150">
        <v>84146</v>
      </c>
      <c r="E25" s="102">
        <v>85827</v>
      </c>
      <c r="F25" s="115">
        <v>87543</v>
      </c>
      <c r="G25" s="97">
        <v>89820</v>
      </c>
      <c r="H25" s="110" t="s">
        <v>221</v>
      </c>
      <c r="I25" s="112">
        <v>20168</v>
      </c>
      <c r="J25" s="114" t="s">
        <v>55</v>
      </c>
      <c r="K25" s="114" t="s">
        <v>186</v>
      </c>
    </row>
    <row r="26" spans="1:11" s="1" customFormat="1" ht="16.5">
      <c r="A26" s="19">
        <v>75</v>
      </c>
      <c r="B26" s="63" t="s">
        <v>178</v>
      </c>
      <c r="C26" s="114" t="s">
        <v>2</v>
      </c>
      <c r="D26" s="150">
        <f>37500+12500</f>
        <v>50000</v>
      </c>
      <c r="E26" s="102">
        <v>51000</v>
      </c>
      <c r="F26" s="115">
        <v>52274.99999999999</v>
      </c>
      <c r="G26" s="97">
        <v>53634</v>
      </c>
      <c r="H26" s="110" t="s">
        <v>221</v>
      </c>
      <c r="I26" s="112">
        <v>20168</v>
      </c>
      <c r="J26" s="114" t="s">
        <v>55</v>
      </c>
      <c r="K26" s="114" t="s">
        <v>186</v>
      </c>
    </row>
    <row r="27" spans="1:11" s="1" customFormat="1" ht="16.5">
      <c r="A27" s="19">
        <v>78</v>
      </c>
      <c r="B27" s="63" t="s">
        <v>181</v>
      </c>
      <c r="C27" s="114" t="s">
        <v>2</v>
      </c>
      <c r="D27" s="150">
        <v>29100</v>
      </c>
      <c r="E27" s="102">
        <v>29682</v>
      </c>
      <c r="F27" s="115">
        <v>30424</v>
      </c>
      <c r="G27" s="97">
        <v>31215</v>
      </c>
      <c r="H27" s="110" t="s">
        <v>221</v>
      </c>
      <c r="I27" s="112">
        <v>20168</v>
      </c>
      <c r="J27" s="114" t="s">
        <v>55</v>
      </c>
      <c r="K27" s="114" t="s">
        <v>186</v>
      </c>
    </row>
    <row r="28" spans="1:11" s="1" customFormat="1" ht="16.5">
      <c r="A28" s="20">
        <v>76</v>
      </c>
      <c r="B28" s="63" t="s">
        <v>179</v>
      </c>
      <c r="C28" s="114" t="s">
        <v>2</v>
      </c>
      <c r="D28" s="150">
        <v>15000</v>
      </c>
      <c r="E28" s="102">
        <v>45900</v>
      </c>
      <c r="F28" s="115">
        <v>47048</v>
      </c>
      <c r="G28" s="97">
        <v>48271</v>
      </c>
      <c r="H28" s="110" t="s">
        <v>221</v>
      </c>
      <c r="I28" s="112">
        <v>20168</v>
      </c>
      <c r="J28" s="114" t="s">
        <v>55</v>
      </c>
      <c r="K28" s="114" t="s">
        <v>186</v>
      </c>
    </row>
    <row r="29" spans="1:11" s="1" customFormat="1" ht="16.5">
      <c r="A29" s="15">
        <v>80</v>
      </c>
      <c r="B29" s="63" t="s">
        <v>254</v>
      </c>
      <c r="C29" s="114" t="s">
        <v>2</v>
      </c>
      <c r="D29" s="150">
        <v>10000</v>
      </c>
      <c r="E29" s="102">
        <v>25500</v>
      </c>
      <c r="F29" s="115">
        <v>26138</v>
      </c>
      <c r="G29" s="97">
        <v>26817</v>
      </c>
      <c r="H29" s="110" t="s">
        <v>221</v>
      </c>
      <c r="I29" s="112">
        <v>20168</v>
      </c>
      <c r="J29" s="114" t="s">
        <v>55</v>
      </c>
      <c r="K29" s="114" t="s">
        <v>186</v>
      </c>
    </row>
    <row r="30" spans="1:11" s="1" customFormat="1" ht="16.5">
      <c r="A30" s="15">
        <v>90</v>
      </c>
      <c r="B30" s="63" t="s">
        <v>308</v>
      </c>
      <c r="C30" s="114" t="s">
        <v>6</v>
      </c>
      <c r="D30" s="150">
        <v>107500</v>
      </c>
      <c r="E30" s="102">
        <v>0</v>
      </c>
      <c r="F30" s="115">
        <v>0</v>
      </c>
      <c r="G30" s="97">
        <v>0</v>
      </c>
      <c r="H30" s="110" t="s">
        <v>206</v>
      </c>
      <c r="I30" s="112">
        <v>20144</v>
      </c>
      <c r="J30" s="114" t="s">
        <v>203</v>
      </c>
      <c r="K30" s="114" t="s">
        <v>204</v>
      </c>
    </row>
    <row r="31" spans="1:11" ht="15" customHeight="1">
      <c r="A31" s="20">
        <v>92</v>
      </c>
      <c r="B31" s="63" t="s">
        <v>281</v>
      </c>
      <c r="C31" s="114" t="s">
        <v>6</v>
      </c>
      <c r="D31" s="150">
        <v>74400</v>
      </c>
      <c r="E31" s="102">
        <v>37000</v>
      </c>
      <c r="F31" s="115">
        <v>37000</v>
      </c>
      <c r="G31" s="97">
        <v>37000</v>
      </c>
      <c r="H31" s="110" t="s">
        <v>39</v>
      </c>
      <c r="I31" s="112">
        <v>20144</v>
      </c>
      <c r="J31" s="114" t="s">
        <v>203</v>
      </c>
      <c r="K31" s="114" t="s">
        <v>204</v>
      </c>
    </row>
    <row r="32" spans="1:11" ht="15" customHeight="1">
      <c r="A32" s="15">
        <v>93</v>
      </c>
      <c r="B32" s="63" t="s">
        <v>196</v>
      </c>
      <c r="C32" s="114" t="s">
        <v>6</v>
      </c>
      <c r="D32" s="150">
        <v>52600</v>
      </c>
      <c r="E32" s="102">
        <v>29000</v>
      </c>
      <c r="F32" s="115">
        <v>29000</v>
      </c>
      <c r="G32" s="97">
        <v>29000</v>
      </c>
      <c r="H32" s="110" t="s">
        <v>207</v>
      </c>
      <c r="I32" s="112">
        <v>20144</v>
      </c>
      <c r="J32" s="114" t="s">
        <v>203</v>
      </c>
      <c r="K32" s="114" t="s">
        <v>204</v>
      </c>
    </row>
    <row r="33" spans="1:11" s="1" customFormat="1" ht="16.5">
      <c r="A33" s="15">
        <v>96</v>
      </c>
      <c r="B33" s="63" t="s">
        <v>258</v>
      </c>
      <c r="C33" s="114" t="s">
        <v>4</v>
      </c>
      <c r="D33" s="150">
        <v>16500</v>
      </c>
      <c r="E33" s="102">
        <v>0</v>
      </c>
      <c r="F33" s="115">
        <v>12000</v>
      </c>
      <c r="G33" s="97">
        <v>12000</v>
      </c>
      <c r="H33" s="110">
        <v>9923000</v>
      </c>
      <c r="I33" s="112">
        <v>20144</v>
      </c>
      <c r="J33" s="114" t="s">
        <v>203</v>
      </c>
      <c r="K33" s="114" t="s">
        <v>204</v>
      </c>
    </row>
    <row r="34" spans="1:11" s="1" customFormat="1" ht="15.75" customHeight="1">
      <c r="A34" s="19">
        <v>91</v>
      </c>
      <c r="B34" s="63" t="s">
        <v>307</v>
      </c>
      <c r="C34" s="114" t="s">
        <v>6</v>
      </c>
      <c r="D34" s="150">
        <v>10000</v>
      </c>
      <c r="E34" s="102">
        <v>85000</v>
      </c>
      <c r="F34" s="115">
        <v>85000</v>
      </c>
      <c r="G34" s="97">
        <v>85000</v>
      </c>
      <c r="H34" s="110">
        <v>9923000</v>
      </c>
      <c r="I34" s="112">
        <v>20144</v>
      </c>
      <c r="J34" s="114" t="s">
        <v>203</v>
      </c>
      <c r="K34" s="114" t="s">
        <v>204</v>
      </c>
    </row>
    <row r="35" spans="1:11" ht="15" customHeight="1">
      <c r="A35" s="15">
        <v>97</v>
      </c>
      <c r="B35" s="63" t="s">
        <v>200</v>
      </c>
      <c r="C35" s="114" t="s">
        <v>1</v>
      </c>
      <c r="D35" s="150">
        <v>10000</v>
      </c>
      <c r="E35" s="102">
        <v>10000</v>
      </c>
      <c r="F35" s="115">
        <v>10000</v>
      </c>
      <c r="G35" s="97">
        <v>10000</v>
      </c>
      <c r="H35" s="110" t="s">
        <v>207</v>
      </c>
      <c r="I35" s="112">
        <v>20144</v>
      </c>
      <c r="J35" s="114" t="s">
        <v>203</v>
      </c>
      <c r="K35" s="114" t="s">
        <v>204</v>
      </c>
    </row>
    <row r="36" spans="1:11" ht="15" customHeight="1">
      <c r="A36" s="121">
        <v>86</v>
      </c>
      <c r="B36" s="63" t="s">
        <v>261</v>
      </c>
      <c r="C36" s="114" t="s">
        <v>6</v>
      </c>
      <c r="D36" s="150">
        <v>67500</v>
      </c>
      <c r="E36" s="102">
        <v>63500</v>
      </c>
      <c r="F36" s="115">
        <v>63500</v>
      </c>
      <c r="G36" s="97">
        <v>63500</v>
      </c>
      <c r="H36" s="110" t="s">
        <v>88</v>
      </c>
      <c r="I36" s="112">
        <v>20142</v>
      </c>
      <c r="J36" s="114" t="s">
        <v>193</v>
      </c>
      <c r="K36" s="114" t="s">
        <v>186</v>
      </c>
    </row>
    <row r="37" spans="1:11" s="1" customFormat="1" ht="16.5">
      <c r="A37" s="122">
        <v>85</v>
      </c>
      <c r="B37" s="63" t="s">
        <v>262</v>
      </c>
      <c r="C37" s="114" t="s">
        <v>6</v>
      </c>
      <c r="D37" s="150">
        <v>36500</v>
      </c>
      <c r="E37" s="102">
        <v>54000</v>
      </c>
      <c r="F37" s="115">
        <v>54000</v>
      </c>
      <c r="G37" s="97">
        <v>54000</v>
      </c>
      <c r="H37" s="110" t="s">
        <v>88</v>
      </c>
      <c r="I37" s="112">
        <v>20142</v>
      </c>
      <c r="J37" s="114" t="s">
        <v>193</v>
      </c>
      <c r="K37" s="114" t="s">
        <v>186</v>
      </c>
    </row>
    <row r="38" spans="1:11" s="1" customFormat="1" ht="16.5">
      <c r="A38" s="121">
        <v>83</v>
      </c>
      <c r="B38" s="63" t="s">
        <v>256</v>
      </c>
      <c r="C38" s="114" t="s">
        <v>6</v>
      </c>
      <c r="D38" s="150">
        <v>27000</v>
      </c>
      <c r="E38" s="102">
        <v>12500</v>
      </c>
      <c r="F38" s="115">
        <v>12500</v>
      </c>
      <c r="G38" s="97">
        <v>12500</v>
      </c>
      <c r="H38" s="110" t="s">
        <v>88</v>
      </c>
      <c r="I38" s="112">
        <v>20142</v>
      </c>
      <c r="J38" s="114" t="s">
        <v>193</v>
      </c>
      <c r="K38" s="114" t="s">
        <v>186</v>
      </c>
    </row>
    <row r="39" spans="1:11" s="1" customFormat="1" ht="16.5">
      <c r="A39" s="123">
        <v>84</v>
      </c>
      <c r="B39" s="63" t="s">
        <v>259</v>
      </c>
      <c r="C39" s="114" t="s">
        <v>6</v>
      </c>
      <c r="D39" s="150">
        <v>15000</v>
      </c>
      <c r="E39" s="102">
        <v>15000</v>
      </c>
      <c r="F39" s="115">
        <v>15000</v>
      </c>
      <c r="G39" s="97">
        <v>15000</v>
      </c>
      <c r="H39" s="110" t="s">
        <v>88</v>
      </c>
      <c r="I39" s="112">
        <v>20142</v>
      </c>
      <c r="J39" s="114" t="s">
        <v>193</v>
      </c>
      <c r="K39" s="114" t="s">
        <v>186</v>
      </c>
    </row>
    <row r="40" spans="1:11" s="1" customFormat="1" ht="16.5">
      <c r="A40" s="15">
        <v>64</v>
      </c>
      <c r="B40" s="63" t="s">
        <v>155</v>
      </c>
      <c r="C40" s="114" t="s">
        <v>1</v>
      </c>
      <c r="D40" s="150">
        <v>50000</v>
      </c>
      <c r="E40" s="102">
        <v>50000</v>
      </c>
      <c r="F40" s="115">
        <v>50000</v>
      </c>
      <c r="G40" s="97">
        <v>50000</v>
      </c>
      <c r="H40" s="110" t="s">
        <v>88</v>
      </c>
      <c r="I40" s="112">
        <v>20146</v>
      </c>
      <c r="J40" s="114" t="s">
        <v>127</v>
      </c>
      <c r="K40" s="114" t="s">
        <v>165</v>
      </c>
    </row>
    <row r="41" spans="1:11" s="1" customFormat="1" ht="16.5">
      <c r="A41" s="19">
        <v>62</v>
      </c>
      <c r="B41" s="63" t="s">
        <v>248</v>
      </c>
      <c r="C41" s="114" t="s">
        <v>1</v>
      </c>
      <c r="D41" s="150">
        <v>32560</v>
      </c>
      <c r="E41" s="102">
        <v>90000</v>
      </c>
      <c r="F41" s="115">
        <v>31000</v>
      </c>
      <c r="G41" s="97">
        <v>90000</v>
      </c>
      <c r="H41" s="110" t="s">
        <v>88</v>
      </c>
      <c r="I41" s="112">
        <v>20146</v>
      </c>
      <c r="J41" s="114" t="s">
        <v>127</v>
      </c>
      <c r="K41" s="114" t="s">
        <v>165</v>
      </c>
    </row>
    <row r="42" spans="1:11" s="1" customFormat="1" ht="16.5">
      <c r="A42" s="20">
        <v>63</v>
      </c>
      <c r="B42" s="63" t="s">
        <v>154</v>
      </c>
      <c r="C42" s="114" t="s">
        <v>1</v>
      </c>
      <c r="D42" s="150">
        <v>30000</v>
      </c>
      <c r="E42" s="102">
        <v>35000</v>
      </c>
      <c r="F42" s="115">
        <v>35000</v>
      </c>
      <c r="G42" s="97">
        <v>35000</v>
      </c>
      <c r="H42" s="110" t="s">
        <v>88</v>
      </c>
      <c r="I42" s="112">
        <v>20146</v>
      </c>
      <c r="J42" s="114" t="s">
        <v>127</v>
      </c>
      <c r="K42" s="114" t="s">
        <v>165</v>
      </c>
    </row>
    <row r="43" spans="1:11" s="1" customFormat="1" ht="16.5">
      <c r="A43" s="20">
        <v>12</v>
      </c>
      <c r="B43" s="63" t="s">
        <v>260</v>
      </c>
      <c r="C43" s="114" t="s">
        <v>1</v>
      </c>
      <c r="D43" s="150">
        <v>38825</v>
      </c>
      <c r="E43" s="102">
        <v>39825</v>
      </c>
      <c r="F43" s="115">
        <v>40821</v>
      </c>
      <c r="G43" s="97">
        <v>41882</v>
      </c>
      <c r="H43" s="110">
        <v>9930200</v>
      </c>
      <c r="I43" s="112">
        <v>20158</v>
      </c>
      <c r="J43" s="114" t="s">
        <v>59</v>
      </c>
      <c r="K43" s="114" t="s">
        <v>91</v>
      </c>
    </row>
    <row r="44" spans="1:11" s="1" customFormat="1" ht="16.5">
      <c r="A44" s="20">
        <v>4</v>
      </c>
      <c r="B44" s="63" t="s">
        <v>266</v>
      </c>
      <c r="C44" s="114" t="s">
        <v>6</v>
      </c>
      <c r="D44" s="150">
        <v>32500</v>
      </c>
      <c r="E44" s="102">
        <v>32000</v>
      </c>
      <c r="F44" s="115">
        <v>32000</v>
      </c>
      <c r="G44" s="97">
        <v>32000</v>
      </c>
      <c r="H44" s="110" t="s">
        <v>230</v>
      </c>
      <c r="I44" s="112">
        <v>67008</v>
      </c>
      <c r="J44" s="114" t="s">
        <v>265</v>
      </c>
      <c r="K44" s="114" t="s">
        <v>267</v>
      </c>
    </row>
    <row r="45" spans="1:11" s="1" customFormat="1" ht="16.5">
      <c r="A45" s="19">
        <v>3</v>
      </c>
      <c r="B45" s="63" t="s">
        <v>64</v>
      </c>
      <c r="C45" s="114" t="s">
        <v>1</v>
      </c>
      <c r="D45" s="150">
        <v>10800</v>
      </c>
      <c r="E45" s="102">
        <v>0</v>
      </c>
      <c r="F45" s="115">
        <v>0</v>
      </c>
      <c r="G45" s="97">
        <v>0</v>
      </c>
      <c r="H45" s="110" t="s">
        <v>63</v>
      </c>
      <c r="I45" s="112">
        <v>20152</v>
      </c>
      <c r="J45" s="114" t="s">
        <v>69</v>
      </c>
      <c r="K45" s="114" t="s">
        <v>61</v>
      </c>
    </row>
    <row r="46" spans="1:11" ht="15" customHeight="1">
      <c r="A46" s="19">
        <v>6</v>
      </c>
      <c r="B46" s="63" t="s">
        <v>262</v>
      </c>
      <c r="C46" s="114" t="s">
        <v>1</v>
      </c>
      <c r="D46" s="150">
        <v>10000</v>
      </c>
      <c r="E46" s="102">
        <v>0</v>
      </c>
      <c r="F46" s="115">
        <v>0</v>
      </c>
      <c r="G46" s="97">
        <v>0</v>
      </c>
      <c r="H46" s="110" t="s">
        <v>63</v>
      </c>
      <c r="I46" s="112">
        <v>20152</v>
      </c>
      <c r="J46" s="114" t="s">
        <v>69</v>
      </c>
      <c r="K46" s="114" t="s">
        <v>61</v>
      </c>
    </row>
    <row r="47" spans="1:11" s="1" customFormat="1" ht="16.5">
      <c r="A47" s="122">
        <v>18</v>
      </c>
      <c r="B47" s="63" t="s">
        <v>118</v>
      </c>
      <c r="C47" s="114" t="s">
        <v>4</v>
      </c>
      <c r="D47" s="150">
        <v>3394400</v>
      </c>
      <c r="E47" s="102">
        <v>3462288</v>
      </c>
      <c r="F47" s="115">
        <v>3531528</v>
      </c>
      <c r="G47" s="97">
        <v>3602160</v>
      </c>
      <c r="H47" s="110" t="s">
        <v>39</v>
      </c>
      <c r="I47" s="112">
        <v>20105</v>
      </c>
      <c r="J47" s="114" t="s">
        <v>125</v>
      </c>
      <c r="K47" s="114" t="s">
        <v>126</v>
      </c>
    </row>
    <row r="48" spans="1:11" s="1" customFormat="1" ht="16.5">
      <c r="A48" s="122">
        <v>17</v>
      </c>
      <c r="B48" s="63" t="s">
        <v>284</v>
      </c>
      <c r="C48" s="114" t="s">
        <v>7</v>
      </c>
      <c r="D48" s="150">
        <v>2635469</v>
      </c>
      <c r="E48" s="102">
        <v>2655657</v>
      </c>
      <c r="F48" s="115">
        <v>2894000</v>
      </c>
      <c r="G48" s="97">
        <v>2994000</v>
      </c>
      <c r="H48" s="110" t="s">
        <v>120</v>
      </c>
      <c r="I48" s="112">
        <v>20105</v>
      </c>
      <c r="J48" s="114" t="s">
        <v>125</v>
      </c>
      <c r="K48" s="114" t="s">
        <v>126</v>
      </c>
    </row>
    <row r="49" spans="1:11" s="1" customFormat="1" ht="16.5">
      <c r="A49" s="121">
        <v>19</v>
      </c>
      <c r="B49" s="63" t="s">
        <v>119</v>
      </c>
      <c r="C49" s="114" t="s">
        <v>18</v>
      </c>
      <c r="D49" s="150">
        <v>1483210</v>
      </c>
      <c r="E49" s="102">
        <v>1512876</v>
      </c>
      <c r="F49" s="115">
        <v>1543128</v>
      </c>
      <c r="G49" s="97">
        <v>1573992</v>
      </c>
      <c r="H49" s="110" t="s">
        <v>39</v>
      </c>
      <c r="I49" s="112">
        <v>20105</v>
      </c>
      <c r="J49" s="114" t="s">
        <v>125</v>
      </c>
      <c r="K49" s="114" t="s">
        <v>126</v>
      </c>
    </row>
    <row r="50" spans="1:11" ht="15" customHeight="1">
      <c r="A50" s="123">
        <v>20</v>
      </c>
      <c r="B50" s="63" t="s">
        <v>121</v>
      </c>
      <c r="C50" s="114" t="s">
        <v>7</v>
      </c>
      <c r="D50" s="150">
        <v>674816</v>
      </c>
      <c r="E50" s="102">
        <v>833063</v>
      </c>
      <c r="F50" s="115">
        <v>875000</v>
      </c>
      <c r="G50" s="97">
        <v>904376</v>
      </c>
      <c r="H50" s="110" t="s">
        <v>120</v>
      </c>
      <c r="I50" s="112">
        <v>20105</v>
      </c>
      <c r="J50" s="114" t="s">
        <v>125</v>
      </c>
      <c r="K50" s="114" t="s">
        <v>126</v>
      </c>
    </row>
    <row r="51" spans="1:11" ht="15" customHeight="1">
      <c r="A51" s="122">
        <v>21</v>
      </c>
      <c r="B51" s="63" t="s">
        <v>122</v>
      </c>
      <c r="C51" s="114" t="s">
        <v>18</v>
      </c>
      <c r="D51" s="150">
        <v>10000</v>
      </c>
      <c r="E51" s="102">
        <v>0</v>
      </c>
      <c r="F51" s="115">
        <v>0</v>
      </c>
      <c r="G51" s="97">
        <v>0</v>
      </c>
      <c r="H51" s="110" t="s">
        <v>120</v>
      </c>
      <c r="I51" s="112">
        <v>20105</v>
      </c>
      <c r="J51" s="114" t="s">
        <v>125</v>
      </c>
      <c r="K51" s="114" t="s">
        <v>126</v>
      </c>
    </row>
    <row r="52" spans="1:11" ht="15" customHeight="1">
      <c r="A52" s="122">
        <v>106</v>
      </c>
      <c r="B52" s="63" t="s">
        <v>223</v>
      </c>
      <c r="C52" s="114" t="s">
        <v>4</v>
      </c>
      <c r="D52" s="150">
        <v>100100</v>
      </c>
      <c r="E52" s="102">
        <v>105000</v>
      </c>
      <c r="F52" s="115">
        <v>110000</v>
      </c>
      <c r="G52" s="97">
        <v>115000</v>
      </c>
      <c r="H52" s="110" t="s">
        <v>228</v>
      </c>
      <c r="I52" s="112">
        <v>20144</v>
      </c>
      <c r="J52" s="114" t="s">
        <v>53</v>
      </c>
      <c r="K52" s="114" t="s">
        <v>229</v>
      </c>
    </row>
    <row r="53" spans="1:11" ht="15" customHeight="1">
      <c r="A53" s="122">
        <v>104</v>
      </c>
      <c r="B53" s="63" t="s">
        <v>226</v>
      </c>
      <c r="C53" s="114" t="s">
        <v>4</v>
      </c>
      <c r="D53" s="150">
        <v>45000</v>
      </c>
      <c r="E53" s="102">
        <v>15000</v>
      </c>
      <c r="F53" s="115">
        <v>15000</v>
      </c>
      <c r="G53" s="97">
        <v>15000</v>
      </c>
      <c r="H53" s="110" t="s">
        <v>228</v>
      </c>
      <c r="I53" s="112">
        <v>20144</v>
      </c>
      <c r="J53" s="114" t="s">
        <v>53</v>
      </c>
      <c r="K53" s="114" t="s">
        <v>229</v>
      </c>
    </row>
    <row r="54" spans="1:11" s="1" customFormat="1" ht="16.5">
      <c r="A54" s="123">
        <v>103</v>
      </c>
      <c r="B54" s="63" t="s">
        <v>225</v>
      </c>
      <c r="C54" s="114" t="s">
        <v>4</v>
      </c>
      <c r="D54" s="150">
        <v>30000</v>
      </c>
      <c r="E54" s="102">
        <v>20000</v>
      </c>
      <c r="F54" s="115">
        <v>20000</v>
      </c>
      <c r="G54" s="97">
        <v>20000</v>
      </c>
      <c r="H54" s="110" t="s">
        <v>228</v>
      </c>
      <c r="I54" s="112">
        <v>20144</v>
      </c>
      <c r="J54" s="114" t="s">
        <v>53</v>
      </c>
      <c r="K54" s="114" t="s">
        <v>229</v>
      </c>
    </row>
    <row r="55" spans="1:11" s="1" customFormat="1" ht="16.5">
      <c r="A55" s="122">
        <v>1</v>
      </c>
      <c r="B55" s="63" t="s">
        <v>224</v>
      </c>
      <c r="C55" s="114" t="s">
        <v>4</v>
      </c>
      <c r="D55" s="150">
        <v>11035</v>
      </c>
      <c r="E55" s="102">
        <v>11366</v>
      </c>
      <c r="F55" s="115">
        <v>11707</v>
      </c>
      <c r="G55" s="97">
        <v>11366</v>
      </c>
      <c r="H55" s="110" t="s">
        <v>228</v>
      </c>
      <c r="I55" s="112">
        <v>20144</v>
      </c>
      <c r="J55" s="114" t="s">
        <v>53</v>
      </c>
      <c r="K55" s="114" t="s">
        <v>229</v>
      </c>
    </row>
    <row r="56" spans="1:11" s="1" customFormat="1" ht="16.5">
      <c r="A56" s="123">
        <v>108</v>
      </c>
      <c r="B56" s="63" t="s">
        <v>310</v>
      </c>
      <c r="C56" s="114" t="s">
        <v>6</v>
      </c>
      <c r="D56" s="150">
        <v>54120</v>
      </c>
      <c r="E56" s="102">
        <v>54100</v>
      </c>
      <c r="F56" s="115">
        <v>54100</v>
      </c>
      <c r="G56" s="97">
        <v>54100</v>
      </c>
      <c r="H56" s="151" t="s">
        <v>88</v>
      </c>
      <c r="I56" s="112">
        <v>20154</v>
      </c>
      <c r="J56" s="114" t="s">
        <v>237</v>
      </c>
      <c r="K56" s="114" t="s">
        <v>238</v>
      </c>
    </row>
    <row r="57" spans="1:11" s="1" customFormat="1" ht="16.5">
      <c r="A57" s="15">
        <v>109</v>
      </c>
      <c r="B57" s="63" t="s">
        <v>234</v>
      </c>
      <c r="C57" s="114" t="s">
        <v>2</v>
      </c>
      <c r="D57" s="150">
        <v>20000</v>
      </c>
      <c r="E57" s="102">
        <v>20000</v>
      </c>
      <c r="F57" s="115">
        <v>20000</v>
      </c>
      <c r="G57" s="97">
        <v>20000</v>
      </c>
      <c r="H57" s="151" t="s">
        <v>88</v>
      </c>
      <c r="I57" s="112">
        <v>20154</v>
      </c>
      <c r="J57" s="114" t="s">
        <v>237</v>
      </c>
      <c r="K57" s="114" t="s">
        <v>238</v>
      </c>
    </row>
    <row r="58" spans="2:11" ht="15">
      <c r="B58" s="63" t="s">
        <v>306</v>
      </c>
      <c r="C58" s="152"/>
      <c r="D58" s="153">
        <f>SUM(D64:D109)</f>
        <v>247228</v>
      </c>
      <c r="E58" s="153">
        <f>SUM(E64:E109)</f>
        <v>424875</v>
      </c>
      <c r="F58" s="153">
        <f>SUM(F64:F109)</f>
        <v>420113</v>
      </c>
      <c r="G58" s="153">
        <f>SUM(G64:G109)</f>
        <v>425316</v>
      </c>
      <c r="H58" s="152"/>
      <c r="I58" s="154"/>
      <c r="J58" s="152"/>
      <c r="K58" s="152"/>
    </row>
    <row r="59" spans="1:11" ht="15" thickBot="1">
      <c r="A59" s="17"/>
      <c r="B59" s="17"/>
      <c r="C59" s="17"/>
      <c r="D59" s="28">
        <f>SUM(D9:D58)</f>
        <v>20219554</v>
      </c>
      <c r="E59" s="28">
        <f>SUM(E9:E58)</f>
        <v>21217089</v>
      </c>
      <c r="F59" s="28">
        <f>SUM(F9:F58)</f>
        <v>21784797</v>
      </c>
      <c r="G59" s="28">
        <f>SUM(G9:G58)</f>
        <v>22389360</v>
      </c>
      <c r="H59" s="30"/>
      <c r="I59" s="111"/>
      <c r="J59" s="17"/>
      <c r="K59" s="17"/>
    </row>
    <row r="60" spans="4:7" ht="15" thickTop="1">
      <c r="D60" s="147">
        <v>20219552.990000002</v>
      </c>
      <c r="E60" s="148">
        <v>21217087.71842963</v>
      </c>
      <c r="F60" s="147">
        <v>21784796.507135104</v>
      </c>
      <c r="G60" s="147">
        <v>22389362.169146325</v>
      </c>
    </row>
    <row r="61" spans="4:7" ht="15">
      <c r="D61" s="149">
        <f>D59-D60</f>
        <v>1.0099999979138374</v>
      </c>
      <c r="E61" s="149">
        <f>E59-E60</f>
        <v>1.2815703712403774</v>
      </c>
      <c r="F61" s="149">
        <f>F59-F60</f>
        <v>0.4928648956120014</v>
      </c>
      <c r="G61" s="149">
        <f>G59-G60</f>
        <v>-2.1691463254392147</v>
      </c>
    </row>
    <row r="63" spans="1:11" ht="15">
      <c r="A63" s="159" t="s">
        <v>306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1:11" s="1" customFormat="1" ht="17.25" customHeight="1">
      <c r="A64" s="15">
        <v>2</v>
      </c>
      <c r="B64" s="63" t="s">
        <v>218</v>
      </c>
      <c r="C64" s="62" t="s">
        <v>6</v>
      </c>
      <c r="D64" s="150">
        <v>0</v>
      </c>
      <c r="E64" s="102">
        <v>10996</v>
      </c>
      <c r="F64" s="115">
        <v>11271</v>
      </c>
      <c r="G64" s="115">
        <v>11564</v>
      </c>
      <c r="H64" s="110" t="s">
        <v>46</v>
      </c>
      <c r="I64" s="112">
        <v>2014001</v>
      </c>
      <c r="J64" s="114" t="s">
        <v>56</v>
      </c>
      <c r="K64" s="114" t="s">
        <v>217</v>
      </c>
    </row>
    <row r="65" spans="1:11" s="1" customFormat="1" ht="16.5" customHeight="1">
      <c r="A65" s="20">
        <v>23</v>
      </c>
      <c r="B65" s="63" t="s">
        <v>131</v>
      </c>
      <c r="C65" s="114" t="s">
        <v>6</v>
      </c>
      <c r="D65" s="150">
        <v>9583</v>
      </c>
      <c r="E65" s="102">
        <v>8991</v>
      </c>
      <c r="F65" s="115">
        <v>9278</v>
      </c>
      <c r="G65" s="97">
        <v>9500</v>
      </c>
      <c r="H65" s="110" t="s">
        <v>132</v>
      </c>
      <c r="I65" s="112">
        <v>20125</v>
      </c>
      <c r="J65" s="114" t="s">
        <v>54</v>
      </c>
      <c r="K65" s="114" t="s">
        <v>151</v>
      </c>
    </row>
    <row r="66" spans="1:11" s="1" customFormat="1" ht="16.5" customHeight="1">
      <c r="A66" s="15">
        <v>24</v>
      </c>
      <c r="B66" s="63" t="s">
        <v>133</v>
      </c>
      <c r="C66" s="114" t="s">
        <v>2</v>
      </c>
      <c r="D66" s="150">
        <v>7400</v>
      </c>
      <c r="E66" s="102">
        <v>7400</v>
      </c>
      <c r="F66" s="115">
        <v>7400</v>
      </c>
      <c r="G66" s="97">
        <v>7400</v>
      </c>
      <c r="H66" s="110" t="s">
        <v>134</v>
      </c>
      <c r="I66" s="112">
        <v>20125</v>
      </c>
      <c r="J66" s="114" t="s">
        <v>54</v>
      </c>
      <c r="K66" s="114" t="s">
        <v>151</v>
      </c>
    </row>
    <row r="67" spans="1:11" s="1" customFormat="1" ht="16.5" customHeight="1">
      <c r="A67" s="15">
        <v>25</v>
      </c>
      <c r="B67" s="63" t="s">
        <v>135</v>
      </c>
      <c r="C67" s="114" t="s">
        <v>1</v>
      </c>
      <c r="D67" s="150">
        <v>5750</v>
      </c>
      <c r="E67" s="102">
        <v>5750</v>
      </c>
      <c r="F67" s="115">
        <v>5750</v>
      </c>
      <c r="G67" s="97">
        <v>5750</v>
      </c>
      <c r="H67" s="110" t="s">
        <v>134</v>
      </c>
      <c r="I67" s="112">
        <v>20125</v>
      </c>
      <c r="J67" s="114" t="s">
        <v>54</v>
      </c>
      <c r="K67" s="114" t="s">
        <v>151</v>
      </c>
    </row>
    <row r="68" spans="1:11" s="1" customFormat="1" ht="16.5" customHeight="1">
      <c r="A68" s="19">
        <v>27</v>
      </c>
      <c r="B68" s="63" t="s">
        <v>136</v>
      </c>
      <c r="C68" s="114" t="s">
        <v>2</v>
      </c>
      <c r="D68" s="150">
        <v>4872</v>
      </c>
      <c r="E68" s="102">
        <v>0</v>
      </c>
      <c r="F68" s="115">
        <v>0</v>
      </c>
      <c r="G68" s="97">
        <v>0</v>
      </c>
      <c r="H68" s="110" t="s">
        <v>137</v>
      </c>
      <c r="I68" s="112">
        <v>20125</v>
      </c>
      <c r="J68" s="114" t="s">
        <v>54</v>
      </c>
      <c r="K68" s="114" t="s">
        <v>151</v>
      </c>
    </row>
    <row r="69" spans="1:11" s="1" customFormat="1" ht="16.5" customHeight="1">
      <c r="A69" s="20">
        <v>28</v>
      </c>
      <c r="B69" s="63" t="s">
        <v>138</v>
      </c>
      <c r="C69" s="114" t="s">
        <v>6</v>
      </c>
      <c r="D69" s="150">
        <v>2500</v>
      </c>
      <c r="E69" s="102">
        <v>2500</v>
      </c>
      <c r="F69" s="115">
        <v>2500</v>
      </c>
      <c r="G69" s="97">
        <v>2500</v>
      </c>
      <c r="H69" s="110" t="s">
        <v>134</v>
      </c>
      <c r="I69" s="112">
        <v>20125</v>
      </c>
      <c r="J69" s="114" t="s">
        <v>54</v>
      </c>
      <c r="K69" s="114" t="s">
        <v>151</v>
      </c>
    </row>
    <row r="70" spans="1:11" s="1" customFormat="1" ht="16.5" customHeight="1">
      <c r="A70" s="20">
        <v>31</v>
      </c>
      <c r="B70" s="63" t="s">
        <v>139</v>
      </c>
      <c r="C70" s="114" t="s">
        <v>19</v>
      </c>
      <c r="D70" s="150">
        <v>875</v>
      </c>
      <c r="E70" s="102">
        <v>821</v>
      </c>
      <c r="F70" s="115">
        <v>847</v>
      </c>
      <c r="G70" s="97">
        <v>867</v>
      </c>
      <c r="H70" s="110" t="s">
        <v>140</v>
      </c>
      <c r="I70" s="112">
        <v>20125</v>
      </c>
      <c r="J70" s="114" t="s">
        <v>54</v>
      </c>
      <c r="K70" s="114" t="s">
        <v>151</v>
      </c>
    </row>
    <row r="71" spans="1:11" s="1" customFormat="1" ht="16.5" customHeight="1">
      <c r="A71" s="15">
        <v>32</v>
      </c>
      <c r="B71" s="63" t="s">
        <v>275</v>
      </c>
      <c r="C71" s="114" t="s">
        <v>19</v>
      </c>
      <c r="D71" s="150">
        <v>784</v>
      </c>
      <c r="E71" s="102">
        <v>736</v>
      </c>
      <c r="F71" s="115">
        <v>759</v>
      </c>
      <c r="G71" s="97">
        <v>777</v>
      </c>
      <c r="H71" s="110" t="s">
        <v>140</v>
      </c>
      <c r="I71" s="112">
        <v>20125</v>
      </c>
      <c r="J71" s="114" t="s">
        <v>54</v>
      </c>
      <c r="K71" s="114" t="s">
        <v>151</v>
      </c>
    </row>
    <row r="72" spans="1:11" s="1" customFormat="1" ht="16.5" customHeight="1">
      <c r="A72" s="15">
        <v>33</v>
      </c>
      <c r="B72" s="63" t="s">
        <v>142</v>
      </c>
      <c r="C72" s="114" t="s">
        <v>19</v>
      </c>
      <c r="D72" s="150">
        <v>780</v>
      </c>
      <c r="E72" s="102">
        <v>732</v>
      </c>
      <c r="F72" s="115">
        <v>755</v>
      </c>
      <c r="G72" s="97">
        <v>773</v>
      </c>
      <c r="H72" s="110" t="s">
        <v>140</v>
      </c>
      <c r="I72" s="112">
        <v>20125</v>
      </c>
      <c r="J72" s="114" t="s">
        <v>54</v>
      </c>
      <c r="K72" s="114" t="s">
        <v>151</v>
      </c>
    </row>
    <row r="73" spans="1:11" s="1" customFormat="1" ht="16.5" customHeight="1">
      <c r="A73" s="19">
        <v>35</v>
      </c>
      <c r="B73" s="63" t="s">
        <v>239</v>
      </c>
      <c r="C73" s="114" t="s">
        <v>19</v>
      </c>
      <c r="D73" s="150">
        <v>660</v>
      </c>
      <c r="E73" s="102">
        <v>700</v>
      </c>
      <c r="F73" s="115">
        <v>700</v>
      </c>
      <c r="G73" s="97">
        <v>700</v>
      </c>
      <c r="H73" s="110" t="s">
        <v>137</v>
      </c>
      <c r="I73" s="112">
        <v>20125</v>
      </c>
      <c r="J73" s="114" t="s">
        <v>54</v>
      </c>
      <c r="K73" s="114" t="s">
        <v>151</v>
      </c>
    </row>
    <row r="74" spans="1:11" s="1" customFormat="1" ht="16.5" customHeight="1">
      <c r="A74" s="20">
        <v>36</v>
      </c>
      <c r="B74" s="63" t="s">
        <v>144</v>
      </c>
      <c r="C74" s="114" t="s">
        <v>19</v>
      </c>
      <c r="D74" s="150">
        <v>605</v>
      </c>
      <c r="E74" s="102">
        <v>568</v>
      </c>
      <c r="F74" s="115">
        <v>586</v>
      </c>
      <c r="G74" s="97">
        <v>600</v>
      </c>
      <c r="H74" s="110" t="s">
        <v>140</v>
      </c>
      <c r="I74" s="112">
        <v>20125</v>
      </c>
      <c r="J74" s="114" t="s">
        <v>54</v>
      </c>
      <c r="K74" s="114" t="s">
        <v>151</v>
      </c>
    </row>
    <row r="75" spans="1:11" s="1" customFormat="1" ht="16.5" customHeight="1">
      <c r="A75" s="15">
        <v>37</v>
      </c>
      <c r="B75" s="63" t="s">
        <v>145</v>
      </c>
      <c r="C75" s="114" t="s">
        <v>19</v>
      </c>
      <c r="D75" s="150">
        <v>450</v>
      </c>
      <c r="E75" s="102">
        <v>422</v>
      </c>
      <c r="F75" s="115">
        <v>436</v>
      </c>
      <c r="G75" s="97">
        <v>446</v>
      </c>
      <c r="H75" s="110" t="s">
        <v>140</v>
      </c>
      <c r="I75" s="112">
        <v>20125</v>
      </c>
      <c r="J75" s="114" t="s">
        <v>54</v>
      </c>
      <c r="K75" s="114" t="s">
        <v>151</v>
      </c>
    </row>
    <row r="76" spans="1:11" s="1" customFormat="1" ht="16.5">
      <c r="A76" s="19">
        <v>38</v>
      </c>
      <c r="B76" s="63" t="s">
        <v>146</v>
      </c>
      <c r="C76" s="114" t="s">
        <v>2</v>
      </c>
      <c r="D76" s="150">
        <v>446</v>
      </c>
      <c r="E76" s="102">
        <v>578</v>
      </c>
      <c r="F76" s="115">
        <v>596</v>
      </c>
      <c r="G76" s="97">
        <v>611</v>
      </c>
      <c r="H76" s="110" t="s">
        <v>140</v>
      </c>
      <c r="I76" s="112">
        <v>20125</v>
      </c>
      <c r="J76" s="114" t="s">
        <v>54</v>
      </c>
      <c r="K76" s="114" t="s">
        <v>151</v>
      </c>
    </row>
    <row r="77" spans="1:11" s="1" customFormat="1" ht="16.5">
      <c r="A77" s="15">
        <v>53</v>
      </c>
      <c r="B77" s="63" t="s">
        <v>241</v>
      </c>
      <c r="C77" s="114" t="s">
        <v>19</v>
      </c>
      <c r="D77" s="150">
        <v>0</v>
      </c>
      <c r="E77" s="102">
        <v>600</v>
      </c>
      <c r="F77" s="115">
        <v>600</v>
      </c>
      <c r="G77" s="97">
        <v>600</v>
      </c>
      <c r="H77" s="110">
        <v>9100</v>
      </c>
      <c r="I77" s="112">
        <v>20125</v>
      </c>
      <c r="J77" s="114" t="s">
        <v>54</v>
      </c>
      <c r="K77" s="114" t="s">
        <v>151</v>
      </c>
    </row>
    <row r="78" spans="1:11" s="1" customFormat="1" ht="16.5">
      <c r="A78" s="20">
        <v>52</v>
      </c>
      <c r="B78" s="63" t="s">
        <v>240</v>
      </c>
      <c r="C78" s="114" t="s">
        <v>4</v>
      </c>
      <c r="D78" s="150">
        <v>0</v>
      </c>
      <c r="E78" s="102">
        <v>300</v>
      </c>
      <c r="F78" s="115">
        <v>300</v>
      </c>
      <c r="G78" s="97">
        <v>300</v>
      </c>
      <c r="H78" s="110">
        <v>9030</v>
      </c>
      <c r="I78" s="112">
        <v>20125</v>
      </c>
      <c r="J78" s="114" t="s">
        <v>54</v>
      </c>
      <c r="K78" s="114" t="s">
        <v>151</v>
      </c>
    </row>
    <row r="79" spans="1:11" s="1" customFormat="1" ht="16.5">
      <c r="A79" s="19">
        <v>54</v>
      </c>
      <c r="B79" s="63" t="s">
        <v>242</v>
      </c>
      <c r="C79" s="114" t="s">
        <v>1</v>
      </c>
      <c r="D79" s="150">
        <v>0</v>
      </c>
      <c r="E79" s="102">
        <v>15009</v>
      </c>
      <c r="F79" s="115">
        <v>5703</v>
      </c>
      <c r="G79" s="97">
        <v>5682</v>
      </c>
      <c r="H79" s="110" t="s">
        <v>150</v>
      </c>
      <c r="I79" s="112">
        <v>20125</v>
      </c>
      <c r="J79" s="114" t="s">
        <v>54</v>
      </c>
      <c r="K79" s="114" t="s">
        <v>151</v>
      </c>
    </row>
    <row r="80" spans="1:11" s="1" customFormat="1" ht="16.5">
      <c r="A80" s="20">
        <v>60</v>
      </c>
      <c r="B80" s="63" t="s">
        <v>247</v>
      </c>
      <c r="C80" s="114" t="s">
        <v>2</v>
      </c>
      <c r="D80" s="150">
        <v>5940</v>
      </c>
      <c r="E80" s="102">
        <v>0</v>
      </c>
      <c r="F80" s="102">
        <v>0</v>
      </c>
      <c r="G80" s="102">
        <v>0</v>
      </c>
      <c r="H80" s="110" t="s">
        <v>274</v>
      </c>
      <c r="I80" s="112">
        <v>201111</v>
      </c>
      <c r="J80" s="114" t="s">
        <v>232</v>
      </c>
      <c r="K80" s="114" t="s">
        <v>231</v>
      </c>
    </row>
    <row r="81" spans="1:11" s="1" customFormat="1" ht="16.5">
      <c r="A81" s="15">
        <v>61</v>
      </c>
      <c r="B81" s="63" t="s">
        <v>264</v>
      </c>
      <c r="C81" s="114" t="s">
        <v>5</v>
      </c>
      <c r="D81" s="150">
        <v>2536</v>
      </c>
      <c r="E81" s="102">
        <v>3200</v>
      </c>
      <c r="F81" s="115">
        <v>3279.9999999999995</v>
      </c>
      <c r="G81" s="97">
        <v>3365</v>
      </c>
      <c r="H81" s="110" t="s">
        <v>274</v>
      </c>
      <c r="I81" s="112">
        <v>201111</v>
      </c>
      <c r="J81" s="114" t="s">
        <v>232</v>
      </c>
      <c r="K81" s="114" t="s">
        <v>231</v>
      </c>
    </row>
    <row r="82" spans="1:11" s="1" customFormat="1" ht="16.5">
      <c r="A82" s="19">
        <v>14</v>
      </c>
      <c r="B82" s="63" t="s">
        <v>89</v>
      </c>
      <c r="C82" s="114" t="s">
        <v>6</v>
      </c>
      <c r="D82" s="150">
        <v>4120</v>
      </c>
      <c r="E82" s="102">
        <v>2750</v>
      </c>
      <c r="F82" s="115">
        <v>2750</v>
      </c>
      <c r="G82" s="97">
        <v>2750</v>
      </c>
      <c r="H82" s="110" t="s">
        <v>88</v>
      </c>
      <c r="I82" s="112">
        <v>20148</v>
      </c>
      <c r="J82" s="114" t="s">
        <v>93</v>
      </c>
      <c r="K82" s="114" t="s">
        <v>94</v>
      </c>
    </row>
    <row r="83" spans="1:11" s="1" customFormat="1" ht="16.5">
      <c r="A83" s="20">
        <v>15</v>
      </c>
      <c r="B83" s="63" t="s">
        <v>92</v>
      </c>
      <c r="C83" s="114" t="s">
        <v>6</v>
      </c>
      <c r="D83" s="150">
        <v>3916</v>
      </c>
      <c r="E83" s="102">
        <v>2500</v>
      </c>
      <c r="F83" s="115">
        <v>2520</v>
      </c>
      <c r="G83" s="97">
        <v>2544</v>
      </c>
      <c r="H83" s="110" t="s">
        <v>88</v>
      </c>
      <c r="I83" s="112">
        <v>20148</v>
      </c>
      <c r="J83" s="114" t="s">
        <v>93</v>
      </c>
      <c r="K83" s="114" t="s">
        <v>94</v>
      </c>
    </row>
    <row r="84" spans="1:11" s="1" customFormat="1" ht="16.5">
      <c r="A84" s="15">
        <v>82</v>
      </c>
      <c r="B84" s="63" t="s">
        <v>185</v>
      </c>
      <c r="C84" s="114" t="s">
        <v>2</v>
      </c>
      <c r="D84" s="150">
        <v>32041</v>
      </c>
      <c r="E84" s="102">
        <v>13746</v>
      </c>
      <c r="F84" s="115">
        <v>14071</v>
      </c>
      <c r="G84" s="97">
        <v>14617</v>
      </c>
      <c r="H84" s="110" t="s">
        <v>221</v>
      </c>
      <c r="I84" s="112">
        <v>20168</v>
      </c>
      <c r="J84" s="114" t="s">
        <v>55</v>
      </c>
      <c r="K84" s="114" t="s">
        <v>186</v>
      </c>
    </row>
    <row r="85" spans="1:11" s="1" customFormat="1" ht="16.5">
      <c r="A85" s="15">
        <v>81</v>
      </c>
      <c r="B85" s="63" t="s">
        <v>184</v>
      </c>
      <c r="C85" s="114" t="s">
        <v>2</v>
      </c>
      <c r="D85" s="150">
        <v>0</v>
      </c>
      <c r="E85" s="102">
        <v>15300</v>
      </c>
      <c r="F85" s="115">
        <v>15683</v>
      </c>
      <c r="G85" s="97">
        <v>16090</v>
      </c>
      <c r="H85" s="110" t="s">
        <v>221</v>
      </c>
      <c r="I85" s="112">
        <v>20168</v>
      </c>
      <c r="J85" s="114" t="s">
        <v>55</v>
      </c>
      <c r="K85" s="114" t="s">
        <v>186</v>
      </c>
    </row>
    <row r="86" spans="1:11" s="1" customFormat="1" ht="16.5">
      <c r="A86" s="20">
        <v>79</v>
      </c>
      <c r="B86" s="63" t="s">
        <v>255</v>
      </c>
      <c r="C86" s="114" t="s">
        <v>2</v>
      </c>
      <c r="D86" s="150">
        <v>0</v>
      </c>
      <c r="E86" s="102">
        <v>25500</v>
      </c>
      <c r="F86" s="115">
        <v>26138</v>
      </c>
      <c r="G86" s="97">
        <v>26817</v>
      </c>
      <c r="H86" s="110" t="s">
        <v>221</v>
      </c>
      <c r="I86" s="112">
        <v>20168</v>
      </c>
      <c r="J86" s="114" t="s">
        <v>55</v>
      </c>
      <c r="K86" s="114" t="s">
        <v>186</v>
      </c>
    </row>
    <row r="87" spans="1:11" s="1" customFormat="1" ht="16.5">
      <c r="A87" s="15">
        <v>77</v>
      </c>
      <c r="B87" s="63" t="s">
        <v>180</v>
      </c>
      <c r="C87" s="114" t="s">
        <v>6</v>
      </c>
      <c r="D87" s="150">
        <v>0</v>
      </c>
      <c r="E87" s="102">
        <v>37479</v>
      </c>
      <c r="F87" s="115">
        <v>38228</v>
      </c>
      <c r="G87" s="97">
        <v>39222</v>
      </c>
      <c r="H87" s="110" t="s">
        <v>220</v>
      </c>
      <c r="I87" s="112">
        <v>20168</v>
      </c>
      <c r="J87" s="114" t="s">
        <v>55</v>
      </c>
      <c r="K87" s="114" t="s">
        <v>186</v>
      </c>
    </row>
    <row r="88" spans="1:11" s="1" customFormat="1" ht="16.5">
      <c r="A88" s="15">
        <v>74</v>
      </c>
      <c r="B88" s="63" t="s">
        <v>253</v>
      </c>
      <c r="C88" s="114" t="s">
        <v>2</v>
      </c>
      <c r="D88" s="150">
        <v>0</v>
      </c>
      <c r="E88" s="102">
        <v>61200</v>
      </c>
      <c r="F88" s="115">
        <v>62730</v>
      </c>
      <c r="G88" s="97">
        <v>64361</v>
      </c>
      <c r="H88" s="110" t="s">
        <v>221</v>
      </c>
      <c r="I88" s="112">
        <v>20168</v>
      </c>
      <c r="J88" s="114" t="s">
        <v>55</v>
      </c>
      <c r="K88" s="114" t="s">
        <v>186</v>
      </c>
    </row>
    <row r="89" spans="1:11" s="1" customFormat="1" ht="16.5">
      <c r="A89" s="19">
        <v>99</v>
      </c>
      <c r="B89" s="63" t="s">
        <v>251</v>
      </c>
      <c r="C89" s="114" t="s">
        <v>6</v>
      </c>
      <c r="D89" s="150">
        <v>5000</v>
      </c>
      <c r="E89" s="102">
        <v>0</v>
      </c>
      <c r="F89" s="115">
        <v>0</v>
      </c>
      <c r="G89" s="97">
        <v>0</v>
      </c>
      <c r="H89" s="110" t="s">
        <v>39</v>
      </c>
      <c r="I89" s="112">
        <v>20144</v>
      </c>
      <c r="J89" s="114" t="s">
        <v>203</v>
      </c>
      <c r="K89" s="114" t="s">
        <v>204</v>
      </c>
    </row>
    <row r="90" spans="1:11" s="1" customFormat="1" ht="16.5">
      <c r="A90" s="19">
        <v>94</v>
      </c>
      <c r="B90" s="63" t="s">
        <v>257</v>
      </c>
      <c r="C90" s="114" t="s">
        <v>6</v>
      </c>
      <c r="D90" s="150">
        <v>0</v>
      </c>
      <c r="E90" s="102">
        <v>30000</v>
      </c>
      <c r="F90" s="115">
        <v>30000</v>
      </c>
      <c r="G90" s="97">
        <v>30000</v>
      </c>
      <c r="H90" s="110" t="s">
        <v>39</v>
      </c>
      <c r="I90" s="112">
        <v>20144</v>
      </c>
      <c r="J90" s="114" t="s">
        <v>203</v>
      </c>
      <c r="K90" s="114" t="s">
        <v>204</v>
      </c>
    </row>
    <row r="91" spans="1:11" s="1" customFormat="1" ht="16.5">
      <c r="A91" s="20">
        <v>95</v>
      </c>
      <c r="B91" s="63" t="s">
        <v>283</v>
      </c>
      <c r="C91" s="114" t="s">
        <v>6</v>
      </c>
      <c r="D91" s="150">
        <v>0</v>
      </c>
      <c r="E91" s="102">
        <v>25000</v>
      </c>
      <c r="F91" s="115">
        <v>25000</v>
      </c>
      <c r="G91" s="97">
        <v>25000</v>
      </c>
      <c r="H91" s="110" t="s">
        <v>39</v>
      </c>
      <c r="I91" s="112">
        <v>20144</v>
      </c>
      <c r="J91" s="114" t="s">
        <v>203</v>
      </c>
      <c r="K91" s="114" t="s">
        <v>204</v>
      </c>
    </row>
    <row r="92" spans="1:11" s="1" customFormat="1" ht="16.5">
      <c r="A92" s="15">
        <v>98</v>
      </c>
      <c r="B92" s="63" t="s">
        <v>201</v>
      </c>
      <c r="C92" s="114" t="s">
        <v>1</v>
      </c>
      <c r="D92" s="150">
        <v>0</v>
      </c>
      <c r="E92" s="102">
        <v>3000</v>
      </c>
      <c r="F92" s="115">
        <v>3000</v>
      </c>
      <c r="G92" s="97">
        <v>3000</v>
      </c>
      <c r="H92" s="110" t="s">
        <v>207</v>
      </c>
      <c r="I92" s="112">
        <v>20144</v>
      </c>
      <c r="J92" s="114" t="s">
        <v>203</v>
      </c>
      <c r="K92" s="114" t="s">
        <v>204</v>
      </c>
    </row>
    <row r="93" spans="1:11" s="1" customFormat="1" ht="16.5">
      <c r="A93" s="123">
        <v>87</v>
      </c>
      <c r="B93" s="63" t="s">
        <v>192</v>
      </c>
      <c r="C93" s="114" t="s">
        <v>6</v>
      </c>
      <c r="D93" s="150">
        <v>23792</v>
      </c>
      <c r="E93" s="102">
        <v>24725</v>
      </c>
      <c r="F93" s="115">
        <v>24725</v>
      </c>
      <c r="G93" s="97">
        <v>24725</v>
      </c>
      <c r="H93" s="110" t="s">
        <v>88</v>
      </c>
      <c r="I93" s="112">
        <v>20142</v>
      </c>
      <c r="J93" s="114" t="s">
        <v>193</v>
      </c>
      <c r="K93" s="114" t="s">
        <v>186</v>
      </c>
    </row>
    <row r="94" spans="1:11" s="1" customFormat="1" ht="16.5">
      <c r="A94" s="122">
        <v>88</v>
      </c>
      <c r="B94" s="63" t="s">
        <v>192</v>
      </c>
      <c r="C94" s="114" t="s">
        <v>2</v>
      </c>
      <c r="D94" s="150">
        <v>17399</v>
      </c>
      <c r="E94" s="102">
        <v>37850</v>
      </c>
      <c r="F94" s="115">
        <v>37850</v>
      </c>
      <c r="G94" s="97">
        <v>37850</v>
      </c>
      <c r="H94" s="110" t="s">
        <v>88</v>
      </c>
      <c r="I94" s="112">
        <v>20142</v>
      </c>
      <c r="J94" s="114" t="s">
        <v>193</v>
      </c>
      <c r="K94" s="114" t="s">
        <v>186</v>
      </c>
    </row>
    <row r="95" spans="1:11" s="1" customFormat="1" ht="16.5">
      <c r="A95" s="122">
        <v>89</v>
      </c>
      <c r="B95" s="63" t="s">
        <v>192</v>
      </c>
      <c r="C95" s="114" t="s">
        <v>1</v>
      </c>
      <c r="D95" s="150">
        <v>270</v>
      </c>
      <c r="E95" s="102">
        <v>0</v>
      </c>
      <c r="F95" s="102">
        <v>0</v>
      </c>
      <c r="G95" s="102">
        <v>0</v>
      </c>
      <c r="H95" s="110" t="s">
        <v>88</v>
      </c>
      <c r="I95" s="112">
        <v>20142</v>
      </c>
      <c r="J95" s="114" t="s">
        <v>193</v>
      </c>
      <c r="K95" s="114" t="s">
        <v>186</v>
      </c>
    </row>
    <row r="96" spans="1:11" s="1" customFormat="1" ht="16.5">
      <c r="A96" s="15">
        <v>65</v>
      </c>
      <c r="B96" s="63" t="s">
        <v>164</v>
      </c>
      <c r="C96" s="114" t="s">
        <v>1</v>
      </c>
      <c r="D96" s="150">
        <v>22531</v>
      </c>
      <c r="E96" s="102">
        <v>20000</v>
      </c>
      <c r="F96" s="115">
        <v>20000</v>
      </c>
      <c r="G96" s="97">
        <v>20000</v>
      </c>
      <c r="H96" s="110" t="s">
        <v>88</v>
      </c>
      <c r="I96" s="112">
        <v>20146</v>
      </c>
      <c r="J96" s="114" t="s">
        <v>127</v>
      </c>
      <c r="K96" s="114" t="s">
        <v>165</v>
      </c>
    </row>
    <row r="97" spans="1:11" s="1" customFormat="1" ht="16.5">
      <c r="A97" s="19">
        <v>11</v>
      </c>
      <c r="B97" s="63" t="s">
        <v>90</v>
      </c>
      <c r="C97" s="114" t="s">
        <v>6</v>
      </c>
      <c r="D97" s="150">
        <v>439</v>
      </c>
      <c r="E97" s="102">
        <v>1540</v>
      </c>
      <c r="F97" s="115">
        <v>1580</v>
      </c>
      <c r="G97" s="97">
        <v>1580</v>
      </c>
      <c r="H97" s="110" t="s">
        <v>230</v>
      </c>
      <c r="I97" s="112">
        <v>20140</v>
      </c>
      <c r="J97" s="114" t="s">
        <v>85</v>
      </c>
      <c r="K97" s="114" t="s">
        <v>80</v>
      </c>
    </row>
    <row r="98" spans="1:11" s="1" customFormat="1" ht="16.5">
      <c r="A98" s="15">
        <v>8</v>
      </c>
      <c r="B98" s="63" t="s">
        <v>66</v>
      </c>
      <c r="C98" s="114" t="s">
        <v>1</v>
      </c>
      <c r="D98" s="150">
        <v>6318</v>
      </c>
      <c r="E98" s="102">
        <v>0</v>
      </c>
      <c r="F98" s="115">
        <v>0</v>
      </c>
      <c r="G98" s="97">
        <v>0</v>
      </c>
      <c r="H98" s="110" t="s">
        <v>63</v>
      </c>
      <c r="I98" s="112">
        <v>20152</v>
      </c>
      <c r="J98" s="114" t="s">
        <v>69</v>
      </c>
      <c r="K98" s="114" t="s">
        <v>61</v>
      </c>
    </row>
    <row r="99" spans="1:11" s="1" customFormat="1" ht="16.5">
      <c r="A99" s="15">
        <v>5</v>
      </c>
      <c r="B99" s="63" t="s">
        <v>70</v>
      </c>
      <c r="C99" s="114" t="s">
        <v>1</v>
      </c>
      <c r="D99" s="150">
        <v>4330</v>
      </c>
      <c r="E99" s="102">
        <v>0</v>
      </c>
      <c r="F99" s="115">
        <v>0</v>
      </c>
      <c r="G99" s="97">
        <v>0</v>
      </c>
      <c r="H99" s="110" t="s">
        <v>39</v>
      </c>
      <c r="I99" s="112">
        <v>20152</v>
      </c>
      <c r="J99" s="114" t="s">
        <v>69</v>
      </c>
      <c r="K99" s="114" t="s">
        <v>61</v>
      </c>
    </row>
    <row r="100" spans="1:11" s="1" customFormat="1" ht="16.5">
      <c r="A100" s="20">
        <v>7</v>
      </c>
      <c r="B100" s="63" t="s">
        <v>71</v>
      </c>
      <c r="C100" s="114" t="s">
        <v>1</v>
      </c>
      <c r="D100" s="150">
        <v>4050</v>
      </c>
      <c r="E100" s="102">
        <v>0</v>
      </c>
      <c r="F100" s="115">
        <v>0</v>
      </c>
      <c r="G100" s="97">
        <v>0</v>
      </c>
      <c r="H100" s="110" t="s">
        <v>39</v>
      </c>
      <c r="I100" s="112">
        <v>20152</v>
      </c>
      <c r="J100" s="114" t="s">
        <v>69</v>
      </c>
      <c r="K100" s="114" t="s">
        <v>61</v>
      </c>
    </row>
    <row r="101" spans="1:11" s="1" customFormat="1" ht="16.5">
      <c r="A101" s="15">
        <v>16</v>
      </c>
      <c r="B101" s="63" t="s">
        <v>72</v>
      </c>
      <c r="C101" s="114" t="s">
        <v>1</v>
      </c>
      <c r="D101" s="150">
        <v>3999</v>
      </c>
      <c r="E101" s="102">
        <v>0</v>
      </c>
      <c r="F101" s="115">
        <v>0</v>
      </c>
      <c r="G101" s="97">
        <v>0</v>
      </c>
      <c r="H101" s="110" t="s">
        <v>39</v>
      </c>
      <c r="I101" s="112">
        <v>20152</v>
      </c>
      <c r="J101" s="114" t="s">
        <v>69</v>
      </c>
      <c r="K101" s="114" t="s">
        <v>61</v>
      </c>
    </row>
    <row r="102" spans="1:11" s="1" customFormat="1" ht="16.5">
      <c r="A102" s="121">
        <v>102</v>
      </c>
      <c r="B102" s="63" t="s">
        <v>123</v>
      </c>
      <c r="C102" s="114" t="s">
        <v>6</v>
      </c>
      <c r="D102" s="150">
        <v>4525</v>
      </c>
      <c r="E102" s="102">
        <v>12450</v>
      </c>
      <c r="F102" s="115">
        <v>12480</v>
      </c>
      <c r="G102" s="97">
        <v>12511</v>
      </c>
      <c r="H102" s="110" t="s">
        <v>124</v>
      </c>
      <c r="I102" s="112">
        <v>20105</v>
      </c>
      <c r="J102" s="114" t="s">
        <v>125</v>
      </c>
      <c r="K102" s="114" t="s">
        <v>126</v>
      </c>
    </row>
    <row r="103" spans="1:11" s="1" customFormat="1" ht="16.5">
      <c r="A103" s="122">
        <v>105</v>
      </c>
      <c r="B103" s="63" t="s">
        <v>227</v>
      </c>
      <c r="C103" s="114" t="s">
        <v>4</v>
      </c>
      <c r="D103" s="150">
        <v>46577</v>
      </c>
      <c r="E103" s="102">
        <v>15000</v>
      </c>
      <c r="F103" s="115">
        <v>15000</v>
      </c>
      <c r="G103" s="97">
        <v>15000</v>
      </c>
      <c r="H103" s="110" t="s">
        <v>228</v>
      </c>
      <c r="I103" s="112">
        <v>20144</v>
      </c>
      <c r="J103" s="114" t="s">
        <v>53</v>
      </c>
      <c r="K103" s="114" t="s">
        <v>229</v>
      </c>
    </row>
    <row r="104" spans="1:11" s="1" customFormat="1" ht="16.5">
      <c r="A104" s="15">
        <v>113</v>
      </c>
      <c r="B104" s="63" t="s">
        <v>227</v>
      </c>
      <c r="C104" s="114" t="s">
        <v>4</v>
      </c>
      <c r="D104" s="150">
        <v>16000</v>
      </c>
      <c r="E104" s="102">
        <v>16000</v>
      </c>
      <c r="F104" s="115">
        <v>16000</v>
      </c>
      <c r="G104" s="115">
        <v>16000</v>
      </c>
      <c r="H104" s="110" t="s">
        <v>46</v>
      </c>
      <c r="I104" s="112">
        <v>20100</v>
      </c>
      <c r="J104" s="114" t="s">
        <v>304</v>
      </c>
      <c r="K104" s="114" t="s">
        <v>305</v>
      </c>
    </row>
    <row r="105" spans="1:11" s="1" customFormat="1" ht="16.5">
      <c r="A105" s="121">
        <v>107</v>
      </c>
      <c r="B105" s="63" t="s">
        <v>70</v>
      </c>
      <c r="C105" s="114" t="s">
        <v>4</v>
      </c>
      <c r="D105" s="150">
        <v>0</v>
      </c>
      <c r="E105" s="102">
        <v>570</v>
      </c>
      <c r="F105" s="115">
        <v>570</v>
      </c>
      <c r="G105" s="97">
        <v>570</v>
      </c>
      <c r="H105" s="110" t="s">
        <v>39</v>
      </c>
      <c r="I105" s="112">
        <v>20141</v>
      </c>
      <c r="J105" s="114" t="s">
        <v>219</v>
      </c>
      <c r="K105" s="114" t="s">
        <v>43</v>
      </c>
    </row>
    <row r="106" spans="1:11" s="1" customFormat="1" ht="16.5">
      <c r="A106" s="15">
        <v>9</v>
      </c>
      <c r="B106" s="63" t="s">
        <v>235</v>
      </c>
      <c r="C106" s="114" t="s">
        <v>19</v>
      </c>
      <c r="D106" s="150">
        <v>0</v>
      </c>
      <c r="E106" s="102">
        <v>950</v>
      </c>
      <c r="F106" s="115">
        <v>1000</v>
      </c>
      <c r="G106" s="97">
        <v>1200</v>
      </c>
      <c r="H106" s="151" t="s">
        <v>88</v>
      </c>
      <c r="I106" s="112">
        <v>20154</v>
      </c>
      <c r="J106" s="114" t="s">
        <v>237</v>
      </c>
      <c r="K106" s="114" t="s">
        <v>238</v>
      </c>
    </row>
    <row r="107" spans="1:11" s="1" customFormat="1" ht="16.5">
      <c r="A107" s="15">
        <v>101</v>
      </c>
      <c r="B107" s="63" t="s">
        <v>84</v>
      </c>
      <c r="C107" s="114" t="s">
        <v>1</v>
      </c>
      <c r="D107" s="150">
        <v>0</v>
      </c>
      <c r="E107" s="102">
        <v>612</v>
      </c>
      <c r="F107" s="115">
        <v>627</v>
      </c>
      <c r="G107" s="97">
        <v>644</v>
      </c>
      <c r="H107" s="110" t="s">
        <v>46</v>
      </c>
      <c r="I107" s="112">
        <v>20140</v>
      </c>
      <c r="J107" s="114" t="s">
        <v>77</v>
      </c>
      <c r="K107" s="114" t="s">
        <v>76</v>
      </c>
    </row>
    <row r="108" spans="1:11" s="1" customFormat="1" ht="17.25" customHeight="1">
      <c r="A108" s="20">
        <v>100</v>
      </c>
      <c r="B108" s="63" t="s">
        <v>215</v>
      </c>
      <c r="C108" s="114" t="s">
        <v>3</v>
      </c>
      <c r="D108" s="150">
        <v>8740</v>
      </c>
      <c r="E108" s="102">
        <v>10000</v>
      </c>
      <c r="F108" s="115">
        <v>10000</v>
      </c>
      <c r="G108" s="97">
        <v>10000</v>
      </c>
      <c r="H108" s="110" t="s">
        <v>230</v>
      </c>
      <c r="I108" s="112">
        <v>20150</v>
      </c>
      <c r="J108" s="114" t="s">
        <v>216</v>
      </c>
      <c r="K108" s="114" t="s">
        <v>116</v>
      </c>
    </row>
    <row r="109" spans="1:11" s="1" customFormat="1" ht="16.5">
      <c r="A109" s="19">
        <v>110</v>
      </c>
      <c r="B109" s="63" t="s">
        <v>263</v>
      </c>
      <c r="C109" s="114" t="s">
        <v>1</v>
      </c>
      <c r="D109" s="150">
        <v>0</v>
      </c>
      <c r="E109" s="102">
        <v>9400</v>
      </c>
      <c r="F109" s="115">
        <v>9400</v>
      </c>
      <c r="G109" s="97">
        <v>9400</v>
      </c>
      <c r="H109" s="110" t="s">
        <v>230</v>
      </c>
      <c r="I109" s="112">
        <v>20150</v>
      </c>
      <c r="J109" s="114" t="s">
        <v>216</v>
      </c>
      <c r="K109" s="114" t="s">
        <v>116</v>
      </c>
    </row>
  </sheetData>
  <sheetProtection/>
  <mergeCells count="5">
    <mergeCell ref="E8:G8"/>
    <mergeCell ref="A4:K4"/>
    <mergeCell ref="A5:K5"/>
    <mergeCell ref="A6:K6"/>
    <mergeCell ref="A63:K63"/>
  </mergeCells>
  <dataValidations count="1">
    <dataValidation type="list" allowBlank="1" showInputMessage="1" showErrorMessage="1" prompt="Select one of these options" sqref="C38 C9:C10 C64:C81 C26:C30 C33:C34 C45 C47:C49 C54:C57 C84:C108">
      <formula1>Nature</formula1>
    </dataValidation>
  </dataValidations>
  <printOptions horizontalCentered="1" verticalCentered="1"/>
  <pageMargins left="0.5" right="0.5" top="0.75" bottom="0.5" header="0.75" footer="0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23.21484375" style="48" customWidth="1"/>
    <col min="9" max="16384" width="9.6640625" style="48" customWidth="1"/>
  </cols>
  <sheetData>
    <row r="1" ht="15">
      <c r="A1" s="167" t="s">
        <v>321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15">
      <c r="B9" s="55" t="s">
        <v>38</v>
      </c>
      <c r="C9" s="56"/>
      <c r="D9" s="23"/>
      <c r="E9" s="24"/>
      <c r="F9" s="24"/>
      <c r="G9" s="24"/>
      <c r="H9" s="29"/>
    </row>
    <row r="10" spans="1:8" ht="15">
      <c r="A10" s="47"/>
      <c r="B10" s="55"/>
      <c r="C10" s="56"/>
      <c r="D10" s="23"/>
      <c r="E10" s="24"/>
      <c r="F10" s="24"/>
      <c r="G10" s="24"/>
      <c r="H10" s="29"/>
    </row>
    <row r="11" spans="1:8" ht="15">
      <c r="A11" s="47"/>
      <c r="B11" s="34" t="s">
        <v>81</v>
      </c>
      <c r="C11" s="56"/>
      <c r="D11" s="23"/>
      <c r="E11" s="24"/>
      <c r="F11" s="24"/>
      <c r="G11" s="24"/>
      <c r="H11" s="62"/>
    </row>
    <row r="12" spans="1:8" s="57" customFormat="1" ht="16.5">
      <c r="A12" s="56">
        <v>1</v>
      </c>
      <c r="B12" s="16" t="s">
        <v>83</v>
      </c>
      <c r="C12" s="48" t="s">
        <v>6</v>
      </c>
      <c r="D12" s="60">
        <v>439.14</v>
      </c>
      <c r="E12" s="60">
        <v>1540</v>
      </c>
      <c r="F12" s="60">
        <v>1580</v>
      </c>
      <c r="G12" s="60">
        <v>1580</v>
      </c>
      <c r="H12" s="61" t="s">
        <v>82</v>
      </c>
    </row>
    <row r="13" spans="1:8" s="57" customFormat="1" ht="16.5">
      <c r="A13" s="58">
        <v>2</v>
      </c>
      <c r="B13" s="16"/>
      <c r="C13" s="48"/>
      <c r="D13" s="60"/>
      <c r="E13" s="60"/>
      <c r="F13" s="60"/>
      <c r="G13" s="60"/>
      <c r="H13" s="61" t="s">
        <v>82</v>
      </c>
    </row>
    <row r="14" spans="1:8" s="57" customFormat="1" ht="16.5">
      <c r="A14" s="51">
        <v>3</v>
      </c>
      <c r="B14" s="21"/>
      <c r="C14" s="48"/>
      <c r="D14" s="25"/>
      <c r="E14" s="26"/>
      <c r="F14" s="27"/>
      <c r="G14" s="25"/>
      <c r="H14" s="62"/>
    </row>
    <row r="15" spans="1:8" s="57" customFormat="1" ht="16.5">
      <c r="A15" s="56">
        <v>4</v>
      </c>
      <c r="B15" s="16"/>
      <c r="C15" s="48"/>
      <c r="D15" s="26"/>
      <c r="E15" s="26"/>
      <c r="F15" s="27"/>
      <c r="G15" s="25"/>
      <c r="H15" s="62"/>
    </row>
    <row r="16" spans="1:8" s="57" customFormat="1" ht="16.5">
      <c r="A16" s="58">
        <v>5</v>
      </c>
      <c r="B16" s="16"/>
      <c r="C16" s="48"/>
      <c r="D16" s="26"/>
      <c r="E16" s="26"/>
      <c r="F16" s="27"/>
      <c r="G16" s="26"/>
      <c r="H16" s="62"/>
    </row>
    <row r="17" spans="1:8" s="57" customFormat="1" ht="16.5">
      <c r="A17" s="51">
        <v>6</v>
      </c>
      <c r="B17" s="16"/>
      <c r="C17" s="48"/>
      <c r="D17" s="26"/>
      <c r="E17" s="26"/>
      <c r="F17" s="27"/>
      <c r="G17" s="26"/>
      <c r="H17" s="48"/>
    </row>
    <row r="18" spans="1:8" s="57" customFormat="1" ht="16.5">
      <c r="A18" s="56">
        <v>7</v>
      </c>
      <c r="B18" s="16"/>
      <c r="C18" s="48"/>
      <c r="D18" s="26"/>
      <c r="E18" s="26"/>
      <c r="F18" s="26"/>
      <c r="G18" s="26"/>
      <c r="H18" s="48"/>
    </row>
    <row r="19" spans="1:8" s="57" customFormat="1" ht="16.5">
      <c r="A19" s="58">
        <v>8</v>
      </c>
      <c r="B19" s="16"/>
      <c r="C19" s="48"/>
      <c r="D19" s="26"/>
      <c r="E19" s="26"/>
      <c r="F19" s="27"/>
      <c r="G19" s="26"/>
      <c r="H19" s="48"/>
    </row>
    <row r="20" spans="1:8" s="57" customFormat="1" ht="16.5">
      <c r="A20" s="51">
        <v>9</v>
      </c>
      <c r="B20" s="16"/>
      <c r="C20" s="48"/>
      <c r="D20" s="26"/>
      <c r="E20" s="26"/>
      <c r="F20" s="27"/>
      <c r="G20" s="26"/>
      <c r="H20" s="48"/>
    </row>
    <row r="21" spans="1:8" s="57" customFormat="1" ht="16.5">
      <c r="A21" s="56">
        <v>10</v>
      </c>
      <c r="B21" s="59"/>
      <c r="C21" s="48"/>
      <c r="D21" s="26"/>
      <c r="E21" s="26"/>
      <c r="F21" s="27"/>
      <c r="G21" s="26"/>
      <c r="H21" s="48"/>
    </row>
    <row r="22" spans="1:8" s="57" customFormat="1" ht="16.5">
      <c r="A22" s="58">
        <v>11</v>
      </c>
      <c r="B22" s="16"/>
      <c r="C22" s="48"/>
      <c r="D22" s="26"/>
      <c r="E22" s="26"/>
      <c r="F22" s="27"/>
      <c r="G22" s="26"/>
      <c r="H22" s="48"/>
    </row>
    <row r="23" spans="1:8" s="57" customFormat="1" ht="16.5">
      <c r="A23" s="51">
        <v>12</v>
      </c>
      <c r="B23" s="16"/>
      <c r="C23" s="48"/>
      <c r="D23" s="26"/>
      <c r="E23" s="26"/>
      <c r="F23" s="27"/>
      <c r="G23" s="26"/>
      <c r="H23" s="48"/>
    </row>
    <row r="24" spans="1:8" s="57" customFormat="1" ht="16.5">
      <c r="A24" s="56">
        <v>13</v>
      </c>
      <c r="B24" s="16"/>
      <c r="C24" s="48"/>
      <c r="D24" s="25"/>
      <c r="E24" s="26"/>
      <c r="F24" s="27"/>
      <c r="G24" s="26"/>
      <c r="H24" s="48"/>
    </row>
    <row r="25" spans="1:8" s="57" customFormat="1" ht="16.5">
      <c r="A25" s="58">
        <v>14</v>
      </c>
      <c r="B25" s="16"/>
      <c r="C25" s="48"/>
      <c r="D25" s="25"/>
      <c r="E25" s="26"/>
      <c r="F25" s="27"/>
      <c r="G25" s="26"/>
      <c r="H25" s="48"/>
    </row>
    <row r="26" spans="1:8" s="57" customFormat="1" ht="16.5">
      <c r="A26" s="51">
        <v>15</v>
      </c>
      <c r="B26" s="16"/>
      <c r="C26" s="48"/>
      <c r="D26" s="25"/>
      <c r="E26" s="26"/>
      <c r="F26" s="27"/>
      <c r="G26" s="26"/>
      <c r="H26" s="48"/>
    </row>
    <row r="27" spans="1:8" s="57" customFormat="1" ht="16.5">
      <c r="A27" s="56">
        <v>16</v>
      </c>
      <c r="B27" s="16"/>
      <c r="C27" s="48"/>
      <c r="D27" s="25"/>
      <c r="E27" s="26"/>
      <c r="F27" s="27"/>
      <c r="G27" s="26"/>
      <c r="H27" s="48"/>
    </row>
    <row r="28" spans="1:8" s="57" customFormat="1" ht="16.5">
      <c r="A28" s="58">
        <v>17</v>
      </c>
      <c r="B28" s="16"/>
      <c r="C28" s="48"/>
      <c r="D28" s="25"/>
      <c r="E28" s="26"/>
      <c r="F28" s="27"/>
      <c r="G28" s="26"/>
      <c r="H28" s="48"/>
    </row>
    <row r="29" spans="1:8" s="57" customFormat="1" ht="16.5">
      <c r="A29" s="51">
        <v>18</v>
      </c>
      <c r="B29" s="16"/>
      <c r="C29" s="48"/>
      <c r="D29" s="25"/>
      <c r="E29" s="26"/>
      <c r="F29" s="27"/>
      <c r="G29" s="26"/>
      <c r="H29" s="48"/>
    </row>
    <row r="30" spans="1:8" s="57" customFormat="1" ht="16.5">
      <c r="A30" s="56">
        <v>19</v>
      </c>
      <c r="B30" s="16"/>
      <c r="C30" s="48"/>
      <c r="D30" s="23"/>
      <c r="E30" s="26"/>
      <c r="F30" s="27"/>
      <c r="G30" s="26"/>
      <c r="H30" s="48"/>
    </row>
    <row r="31" spans="1:8" s="57" customFormat="1" ht="16.5">
      <c r="A31" s="58">
        <v>20</v>
      </c>
      <c r="B31" s="16"/>
      <c r="C31" s="48"/>
      <c r="D31" s="23"/>
      <c r="E31" s="26"/>
      <c r="F31" s="27"/>
      <c r="G31" s="26"/>
      <c r="H31" s="48"/>
    </row>
    <row r="32" spans="1:8" s="57" customFormat="1" ht="16.5">
      <c r="A32" s="51">
        <v>21</v>
      </c>
      <c r="B32" s="16"/>
      <c r="C32" s="48"/>
      <c r="D32" s="25"/>
      <c r="E32" s="26"/>
      <c r="F32" s="27"/>
      <c r="G32" s="26"/>
      <c r="H32" s="48"/>
    </row>
    <row r="33" spans="1:8" s="57" customFormat="1" ht="16.5">
      <c r="A33" s="56">
        <v>22</v>
      </c>
      <c r="B33" s="16"/>
      <c r="C33" s="48"/>
      <c r="D33" s="25"/>
      <c r="E33" s="26"/>
      <c r="F33" s="27"/>
      <c r="G33" s="26"/>
      <c r="H33" s="48"/>
    </row>
    <row r="34" spans="1:8" s="57" customFormat="1" ht="16.5">
      <c r="A34" s="58">
        <v>23</v>
      </c>
      <c r="B34" s="16"/>
      <c r="C34" s="48"/>
      <c r="D34" s="25"/>
      <c r="E34" s="26"/>
      <c r="F34" s="27"/>
      <c r="G34" s="26"/>
      <c r="H34" s="48"/>
    </row>
    <row r="35" spans="1:8" s="57" customFormat="1" ht="16.5">
      <c r="A35" s="51">
        <v>24</v>
      </c>
      <c r="B35" s="16"/>
      <c r="C35" s="48"/>
      <c r="D35" s="25"/>
      <c r="E35" s="26"/>
      <c r="F35" s="27"/>
      <c r="G35" s="26"/>
      <c r="H35" s="48"/>
    </row>
    <row r="36" spans="1:8" s="57" customFormat="1" ht="16.5">
      <c r="A36" s="56">
        <v>25</v>
      </c>
      <c r="B36" s="16"/>
      <c r="C36" s="48"/>
      <c r="D36" s="25"/>
      <c r="E36" s="26"/>
      <c r="F36" s="27"/>
      <c r="G36" s="26"/>
      <c r="H36" s="48"/>
    </row>
    <row r="37" spans="4:7" ht="15">
      <c r="D37" s="18"/>
      <c r="E37" s="18"/>
      <c r="F37" s="18"/>
      <c r="G37" s="18"/>
    </row>
    <row r="38" spans="4:7" ht="15">
      <c r="D38" s="18"/>
      <c r="E38" s="18"/>
      <c r="F38" s="18"/>
      <c r="G38" s="18"/>
    </row>
    <row r="39" spans="4:7" ht="15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7"/>
      <c r="E55" s="7"/>
      <c r="F55" s="7"/>
      <c r="G55" s="7"/>
    </row>
    <row r="56" spans="4:7" ht="15">
      <c r="D56" s="7"/>
      <c r="E56" s="7"/>
      <c r="F56" s="7"/>
      <c r="G56" s="7"/>
    </row>
    <row r="57" spans="4:7" ht="409.5">
      <c r="D57" s="7"/>
      <c r="E57" s="7"/>
      <c r="F57" s="7"/>
      <c r="G57" s="7"/>
    </row>
    <row r="58" spans="4:7" ht="15">
      <c r="D58" s="7"/>
      <c r="E58" s="7"/>
      <c r="F58" s="7"/>
      <c r="G58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12.21484375" style="48" customWidth="1"/>
    <col min="9" max="16384" width="9.6640625" style="48" customWidth="1"/>
  </cols>
  <sheetData>
    <row r="1" ht="15">
      <c r="A1" s="167" t="s">
        <v>322</v>
      </c>
    </row>
    <row r="2" ht="15">
      <c r="A2" s="167" t="s">
        <v>312</v>
      </c>
    </row>
    <row r="4" spans="1:8" s="47" customFormat="1" ht="21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5">
      <c r="A5" s="161" t="s">
        <v>23</v>
      </c>
      <c r="B5" s="161"/>
      <c r="C5" s="161"/>
      <c r="D5" s="161"/>
      <c r="E5" s="161"/>
      <c r="F5" s="161"/>
      <c r="G5" s="161"/>
      <c r="H5" s="161"/>
    </row>
    <row r="6" spans="1:8" ht="15" thickBot="1">
      <c r="A6" s="162" t="s">
        <v>24</v>
      </c>
      <c r="B6" s="162"/>
      <c r="C6" s="162"/>
      <c r="D6" s="162"/>
      <c r="E6" s="162"/>
      <c r="F6" s="162"/>
      <c r="G6" s="162"/>
      <c r="H6" s="162"/>
    </row>
    <row r="7" spans="1:8" s="51" customFormat="1" ht="46.5">
      <c r="A7" s="49" t="s">
        <v>10</v>
      </c>
      <c r="B7" s="50" t="s">
        <v>9</v>
      </c>
      <c r="C7" s="50" t="s">
        <v>8</v>
      </c>
      <c r="D7" s="50" t="s">
        <v>12</v>
      </c>
      <c r="E7" s="50" t="s">
        <v>13</v>
      </c>
      <c r="F7" s="50" t="s">
        <v>14</v>
      </c>
      <c r="G7" s="50" t="s">
        <v>15</v>
      </c>
      <c r="H7" s="49" t="s">
        <v>16</v>
      </c>
    </row>
    <row r="8" spans="1:8" s="51" customFormat="1" ht="16.5" customHeight="1">
      <c r="A8" s="49"/>
      <c r="B8" s="50"/>
      <c r="C8" s="50"/>
      <c r="D8" s="163" t="s">
        <v>22</v>
      </c>
      <c r="E8" s="163"/>
      <c r="F8" s="163"/>
      <c r="G8" s="163"/>
      <c r="H8" s="49"/>
    </row>
    <row r="9" spans="1:8" ht="15" thickBot="1">
      <c r="A9" s="52"/>
      <c r="B9" s="47"/>
      <c r="C9" s="53" t="s">
        <v>11</v>
      </c>
      <c r="D9" s="54" t="s">
        <v>21</v>
      </c>
      <c r="E9" s="164" t="s">
        <v>20</v>
      </c>
      <c r="F9" s="164"/>
      <c r="G9" s="164"/>
      <c r="H9" s="54"/>
    </row>
    <row r="10" spans="2:8" ht="15">
      <c r="B10" s="55" t="s">
        <v>38</v>
      </c>
      <c r="C10" s="56"/>
      <c r="D10" s="23"/>
      <c r="E10" s="24"/>
      <c r="F10" s="24"/>
      <c r="G10" s="24"/>
      <c r="H10" s="29"/>
    </row>
    <row r="11" spans="1:8" ht="15">
      <c r="A11" s="47"/>
      <c r="B11" s="55"/>
      <c r="C11" s="56"/>
      <c r="D11" s="23"/>
      <c r="E11" s="24"/>
      <c r="F11" s="24"/>
      <c r="G11" s="24"/>
      <c r="H11" s="29"/>
    </row>
    <row r="12" spans="1:8" ht="15">
      <c r="A12" s="47"/>
      <c r="B12" s="34" t="s">
        <v>156</v>
      </c>
      <c r="C12" s="56"/>
      <c r="D12" s="23"/>
      <c r="E12" s="24"/>
      <c r="F12" s="24"/>
      <c r="G12" s="24"/>
      <c r="H12" s="29"/>
    </row>
    <row r="13" spans="1:8" s="57" customFormat="1" ht="16.5">
      <c r="A13" s="56">
        <v>1</v>
      </c>
      <c r="B13" s="16" t="s">
        <v>266</v>
      </c>
      <c r="C13" s="48" t="s">
        <v>6</v>
      </c>
      <c r="D13" s="25">
        <v>32500</v>
      </c>
      <c r="E13" s="26">
        <v>32000</v>
      </c>
      <c r="F13" s="27">
        <v>32000</v>
      </c>
      <c r="G13" s="25">
        <v>32000</v>
      </c>
      <c r="H13" s="29"/>
    </row>
    <row r="14" spans="1:8" s="57" customFormat="1" ht="16.5">
      <c r="A14" s="58">
        <v>2</v>
      </c>
      <c r="B14" s="16"/>
      <c r="C14" s="48"/>
      <c r="D14" s="25"/>
      <c r="E14" s="26"/>
      <c r="F14" s="27"/>
      <c r="G14" s="25"/>
      <c r="H14" s="29"/>
    </row>
    <row r="15" spans="1:8" s="57" customFormat="1" ht="16.5">
      <c r="A15" s="51">
        <v>3</v>
      </c>
      <c r="B15" s="21"/>
      <c r="C15" s="48"/>
      <c r="D15" s="25"/>
      <c r="E15" s="26"/>
      <c r="F15" s="27"/>
      <c r="G15" s="25"/>
      <c r="H15" s="29"/>
    </row>
    <row r="16" spans="1:8" s="57" customFormat="1" ht="16.5">
      <c r="A16" s="56">
        <v>4</v>
      </c>
      <c r="B16" s="16"/>
      <c r="C16" s="48"/>
      <c r="D16" s="26"/>
      <c r="E16" s="26"/>
      <c r="F16" s="27"/>
      <c r="G16" s="25"/>
      <c r="H16" s="29"/>
    </row>
    <row r="17" spans="1:8" s="57" customFormat="1" ht="16.5">
      <c r="A17" s="58">
        <v>5</v>
      </c>
      <c r="B17" s="16"/>
      <c r="C17" s="48"/>
      <c r="D17" s="26"/>
      <c r="E17" s="26"/>
      <c r="F17" s="27"/>
      <c r="G17" s="26"/>
      <c r="H17" s="29"/>
    </row>
    <row r="18" spans="1:8" s="57" customFormat="1" ht="16.5">
      <c r="A18" s="51">
        <v>6</v>
      </c>
      <c r="B18" s="16"/>
      <c r="C18" s="48"/>
      <c r="D18" s="26"/>
      <c r="E18" s="26"/>
      <c r="F18" s="27"/>
      <c r="G18" s="26"/>
      <c r="H18" s="29"/>
    </row>
    <row r="19" spans="1:8" s="57" customFormat="1" ht="16.5">
      <c r="A19" s="56">
        <v>7</v>
      </c>
      <c r="B19" s="16"/>
      <c r="C19" s="48"/>
      <c r="D19" s="26"/>
      <c r="E19" s="26"/>
      <c r="F19" s="26"/>
      <c r="G19" s="26"/>
      <c r="H19" s="29"/>
    </row>
    <row r="20" spans="1:8" s="57" customFormat="1" ht="16.5">
      <c r="A20" s="58">
        <v>8</v>
      </c>
      <c r="B20" s="16"/>
      <c r="C20" s="48"/>
      <c r="D20" s="26"/>
      <c r="E20" s="26"/>
      <c r="F20" s="27"/>
      <c r="G20" s="26"/>
      <c r="H20" s="29"/>
    </row>
    <row r="21" spans="1:8" s="57" customFormat="1" ht="16.5">
      <c r="A21" s="51">
        <v>9</v>
      </c>
      <c r="B21" s="16"/>
      <c r="C21" s="48"/>
      <c r="D21" s="26"/>
      <c r="E21" s="26"/>
      <c r="F21" s="27"/>
      <c r="G21" s="26"/>
      <c r="H21" s="29"/>
    </row>
    <row r="22" spans="1:8" s="57" customFormat="1" ht="16.5">
      <c r="A22" s="56">
        <v>10</v>
      </c>
      <c r="B22" s="59"/>
      <c r="C22" s="48"/>
      <c r="D22" s="26"/>
      <c r="E22" s="26"/>
      <c r="F22" s="27"/>
      <c r="G22" s="26"/>
      <c r="H22" s="29"/>
    </row>
    <row r="23" spans="1:8" s="57" customFormat="1" ht="16.5">
      <c r="A23" s="58">
        <v>11</v>
      </c>
      <c r="B23" s="16"/>
      <c r="C23" s="48"/>
      <c r="D23" s="26"/>
      <c r="E23" s="26"/>
      <c r="F23" s="27"/>
      <c r="G23" s="26"/>
      <c r="H23" s="29"/>
    </row>
    <row r="24" spans="1:8" s="57" customFormat="1" ht="16.5">
      <c r="A24" s="51">
        <v>12</v>
      </c>
      <c r="B24" s="16"/>
      <c r="C24" s="48"/>
      <c r="D24" s="26"/>
      <c r="E24" s="26"/>
      <c r="F24" s="27"/>
      <c r="G24" s="26"/>
      <c r="H24" s="29"/>
    </row>
    <row r="25" spans="1:8" s="57" customFormat="1" ht="16.5">
      <c r="A25" s="56">
        <v>13</v>
      </c>
      <c r="B25" s="16"/>
      <c r="C25" s="48"/>
      <c r="D25" s="25"/>
      <c r="E25" s="26"/>
      <c r="F25" s="27"/>
      <c r="G25" s="26"/>
      <c r="H25" s="29"/>
    </row>
    <row r="26" spans="1:8" s="57" customFormat="1" ht="16.5">
      <c r="A26" s="58">
        <v>14</v>
      </c>
      <c r="B26" s="16"/>
      <c r="C26" s="48"/>
      <c r="D26" s="25"/>
      <c r="E26" s="26"/>
      <c r="F26" s="27"/>
      <c r="G26" s="26"/>
      <c r="H26" s="29"/>
    </row>
    <row r="27" spans="1:8" s="57" customFormat="1" ht="16.5">
      <c r="A27" s="51">
        <v>15</v>
      </c>
      <c r="B27" s="16"/>
      <c r="C27" s="48"/>
      <c r="D27" s="25"/>
      <c r="E27" s="26"/>
      <c r="F27" s="27"/>
      <c r="G27" s="26"/>
      <c r="H27" s="29"/>
    </row>
    <row r="28" spans="1:8" s="57" customFormat="1" ht="16.5">
      <c r="A28" s="56">
        <v>16</v>
      </c>
      <c r="B28" s="16"/>
      <c r="C28" s="48"/>
      <c r="D28" s="25"/>
      <c r="E28" s="26"/>
      <c r="F28" s="27"/>
      <c r="G28" s="26"/>
      <c r="H28" s="29"/>
    </row>
    <row r="29" spans="1:8" s="57" customFormat="1" ht="16.5">
      <c r="A29" s="58">
        <v>17</v>
      </c>
      <c r="B29" s="16"/>
      <c r="C29" s="48"/>
      <c r="D29" s="25"/>
      <c r="E29" s="26"/>
      <c r="F29" s="27"/>
      <c r="G29" s="26"/>
      <c r="H29" s="29"/>
    </row>
    <row r="30" spans="1:8" s="57" customFormat="1" ht="16.5">
      <c r="A30" s="51">
        <v>18</v>
      </c>
      <c r="B30" s="16"/>
      <c r="C30" s="48"/>
      <c r="D30" s="25"/>
      <c r="E30" s="26"/>
      <c r="F30" s="27"/>
      <c r="G30" s="26"/>
      <c r="H30" s="29"/>
    </row>
    <row r="31" spans="1:8" s="57" customFormat="1" ht="16.5">
      <c r="A31" s="56">
        <v>19</v>
      </c>
      <c r="B31" s="16"/>
      <c r="C31" s="48"/>
      <c r="D31" s="23"/>
      <c r="E31" s="26"/>
      <c r="F31" s="27"/>
      <c r="G31" s="26"/>
      <c r="H31" s="29"/>
    </row>
    <row r="32" spans="1:8" s="57" customFormat="1" ht="16.5">
      <c r="A32" s="58">
        <v>20</v>
      </c>
      <c r="B32" s="16"/>
      <c r="C32" s="48"/>
      <c r="D32" s="23"/>
      <c r="E32" s="26"/>
      <c r="F32" s="27"/>
      <c r="G32" s="26"/>
      <c r="H32" s="29"/>
    </row>
    <row r="33" spans="1:8" s="57" customFormat="1" ht="16.5">
      <c r="A33" s="51">
        <v>21</v>
      </c>
      <c r="B33" s="16"/>
      <c r="C33" s="48"/>
      <c r="D33" s="25"/>
      <c r="E33" s="26"/>
      <c r="F33" s="27"/>
      <c r="G33" s="26"/>
      <c r="H33" s="29"/>
    </row>
    <row r="34" spans="1:8" s="57" customFormat="1" ht="16.5">
      <c r="A34" s="56">
        <v>22</v>
      </c>
      <c r="B34" s="16"/>
      <c r="C34" s="48"/>
      <c r="D34" s="25"/>
      <c r="E34" s="26"/>
      <c r="F34" s="27"/>
      <c r="G34" s="26"/>
      <c r="H34" s="29"/>
    </row>
    <row r="35" spans="1:8" s="57" customFormat="1" ht="16.5">
      <c r="A35" s="58">
        <v>23</v>
      </c>
      <c r="B35" s="16"/>
      <c r="C35" s="48"/>
      <c r="D35" s="25"/>
      <c r="E35" s="26"/>
      <c r="F35" s="27"/>
      <c r="G35" s="26"/>
      <c r="H35" s="29"/>
    </row>
    <row r="36" spans="1:8" s="57" customFormat="1" ht="16.5">
      <c r="A36" s="51">
        <v>24</v>
      </c>
      <c r="B36" s="16"/>
      <c r="C36" s="48"/>
      <c r="D36" s="25"/>
      <c r="E36" s="26"/>
      <c r="F36" s="27"/>
      <c r="G36" s="26"/>
      <c r="H36" s="29"/>
    </row>
    <row r="37" spans="1:8" s="57" customFormat="1" ht="16.5">
      <c r="A37" s="56">
        <v>25</v>
      </c>
      <c r="B37" s="16"/>
      <c r="C37" s="48"/>
      <c r="D37" s="25"/>
      <c r="E37" s="26"/>
      <c r="F37" s="27"/>
      <c r="G37" s="26"/>
      <c r="H37" s="29"/>
    </row>
    <row r="38" spans="4:8" ht="15" thickBot="1">
      <c r="D38" s="28">
        <f>SUM(D10:D37)</f>
        <v>32500</v>
      </c>
      <c r="E38" s="28">
        <f>SUM(E10:E37)</f>
        <v>32000</v>
      </c>
      <c r="F38" s="28">
        <f>SUM(F10:F37)</f>
        <v>32000</v>
      </c>
      <c r="G38" s="28">
        <f>SUM(G10:G37)</f>
        <v>32000</v>
      </c>
      <c r="H38" s="30"/>
    </row>
    <row r="39" spans="4:7" ht="15" thickTop="1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18"/>
      <c r="E58" s="18"/>
      <c r="F58" s="18"/>
      <c r="G58" s="18"/>
    </row>
    <row r="59" spans="4:7" ht="15">
      <c r="D59" s="18"/>
      <c r="E59" s="18"/>
      <c r="F59" s="18"/>
      <c r="G59" s="18"/>
    </row>
    <row r="60" spans="4:7" ht="15">
      <c r="D60" s="18"/>
      <c r="E60" s="18"/>
      <c r="F60" s="18"/>
      <c r="G60" s="18"/>
    </row>
    <row r="61" spans="4:7" ht="15">
      <c r="D61" s="18"/>
      <c r="E61" s="18"/>
      <c r="F61" s="18"/>
      <c r="G61" s="18"/>
    </row>
    <row r="62" spans="4:7" ht="15">
      <c r="D62" s="18"/>
      <c r="E62" s="18"/>
      <c r="F62" s="18"/>
      <c r="G62" s="18"/>
    </row>
    <row r="63" spans="4:7" ht="15">
      <c r="D63" s="18"/>
      <c r="E63" s="18"/>
      <c r="F63" s="18"/>
      <c r="G63" s="18"/>
    </row>
    <row r="64" spans="4:7" ht="15">
      <c r="D64" s="18"/>
      <c r="E64" s="18"/>
      <c r="F64" s="18"/>
      <c r="G64" s="18"/>
    </row>
    <row r="65" spans="4:7" ht="15">
      <c r="D65" s="18"/>
      <c r="E65" s="18"/>
      <c r="F65" s="18"/>
      <c r="G65" s="18"/>
    </row>
    <row r="66" spans="4:7" ht="15">
      <c r="D66" s="18"/>
      <c r="E66" s="18"/>
      <c r="F66" s="18"/>
      <c r="G66" s="18"/>
    </row>
    <row r="67" spans="4:7" ht="15">
      <c r="D67" s="18"/>
      <c r="E67" s="18"/>
      <c r="F67" s="18"/>
      <c r="G67" s="18"/>
    </row>
    <row r="68" spans="4:7" ht="15">
      <c r="D68" s="18"/>
      <c r="E68" s="18"/>
      <c r="F68" s="18"/>
      <c r="G68" s="18"/>
    </row>
    <row r="69" spans="4:7" ht="15">
      <c r="D69" s="18"/>
      <c r="E69" s="18"/>
      <c r="F69" s="18"/>
      <c r="G69" s="18"/>
    </row>
    <row r="70" spans="4:7" ht="15">
      <c r="D70" s="18"/>
      <c r="E70" s="18"/>
      <c r="F70" s="18"/>
      <c r="G70" s="18"/>
    </row>
    <row r="71" spans="4:7" ht="15">
      <c r="D71" s="18"/>
      <c r="E71" s="18"/>
      <c r="F71" s="18"/>
      <c r="G71" s="18"/>
    </row>
    <row r="72" spans="4:7" ht="15">
      <c r="D72" s="18"/>
      <c r="E72" s="18"/>
      <c r="F72" s="18"/>
      <c r="G72" s="18"/>
    </row>
    <row r="73" spans="4:7" ht="15">
      <c r="D73" s="18"/>
      <c r="E73" s="18"/>
      <c r="F73" s="18"/>
      <c r="G73" s="18"/>
    </row>
    <row r="74" spans="4:7" ht="15">
      <c r="D74" s="18"/>
      <c r="E74" s="18"/>
      <c r="F74" s="18"/>
      <c r="G74" s="18"/>
    </row>
    <row r="75" spans="4:7" ht="15">
      <c r="D75" s="18"/>
      <c r="E75" s="18"/>
      <c r="F75" s="18"/>
      <c r="G75" s="18"/>
    </row>
    <row r="76" spans="4:7" ht="15">
      <c r="D76" s="18"/>
      <c r="E76" s="18"/>
      <c r="F76" s="18"/>
      <c r="G76" s="18"/>
    </row>
    <row r="77" spans="4:7" ht="15">
      <c r="D77" s="18"/>
      <c r="E77" s="18"/>
      <c r="F77" s="18"/>
      <c r="G77" s="18"/>
    </row>
    <row r="78" spans="4:7" ht="15">
      <c r="D78" s="18"/>
      <c r="E78" s="18"/>
      <c r="F78" s="18"/>
      <c r="G78" s="18"/>
    </row>
    <row r="79" spans="4:7" ht="15">
      <c r="D79" s="18"/>
      <c r="E79" s="18"/>
      <c r="F79" s="18"/>
      <c r="G79" s="18"/>
    </row>
    <row r="80" spans="4:7" ht="15">
      <c r="D80" s="18"/>
      <c r="E80" s="18"/>
      <c r="F80" s="18"/>
      <c r="G80" s="18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  <row r="84" spans="4:7" ht="15">
      <c r="D84" s="7"/>
      <c r="E84" s="7"/>
      <c r="F84" s="7"/>
      <c r="G84" s="7"/>
    </row>
  </sheetData>
  <sheetProtection/>
  <mergeCells count="5">
    <mergeCell ref="A4:H4"/>
    <mergeCell ref="A5:H5"/>
    <mergeCell ref="A6:H6"/>
    <mergeCell ref="D8:G8"/>
    <mergeCell ref="E9:G9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4.6640625" style="0" bestFit="1" customWidth="1"/>
    <col min="2" max="2" width="36.77734375" style="0" bestFit="1" customWidth="1"/>
    <col min="3" max="3" width="19.6640625" style="0" bestFit="1" customWidth="1"/>
    <col min="4" max="4" width="18.5546875" style="0" bestFit="1" customWidth="1"/>
    <col min="5" max="7" width="7.88671875" style="0" bestFit="1" customWidth="1"/>
    <col min="8" max="8" width="8.21484375" style="0" customWidth="1"/>
  </cols>
  <sheetData>
    <row r="1" ht="15">
      <c r="A1" s="169" t="s">
        <v>323</v>
      </c>
    </row>
    <row r="2" ht="15">
      <c r="A2" s="169" t="s">
        <v>312</v>
      </c>
    </row>
    <row r="3" spans="1:8" ht="21">
      <c r="A3" s="156" t="s">
        <v>0</v>
      </c>
      <c r="B3" s="156"/>
      <c r="C3" s="156"/>
      <c r="D3" s="156"/>
      <c r="E3" s="156"/>
      <c r="F3" s="156"/>
      <c r="G3" s="156"/>
      <c r="H3" s="156"/>
    </row>
    <row r="4" spans="1:8" ht="15">
      <c r="A4" s="157" t="s">
        <v>23</v>
      </c>
      <c r="B4" s="157"/>
      <c r="C4" s="157"/>
      <c r="D4" s="157"/>
      <c r="E4" s="157"/>
      <c r="F4" s="157"/>
      <c r="G4" s="157"/>
      <c r="H4" s="157"/>
    </row>
    <row r="5" spans="1:8" ht="15" thickBot="1">
      <c r="A5" s="158" t="s">
        <v>24</v>
      </c>
      <c r="B5" s="158"/>
      <c r="C5" s="158"/>
      <c r="D5" s="158"/>
      <c r="E5" s="158"/>
      <c r="F5" s="158"/>
      <c r="G5" s="158"/>
      <c r="H5" s="158"/>
    </row>
    <row r="6" spans="1:8" ht="62.25">
      <c r="A6" s="9" t="s">
        <v>10</v>
      </c>
      <c r="B6" s="10" t="s">
        <v>9</v>
      </c>
      <c r="C6" s="10" t="s">
        <v>8</v>
      </c>
      <c r="D6" s="10" t="s">
        <v>12</v>
      </c>
      <c r="E6" s="10" t="s">
        <v>13</v>
      </c>
      <c r="F6" s="10" t="s">
        <v>14</v>
      </c>
      <c r="G6" s="10" t="s">
        <v>15</v>
      </c>
      <c r="H6" s="9" t="s">
        <v>16</v>
      </c>
    </row>
    <row r="7" spans="1:8" ht="15">
      <c r="A7" s="9"/>
      <c r="B7" s="10"/>
      <c r="C7" s="10"/>
      <c r="D7" s="165" t="s">
        <v>22</v>
      </c>
      <c r="E7" s="165"/>
      <c r="F7" s="165"/>
      <c r="G7" s="165"/>
      <c r="H7" s="9"/>
    </row>
    <row r="8" spans="1:8" ht="15" thickBot="1">
      <c r="A8" s="11"/>
      <c r="B8" s="14"/>
      <c r="C8" s="12" t="s">
        <v>11</v>
      </c>
      <c r="D8" s="13" t="s">
        <v>21</v>
      </c>
      <c r="E8" s="166" t="s">
        <v>20</v>
      </c>
      <c r="F8" s="166"/>
      <c r="G8" s="166"/>
      <c r="H8" s="13"/>
    </row>
    <row r="9" spans="1:8" ht="15">
      <c r="A9" s="3"/>
      <c r="B9" s="33" t="s">
        <v>60</v>
      </c>
      <c r="C9" s="15"/>
      <c r="D9" s="23"/>
      <c r="E9" s="24"/>
      <c r="F9" s="24"/>
      <c r="G9" s="24"/>
      <c r="H9" s="29"/>
    </row>
    <row r="10" spans="1:8" ht="15">
      <c r="A10" s="14"/>
      <c r="B10" s="33"/>
      <c r="C10" s="15"/>
      <c r="D10" s="23"/>
      <c r="E10" s="24"/>
      <c r="F10" s="24"/>
      <c r="G10" s="24"/>
      <c r="H10" s="29"/>
    </row>
    <row r="11" spans="1:8" ht="15">
      <c r="A11" s="14"/>
      <c r="B11" s="34" t="s">
        <v>61</v>
      </c>
      <c r="C11" s="15"/>
      <c r="D11" s="23"/>
      <c r="E11" s="24"/>
      <c r="F11" s="24"/>
      <c r="G11" s="24"/>
      <c r="H11" s="29"/>
    </row>
    <row r="12" spans="1:8" ht="16.5">
      <c r="A12" s="15">
        <v>1</v>
      </c>
      <c r="B12" s="2" t="s">
        <v>64</v>
      </c>
      <c r="C12" s="17" t="s">
        <v>1</v>
      </c>
      <c r="D12" s="44">
        <v>10800</v>
      </c>
      <c r="E12" s="26">
        <v>0</v>
      </c>
      <c r="F12" s="27">
        <v>0</v>
      </c>
      <c r="G12" s="25">
        <v>0</v>
      </c>
      <c r="H12" s="29" t="s">
        <v>63</v>
      </c>
    </row>
    <row r="13" spans="1:8" ht="16.5">
      <c r="A13" s="19">
        <v>2</v>
      </c>
      <c r="B13" s="2" t="s">
        <v>62</v>
      </c>
      <c r="C13" s="17" t="s">
        <v>1</v>
      </c>
      <c r="D13" s="44">
        <v>10000</v>
      </c>
      <c r="E13" s="26">
        <v>0</v>
      </c>
      <c r="F13" s="27">
        <v>0</v>
      </c>
      <c r="G13" s="25">
        <v>0</v>
      </c>
      <c r="H13" s="29" t="s">
        <v>63</v>
      </c>
    </row>
    <row r="14" spans="1:8" ht="16.5">
      <c r="A14" s="20">
        <v>3</v>
      </c>
      <c r="B14" s="2" t="s">
        <v>66</v>
      </c>
      <c r="C14" s="17" t="s">
        <v>1</v>
      </c>
      <c r="D14" s="44">
        <v>6318</v>
      </c>
      <c r="E14" s="26">
        <v>0</v>
      </c>
      <c r="F14" s="27">
        <v>0</v>
      </c>
      <c r="G14" s="25">
        <v>0</v>
      </c>
      <c r="H14" s="29" t="s">
        <v>63</v>
      </c>
    </row>
    <row r="15" spans="1:8" ht="16.5">
      <c r="A15" s="15">
        <v>4</v>
      </c>
      <c r="B15" s="2" t="s">
        <v>68</v>
      </c>
      <c r="C15" s="17" t="s">
        <v>1</v>
      </c>
      <c r="D15" s="44">
        <f>18552.87-3999.05-6318-4050</f>
        <v>4185.82</v>
      </c>
      <c r="E15" s="26">
        <v>0</v>
      </c>
      <c r="F15" s="27">
        <v>0</v>
      </c>
      <c r="G15" s="26">
        <v>0</v>
      </c>
      <c r="H15" s="29" t="s">
        <v>39</v>
      </c>
    </row>
    <row r="16" spans="1:8" ht="16.5">
      <c r="A16" s="19">
        <v>5</v>
      </c>
      <c r="B16" s="2" t="s">
        <v>67</v>
      </c>
      <c r="C16" s="17" t="s">
        <v>1</v>
      </c>
      <c r="D16" s="44">
        <v>4050</v>
      </c>
      <c r="E16" s="26">
        <v>0</v>
      </c>
      <c r="F16" s="27">
        <v>0</v>
      </c>
      <c r="G16" s="26">
        <v>0</v>
      </c>
      <c r="H16" s="29" t="s">
        <v>39</v>
      </c>
    </row>
    <row r="17" spans="1:8" ht="16.5">
      <c r="A17" s="20">
        <v>6</v>
      </c>
      <c r="B17" s="45" t="s">
        <v>65</v>
      </c>
      <c r="C17" s="17" t="s">
        <v>1</v>
      </c>
      <c r="D17" s="44">
        <v>3999.05</v>
      </c>
      <c r="E17" s="26">
        <v>0</v>
      </c>
      <c r="F17" s="27">
        <v>0</v>
      </c>
      <c r="G17" s="25">
        <v>0</v>
      </c>
      <c r="H17" s="29" t="s">
        <v>39</v>
      </c>
    </row>
    <row r="18" spans="1:8" ht="15">
      <c r="A18" s="15">
        <v>7</v>
      </c>
      <c r="B18" s="16"/>
      <c r="C18" s="17"/>
      <c r="D18" s="26"/>
      <c r="E18" s="26"/>
      <c r="F18" s="26"/>
      <c r="G18" s="26"/>
      <c r="H18" s="29"/>
    </row>
    <row r="19" spans="1:8" ht="15">
      <c r="A19" s="19">
        <v>8</v>
      </c>
      <c r="B19" s="16"/>
      <c r="C19" s="17"/>
      <c r="D19" s="26">
        <f>SUM(D12:D18)</f>
        <v>39352.87</v>
      </c>
      <c r="E19" s="26"/>
      <c r="F19" s="27"/>
      <c r="G19" s="26"/>
      <c r="H19" s="29"/>
    </row>
    <row r="20" spans="1:8" ht="15">
      <c r="A20" s="20">
        <v>9</v>
      </c>
      <c r="B20" s="16"/>
      <c r="C20" s="17"/>
      <c r="D20" s="26"/>
      <c r="E20" s="26"/>
      <c r="F20" s="27"/>
      <c r="G20" s="26"/>
      <c r="H20" s="29"/>
    </row>
    <row r="21" spans="1:8" ht="15">
      <c r="A21" s="15">
        <v>10</v>
      </c>
      <c r="B21" s="22"/>
      <c r="C21" s="17"/>
      <c r="D21" s="26"/>
      <c r="E21" s="26"/>
      <c r="F21" s="27"/>
      <c r="G21" s="26"/>
      <c r="H21" s="29"/>
    </row>
    <row r="22" spans="1:8" ht="15">
      <c r="A22" s="19">
        <v>11</v>
      </c>
      <c r="B22" s="16"/>
      <c r="C22" s="17"/>
      <c r="D22" s="26"/>
      <c r="E22" s="26"/>
      <c r="F22" s="27"/>
      <c r="G22" s="26"/>
      <c r="H22" s="29"/>
    </row>
    <row r="23" spans="1:8" ht="15">
      <c r="A23" s="20">
        <v>12</v>
      </c>
      <c r="B23" s="16"/>
      <c r="C23" s="17"/>
      <c r="D23" s="26"/>
      <c r="E23" s="26"/>
      <c r="F23" s="27"/>
      <c r="G23" s="26"/>
      <c r="H23" s="29"/>
    </row>
    <row r="24" spans="1:8" ht="15">
      <c r="A24" s="15">
        <v>13</v>
      </c>
      <c r="B24" s="16"/>
      <c r="C24" s="17"/>
      <c r="D24" s="25"/>
      <c r="E24" s="26"/>
      <c r="F24" s="27"/>
      <c r="G24" s="26"/>
      <c r="H24" s="29"/>
    </row>
    <row r="25" spans="1:8" ht="15">
      <c r="A25" s="19">
        <v>14</v>
      </c>
      <c r="B25" s="16"/>
      <c r="C25" s="17"/>
      <c r="D25" s="25"/>
      <c r="E25" s="26"/>
      <c r="F25" s="27"/>
      <c r="G25" s="26"/>
      <c r="H25" s="29"/>
    </row>
    <row r="26" spans="1:8" ht="15">
      <c r="A26" s="20">
        <v>15</v>
      </c>
      <c r="B26" s="16"/>
      <c r="C26" s="17"/>
      <c r="D26" s="25"/>
      <c r="E26" s="26"/>
      <c r="F26" s="27"/>
      <c r="G26" s="26"/>
      <c r="H26" s="29"/>
    </row>
    <row r="27" spans="1:8" ht="15">
      <c r="A27" s="15">
        <v>16</v>
      </c>
      <c r="B27" s="16"/>
      <c r="C27" s="17"/>
      <c r="D27" s="25"/>
      <c r="E27" s="26"/>
      <c r="F27" s="27"/>
      <c r="G27" s="26"/>
      <c r="H27" s="29"/>
    </row>
    <row r="28" spans="1:8" ht="15">
      <c r="A28" s="19">
        <v>17</v>
      </c>
      <c r="B28" s="16"/>
      <c r="C28" s="17"/>
      <c r="D28" s="25"/>
      <c r="E28" s="26"/>
      <c r="F28" s="27"/>
      <c r="G28" s="26"/>
      <c r="H28" s="29"/>
    </row>
    <row r="29" spans="1:8" ht="15">
      <c r="A29" s="20">
        <v>18</v>
      </c>
      <c r="B29" s="16"/>
      <c r="C29" s="17"/>
      <c r="D29" s="25"/>
      <c r="E29" s="26"/>
      <c r="F29" s="27"/>
      <c r="G29" s="26"/>
      <c r="H29" s="29"/>
    </row>
    <row r="30" spans="1:8" ht="15">
      <c r="A30" s="15">
        <v>19</v>
      </c>
      <c r="B30" s="16"/>
      <c r="C30" s="17"/>
      <c r="D30" s="23"/>
      <c r="E30" s="26"/>
      <c r="F30" s="27"/>
      <c r="G30" s="26"/>
      <c r="H30" s="29"/>
    </row>
    <row r="31" spans="1:8" ht="15">
      <c r="A31" s="19">
        <v>20</v>
      </c>
      <c r="B31" s="16"/>
      <c r="C31" s="17"/>
      <c r="D31" s="23"/>
      <c r="E31" s="26"/>
      <c r="F31" s="27"/>
      <c r="G31" s="26"/>
      <c r="H31" s="29"/>
    </row>
    <row r="32" spans="1:8" ht="15">
      <c r="A32" s="20">
        <v>21</v>
      </c>
      <c r="B32" s="16"/>
      <c r="C32" s="17"/>
      <c r="D32" s="25"/>
      <c r="E32" s="26"/>
      <c r="F32" s="27"/>
      <c r="G32" s="26"/>
      <c r="H32" s="29"/>
    </row>
    <row r="33" spans="1:8" ht="15">
      <c r="A33" s="15">
        <v>22</v>
      </c>
      <c r="B33" s="16"/>
      <c r="C33" s="17"/>
      <c r="D33" s="25"/>
      <c r="E33" s="26"/>
      <c r="F33" s="27"/>
      <c r="G33" s="26"/>
      <c r="H33" s="29"/>
    </row>
    <row r="34" spans="1:8" ht="15">
      <c r="A34" s="19">
        <v>23</v>
      </c>
      <c r="B34" s="16"/>
      <c r="C34" s="17"/>
      <c r="D34" s="25"/>
      <c r="E34" s="26"/>
      <c r="F34" s="27"/>
      <c r="G34" s="26"/>
      <c r="H34" s="29"/>
    </row>
    <row r="35" spans="1:8" ht="15">
      <c r="A35" s="20">
        <v>24</v>
      </c>
      <c r="B35" s="16"/>
      <c r="C35" s="17"/>
      <c r="D35" s="25"/>
      <c r="E35" s="26"/>
      <c r="F35" s="27"/>
      <c r="G35" s="26"/>
      <c r="H35" s="29"/>
    </row>
    <row r="36" spans="1:8" ht="15">
      <c r="A36" s="15">
        <v>25</v>
      </c>
      <c r="B36" s="16"/>
      <c r="C36" s="17"/>
      <c r="D36" s="25"/>
      <c r="E36" s="26"/>
      <c r="F36" s="27"/>
      <c r="G36" s="26"/>
      <c r="H36" s="29"/>
    </row>
    <row r="37" spans="1:8" ht="15.75" thickBot="1">
      <c r="A37" s="17"/>
      <c r="B37" s="17"/>
      <c r="C37" s="17"/>
      <c r="D37" s="28">
        <f>SUM(D9:D36)</f>
        <v>78705.74</v>
      </c>
      <c r="E37" s="28">
        <f>SUM(E9:E36)</f>
        <v>0</v>
      </c>
      <c r="F37" s="28">
        <f>SUM(F9:F36)</f>
        <v>0</v>
      </c>
      <c r="G37" s="28">
        <f>SUM(G9:G36)</f>
        <v>0</v>
      </c>
      <c r="H37" s="30"/>
    </row>
    <row r="38" spans="1:8" ht="15" thickTop="1">
      <c r="A38" s="17"/>
      <c r="B38" s="17"/>
      <c r="C38" s="17"/>
      <c r="D38" s="18"/>
      <c r="E38" s="18"/>
      <c r="F38" s="18"/>
      <c r="G38" s="18"/>
      <c r="H38" s="17"/>
    </row>
  </sheetData>
  <sheetProtection/>
  <mergeCells count="5">
    <mergeCell ref="A3:H3"/>
    <mergeCell ref="A4:H4"/>
    <mergeCell ref="A5:H5"/>
    <mergeCell ref="D7:G7"/>
    <mergeCell ref="E8:G8"/>
  </mergeCells>
  <dataValidations count="2">
    <dataValidation type="list" allowBlank="1" showInputMessage="1" showErrorMessage="1" prompt="Please use this drop down list to identify the Business Unit and the SAP Responsibility Code" sqref="B10">
      <formula1>BUs</formula1>
    </dataValidation>
    <dataValidation type="list" allowBlank="1" showInputMessage="1" showErrorMessage="1" prompt="Select one of these options" sqref="C12:C36">
      <formula1>Nature</formula1>
    </dataValidation>
  </dataValidations>
  <printOptions horizontalCentered="1" verticalCentered="1"/>
  <pageMargins left="0.2" right="0.2" top="0.75" bottom="0.25" header="0.3" footer="0.3"/>
  <pageSetup fitToHeight="1" fitToWidth="1" horizontalDpi="600" verticalDpi="600" orientation="landscape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12.21484375" style="48" customWidth="1"/>
    <col min="9" max="9" width="13.3359375" style="48" bestFit="1" customWidth="1"/>
    <col min="10" max="16384" width="9.6640625" style="48" customWidth="1"/>
  </cols>
  <sheetData>
    <row r="1" ht="15">
      <c r="A1" s="167" t="s">
        <v>324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15">
      <c r="B9" s="55" t="s">
        <v>38</v>
      </c>
      <c r="C9" s="56"/>
      <c r="D9" s="23"/>
      <c r="E9" s="24"/>
      <c r="F9" s="24"/>
      <c r="G9" s="24"/>
      <c r="H9" s="29"/>
    </row>
    <row r="10" spans="1:8" ht="15">
      <c r="A10" s="47"/>
      <c r="B10" s="55" t="s">
        <v>25</v>
      </c>
      <c r="C10" s="56"/>
      <c r="D10" s="23"/>
      <c r="E10" s="24"/>
      <c r="F10" s="24"/>
      <c r="G10" s="24"/>
      <c r="H10" s="29"/>
    </row>
    <row r="11" spans="1:8" ht="15">
      <c r="A11" s="47"/>
      <c r="B11" s="34" t="s">
        <v>117</v>
      </c>
      <c r="C11" s="56"/>
      <c r="D11" s="23"/>
      <c r="E11" s="24"/>
      <c r="F11" s="24"/>
      <c r="G11" s="24"/>
      <c r="H11" s="29"/>
    </row>
    <row r="12" spans="1:8" s="57" customFormat="1" ht="16.5">
      <c r="A12" s="56">
        <v>1</v>
      </c>
      <c r="B12" s="16" t="s">
        <v>118</v>
      </c>
      <c r="C12" s="48" t="s">
        <v>4</v>
      </c>
      <c r="D12" s="25">
        <v>3394400</v>
      </c>
      <c r="E12" s="26">
        <v>3462288</v>
      </c>
      <c r="F12" s="27">
        <v>3531528</v>
      </c>
      <c r="G12" s="25">
        <v>3602160</v>
      </c>
      <c r="H12" s="29" t="s">
        <v>39</v>
      </c>
    </row>
    <row r="13" spans="1:8" s="57" customFormat="1" ht="16.5">
      <c r="A13" s="58">
        <v>2</v>
      </c>
      <c r="B13" s="21" t="s">
        <v>284</v>
      </c>
      <c r="C13" s="48" t="s">
        <v>7</v>
      </c>
      <c r="D13" s="25">
        <v>2635469</v>
      </c>
      <c r="E13" s="26">
        <v>2655657</v>
      </c>
      <c r="F13" s="27">
        <v>2894000</v>
      </c>
      <c r="G13" s="25">
        <v>2994000</v>
      </c>
      <c r="H13" s="29" t="s">
        <v>120</v>
      </c>
    </row>
    <row r="14" spans="1:8" s="57" customFormat="1" ht="16.5">
      <c r="A14" s="51">
        <v>3</v>
      </c>
      <c r="B14" s="16" t="s">
        <v>119</v>
      </c>
      <c r="C14" s="48" t="s">
        <v>18</v>
      </c>
      <c r="D14" s="25">
        <v>1483210</v>
      </c>
      <c r="E14" s="26">
        <v>1512876</v>
      </c>
      <c r="F14" s="27">
        <v>1543128</v>
      </c>
      <c r="G14" s="25">
        <v>1573992</v>
      </c>
      <c r="H14" s="29" t="s">
        <v>39</v>
      </c>
    </row>
    <row r="15" spans="1:8" s="57" customFormat="1" ht="16.5">
      <c r="A15" s="56">
        <v>4</v>
      </c>
      <c r="B15" s="21" t="s">
        <v>121</v>
      </c>
      <c r="C15" s="48" t="s">
        <v>7</v>
      </c>
      <c r="D15" s="25">
        <v>674816</v>
      </c>
      <c r="E15" s="26">
        <v>833063</v>
      </c>
      <c r="F15" s="27">
        <v>875000</v>
      </c>
      <c r="G15" s="25">
        <v>904376</v>
      </c>
      <c r="H15" s="29" t="s">
        <v>120</v>
      </c>
    </row>
    <row r="16" spans="1:8" s="57" customFormat="1" ht="16.5">
      <c r="A16" s="58">
        <v>5</v>
      </c>
      <c r="B16" s="16" t="s">
        <v>122</v>
      </c>
      <c r="C16" s="48" t="s">
        <v>18</v>
      </c>
      <c r="D16" s="26">
        <v>10000</v>
      </c>
      <c r="E16" s="26">
        <v>0</v>
      </c>
      <c r="F16" s="27">
        <v>0</v>
      </c>
      <c r="G16" s="26">
        <v>0</v>
      </c>
      <c r="H16" s="29" t="s">
        <v>120</v>
      </c>
    </row>
    <row r="17" spans="1:8" s="57" customFormat="1" ht="16.5">
      <c r="A17" s="51">
        <v>6</v>
      </c>
      <c r="B17" s="16" t="s">
        <v>123</v>
      </c>
      <c r="C17" s="62" t="s">
        <v>6</v>
      </c>
      <c r="D17" s="26">
        <f>4050+475</f>
        <v>4525</v>
      </c>
      <c r="E17" s="26">
        <f>4050+1000+7400</f>
        <v>12450</v>
      </c>
      <c r="F17" s="27">
        <f>4050+1030+7400</f>
        <v>12480</v>
      </c>
      <c r="G17" s="26">
        <f>4050+1061+7400</f>
        <v>12511</v>
      </c>
      <c r="H17" s="29" t="s">
        <v>124</v>
      </c>
    </row>
    <row r="18" spans="1:8" s="57" customFormat="1" ht="16.5">
      <c r="A18" s="56">
        <v>7</v>
      </c>
      <c r="B18" s="16"/>
      <c r="C18" s="48"/>
      <c r="D18" s="26"/>
      <c r="E18" s="26"/>
      <c r="F18" s="26"/>
      <c r="G18" s="26"/>
      <c r="H18" s="29"/>
    </row>
    <row r="19" spans="4:8" ht="15" thickBot="1">
      <c r="D19" s="28">
        <f>SUM(D9:D18)</f>
        <v>8202420</v>
      </c>
      <c r="E19" s="28">
        <f>SUM(E9:E18)</f>
        <v>8476334</v>
      </c>
      <c r="F19" s="28">
        <f>SUM(F9:F18)</f>
        <v>8856136</v>
      </c>
      <c r="G19" s="28">
        <f>SUM(G9:G18)</f>
        <v>9087039</v>
      </c>
      <c r="H19" s="30"/>
    </row>
    <row r="20" spans="4:7" ht="15" thickTop="1">
      <c r="D20" s="18"/>
      <c r="E20" s="18"/>
      <c r="F20" s="18"/>
      <c r="G20" s="18"/>
    </row>
    <row r="21" spans="4:7" ht="15">
      <c r="D21" s="18"/>
      <c r="E21" s="18"/>
      <c r="F21" s="18"/>
      <c r="G21" s="18"/>
    </row>
    <row r="22" spans="4:7" ht="15">
      <c r="D22" s="18"/>
      <c r="E22" s="18"/>
      <c r="F22" s="18"/>
      <c r="G22" s="18"/>
    </row>
    <row r="23" spans="4:7" ht="15">
      <c r="D23" s="18"/>
      <c r="E23" s="18"/>
      <c r="F23" s="18"/>
      <c r="G23" s="18"/>
    </row>
    <row r="24" spans="4:7" ht="15">
      <c r="D24" s="18"/>
      <c r="E24" s="18"/>
      <c r="F24" s="18"/>
      <c r="G24" s="18"/>
    </row>
    <row r="25" spans="4:7" ht="15">
      <c r="D25" s="18"/>
      <c r="E25" s="18"/>
      <c r="F25" s="18"/>
      <c r="G25" s="18"/>
    </row>
    <row r="26" spans="4:7" ht="15">
      <c r="D26" s="18"/>
      <c r="E26" s="18"/>
      <c r="F26" s="18"/>
      <c r="G26" s="18"/>
    </row>
    <row r="27" spans="4:7" ht="15">
      <c r="D27" s="18"/>
      <c r="E27" s="18"/>
      <c r="F27" s="18"/>
      <c r="G27" s="18"/>
    </row>
    <row r="28" spans="4:7" ht="15">
      <c r="D28" s="18"/>
      <c r="E28" s="18"/>
      <c r="F28" s="18"/>
      <c r="G28" s="18"/>
    </row>
    <row r="29" spans="4:7" ht="15">
      <c r="D29" s="18"/>
      <c r="E29" s="18"/>
      <c r="F29" s="18"/>
      <c r="G29" s="18"/>
    </row>
    <row r="30" spans="4:7" ht="15">
      <c r="D30" s="18"/>
      <c r="E30" s="18"/>
      <c r="F30" s="18"/>
      <c r="G30" s="18"/>
    </row>
    <row r="31" spans="4:7" ht="15">
      <c r="D31" s="18"/>
      <c r="E31" s="18"/>
      <c r="F31" s="18"/>
      <c r="G31" s="18"/>
    </row>
    <row r="32" spans="4:7" ht="15">
      <c r="D32" s="18"/>
      <c r="E32" s="18"/>
      <c r="F32" s="18"/>
      <c r="G32" s="18"/>
    </row>
    <row r="33" spans="4:7" ht="15">
      <c r="D33" s="18"/>
      <c r="E33" s="18"/>
      <c r="F33" s="18"/>
      <c r="G33" s="18"/>
    </row>
    <row r="34" spans="4:7" ht="15">
      <c r="D34" s="18"/>
      <c r="E34" s="18"/>
      <c r="F34" s="18"/>
      <c r="G34" s="18"/>
    </row>
    <row r="35" spans="4:7" ht="15">
      <c r="D35" s="18"/>
      <c r="E35" s="18"/>
      <c r="F35" s="18"/>
      <c r="G35" s="18"/>
    </row>
    <row r="36" spans="4:7" ht="15">
      <c r="D36" s="18"/>
      <c r="E36" s="18"/>
      <c r="F36" s="18"/>
      <c r="G36" s="18"/>
    </row>
    <row r="37" spans="4:7" ht="15">
      <c r="D37" s="18"/>
      <c r="E37" s="18"/>
      <c r="F37" s="18"/>
      <c r="G37" s="18"/>
    </row>
    <row r="38" spans="4:7" ht="15">
      <c r="D38" s="18"/>
      <c r="E38" s="18"/>
      <c r="F38" s="18"/>
      <c r="G38" s="18"/>
    </row>
    <row r="39" spans="4:7" ht="15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7"/>
      <c r="E41" s="7"/>
      <c r="F41" s="7"/>
      <c r="G41" s="7"/>
    </row>
    <row r="42" spans="4:7" ht="15">
      <c r="D42" s="7"/>
      <c r="E42" s="7"/>
      <c r="F42" s="7"/>
      <c r="G42" s="7"/>
    </row>
    <row r="43" spans="4:7" ht="15">
      <c r="D43" s="7"/>
      <c r="E43" s="7"/>
      <c r="F43" s="7"/>
      <c r="G43" s="7"/>
    </row>
    <row r="44" spans="4:7" ht="15">
      <c r="D44" s="7"/>
      <c r="E44" s="7"/>
      <c r="F44" s="7"/>
      <c r="G44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12.21484375" style="48" customWidth="1"/>
    <col min="9" max="16384" width="9.6640625" style="48" customWidth="1"/>
  </cols>
  <sheetData>
    <row r="1" ht="15">
      <c r="A1" s="167" t="s">
        <v>325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15">
      <c r="B9" s="55" t="s">
        <v>38</v>
      </c>
      <c r="C9" s="56"/>
      <c r="D9" s="23"/>
      <c r="E9" s="24"/>
      <c r="F9" s="24"/>
      <c r="G9" s="24"/>
      <c r="H9" s="29"/>
    </row>
    <row r="10" spans="1:8" ht="15">
      <c r="A10" s="47"/>
      <c r="B10" s="55" t="s">
        <v>26</v>
      </c>
      <c r="C10" s="56"/>
      <c r="D10" s="23"/>
      <c r="E10" s="24"/>
      <c r="F10" s="24"/>
      <c r="G10" s="24"/>
      <c r="H10" s="29"/>
    </row>
    <row r="11" spans="1:8" ht="15">
      <c r="A11" s="47"/>
      <c r="B11" s="34" t="s">
        <v>222</v>
      </c>
      <c r="C11" s="56"/>
      <c r="D11" s="23"/>
      <c r="E11" s="24"/>
      <c r="F11" s="24"/>
      <c r="G11" s="24"/>
      <c r="H11" s="29"/>
    </row>
    <row r="12" spans="1:8" s="57" customFormat="1" ht="16.5">
      <c r="A12" s="56">
        <v>1</v>
      </c>
      <c r="B12" s="16" t="s">
        <v>223</v>
      </c>
      <c r="C12" s="48" t="s">
        <v>4</v>
      </c>
      <c r="D12" s="25">
        <v>100100</v>
      </c>
      <c r="E12" s="26">
        <v>105000</v>
      </c>
      <c r="F12" s="27">
        <v>110000</v>
      </c>
      <c r="G12" s="25">
        <v>115000</v>
      </c>
      <c r="H12" s="29" t="s">
        <v>228</v>
      </c>
    </row>
    <row r="13" spans="1:8" s="57" customFormat="1" ht="16.5">
      <c r="A13" s="58">
        <v>2</v>
      </c>
      <c r="B13" s="16" t="s">
        <v>226</v>
      </c>
      <c r="C13" s="48" t="s">
        <v>4</v>
      </c>
      <c r="D13" s="26">
        <v>45000</v>
      </c>
      <c r="E13" s="26">
        <v>15000</v>
      </c>
      <c r="F13" s="27">
        <v>15000</v>
      </c>
      <c r="G13" s="25">
        <v>15000</v>
      </c>
      <c r="H13" s="29" t="s">
        <v>228</v>
      </c>
    </row>
    <row r="14" spans="1:8" s="57" customFormat="1" ht="16.5">
      <c r="A14" s="51">
        <v>3</v>
      </c>
      <c r="B14" s="21" t="s">
        <v>225</v>
      </c>
      <c r="C14" s="48" t="s">
        <v>4</v>
      </c>
      <c r="D14" s="25">
        <v>30000</v>
      </c>
      <c r="E14" s="26">
        <v>20000</v>
      </c>
      <c r="F14" s="27">
        <v>20000</v>
      </c>
      <c r="G14" s="25">
        <v>20000</v>
      </c>
      <c r="H14" s="29" t="s">
        <v>228</v>
      </c>
    </row>
    <row r="15" spans="1:8" s="57" customFormat="1" ht="16.5">
      <c r="A15" s="56">
        <v>4</v>
      </c>
      <c r="B15" s="16" t="s">
        <v>224</v>
      </c>
      <c r="C15" s="48" t="s">
        <v>4</v>
      </c>
      <c r="D15" s="25">
        <v>11035.25</v>
      </c>
      <c r="E15" s="26">
        <f>D15*1.03</f>
        <v>11366.3075</v>
      </c>
      <c r="F15" s="27">
        <f>E15*1.03</f>
        <v>11707.296725000002</v>
      </c>
      <c r="G15" s="25">
        <f>D15*1.03</f>
        <v>11366.3075</v>
      </c>
      <c r="H15" s="29" t="s">
        <v>228</v>
      </c>
    </row>
    <row r="16" spans="1:8" s="57" customFormat="1" ht="16.5">
      <c r="A16" s="58">
        <v>5</v>
      </c>
      <c r="B16" s="16" t="s">
        <v>227</v>
      </c>
      <c r="C16" s="48" t="s">
        <v>4</v>
      </c>
      <c r="D16" s="25">
        <f>232712-186135</f>
        <v>46577</v>
      </c>
      <c r="E16" s="26">
        <v>15000</v>
      </c>
      <c r="F16" s="27">
        <v>15000</v>
      </c>
      <c r="G16" s="26">
        <v>15000</v>
      </c>
      <c r="H16" s="29" t="s">
        <v>228</v>
      </c>
    </row>
    <row r="17" spans="1:8" s="57" customFormat="1" ht="16.5">
      <c r="A17" s="51">
        <v>6</v>
      </c>
      <c r="H17" s="29"/>
    </row>
    <row r="18" spans="1:8" s="57" customFormat="1" ht="16.5">
      <c r="A18" s="56">
        <v>7</v>
      </c>
      <c r="B18" s="16"/>
      <c r="C18" s="48"/>
      <c r="D18" s="26"/>
      <c r="E18" s="26"/>
      <c r="F18" s="26"/>
      <c r="G18" s="26"/>
      <c r="H18" s="29"/>
    </row>
    <row r="19" spans="1:8" s="57" customFormat="1" ht="16.5">
      <c r="A19" s="58">
        <v>8</v>
      </c>
      <c r="B19" s="16"/>
      <c r="C19" s="48"/>
      <c r="D19" s="26"/>
      <c r="E19" s="26"/>
      <c r="F19" s="27"/>
      <c r="G19" s="26"/>
      <c r="H19" s="29"/>
    </row>
    <row r="20" spans="1:8" s="57" customFormat="1" ht="16.5">
      <c r="A20" s="51">
        <v>9</v>
      </c>
      <c r="B20" s="16"/>
      <c r="C20" s="48"/>
      <c r="D20" s="26"/>
      <c r="E20" s="26"/>
      <c r="F20" s="27"/>
      <c r="G20" s="26"/>
      <c r="H20" s="29"/>
    </row>
    <row r="21" spans="1:8" s="57" customFormat="1" ht="16.5">
      <c r="A21" s="56">
        <v>10</v>
      </c>
      <c r="B21" s="59"/>
      <c r="C21" s="48"/>
      <c r="D21" s="26"/>
      <c r="E21" s="26"/>
      <c r="F21" s="27"/>
      <c r="G21" s="26"/>
      <c r="H21" s="29"/>
    </row>
    <row r="22" spans="1:8" s="57" customFormat="1" ht="16.5">
      <c r="A22" s="58">
        <v>11</v>
      </c>
      <c r="B22" s="16"/>
      <c r="C22" s="48"/>
      <c r="D22" s="26"/>
      <c r="E22" s="26"/>
      <c r="F22" s="27"/>
      <c r="G22" s="26"/>
      <c r="H22" s="29"/>
    </row>
    <row r="23" spans="1:8" s="57" customFormat="1" ht="16.5">
      <c r="A23" s="51">
        <v>12</v>
      </c>
      <c r="B23" s="16"/>
      <c r="C23" s="48"/>
      <c r="D23" s="26"/>
      <c r="E23" s="26"/>
      <c r="F23" s="27"/>
      <c r="G23" s="26"/>
      <c r="H23" s="29"/>
    </row>
    <row r="24" spans="1:8" s="57" customFormat="1" ht="16.5">
      <c r="A24" s="56">
        <v>13</v>
      </c>
      <c r="B24" s="16"/>
      <c r="C24" s="48"/>
      <c r="D24" s="25"/>
      <c r="E24" s="26"/>
      <c r="F24" s="27"/>
      <c r="G24" s="26"/>
      <c r="H24" s="29"/>
    </row>
    <row r="25" spans="1:8" s="57" customFormat="1" ht="16.5">
      <c r="A25" s="58">
        <v>14</v>
      </c>
      <c r="B25" s="16"/>
      <c r="C25" s="48"/>
      <c r="D25" s="25"/>
      <c r="E25" s="26"/>
      <c r="F25" s="27"/>
      <c r="G25" s="26"/>
      <c r="H25" s="29"/>
    </row>
    <row r="26" spans="1:8" s="57" customFormat="1" ht="16.5">
      <c r="A26" s="51">
        <v>15</v>
      </c>
      <c r="B26" s="16" t="s">
        <v>285</v>
      </c>
      <c r="C26" s="48"/>
      <c r="D26" s="25"/>
      <c r="E26" s="26"/>
      <c r="F26" s="27"/>
      <c r="G26" s="26"/>
      <c r="H26" s="29"/>
    </row>
    <row r="27" spans="1:8" s="57" customFormat="1" ht="16.5">
      <c r="A27" s="56">
        <v>16</v>
      </c>
      <c r="B27" s="16"/>
      <c r="C27" s="48"/>
      <c r="D27" s="25"/>
      <c r="E27" s="26"/>
      <c r="F27" s="27"/>
      <c r="G27" s="26"/>
      <c r="H27" s="29"/>
    </row>
    <row r="28" spans="1:8" s="57" customFormat="1" ht="16.5">
      <c r="A28" s="58">
        <v>17</v>
      </c>
      <c r="B28" s="16"/>
      <c r="C28" s="48"/>
      <c r="D28" s="25"/>
      <c r="E28" s="26"/>
      <c r="F28" s="27"/>
      <c r="G28" s="26"/>
      <c r="H28" s="29"/>
    </row>
    <row r="29" spans="1:8" s="57" customFormat="1" ht="16.5">
      <c r="A29" s="51">
        <v>18</v>
      </c>
      <c r="B29" s="16"/>
      <c r="C29" s="48"/>
      <c r="D29" s="25"/>
      <c r="E29" s="26"/>
      <c r="F29" s="27"/>
      <c r="G29" s="26"/>
      <c r="H29" s="29"/>
    </row>
    <row r="30" spans="1:8" s="57" customFormat="1" ht="16.5">
      <c r="A30" s="56">
        <v>19</v>
      </c>
      <c r="B30" s="16"/>
      <c r="C30" s="48"/>
      <c r="D30" s="23"/>
      <c r="E30" s="26"/>
      <c r="F30" s="27"/>
      <c r="G30" s="26"/>
      <c r="H30" s="29"/>
    </row>
    <row r="31" spans="1:8" s="57" customFormat="1" ht="16.5">
      <c r="A31" s="58">
        <v>20</v>
      </c>
      <c r="B31" s="16"/>
      <c r="C31" s="48"/>
      <c r="D31" s="23"/>
      <c r="E31" s="26"/>
      <c r="F31" s="27"/>
      <c r="G31" s="26"/>
      <c r="H31" s="29"/>
    </row>
    <row r="32" spans="1:8" s="57" customFormat="1" ht="16.5">
      <c r="A32" s="51">
        <v>21</v>
      </c>
      <c r="B32" s="16"/>
      <c r="C32" s="48"/>
      <c r="D32" s="25"/>
      <c r="E32" s="26"/>
      <c r="F32" s="27"/>
      <c r="G32" s="26"/>
      <c r="H32" s="29"/>
    </row>
    <row r="33" spans="1:8" s="57" customFormat="1" ht="16.5">
      <c r="A33" s="56">
        <v>22</v>
      </c>
      <c r="B33" s="16"/>
      <c r="C33" s="48"/>
      <c r="D33" s="25"/>
      <c r="E33" s="26"/>
      <c r="F33" s="27"/>
      <c r="G33" s="26"/>
      <c r="H33" s="29"/>
    </row>
    <row r="34" spans="1:8" s="57" customFormat="1" ht="16.5">
      <c r="A34" s="58">
        <v>23</v>
      </c>
      <c r="B34" s="16"/>
      <c r="C34" s="48"/>
      <c r="D34" s="25"/>
      <c r="E34" s="26"/>
      <c r="F34" s="27"/>
      <c r="G34" s="26"/>
      <c r="H34" s="29"/>
    </row>
    <row r="35" spans="1:8" s="57" customFormat="1" ht="16.5">
      <c r="A35" s="51">
        <v>24</v>
      </c>
      <c r="B35" s="16"/>
      <c r="C35" s="48"/>
      <c r="D35" s="25"/>
      <c r="E35" s="26"/>
      <c r="F35" s="27"/>
      <c r="G35" s="26"/>
      <c r="H35" s="29"/>
    </row>
    <row r="36" spans="1:8" s="57" customFormat="1" ht="16.5">
      <c r="A36" s="56">
        <v>25</v>
      </c>
      <c r="H36" s="29"/>
    </row>
    <row r="37" spans="4:8" ht="15" thickBot="1">
      <c r="D37" s="28">
        <f>SUM(D9:D35)</f>
        <v>232712.25</v>
      </c>
      <c r="E37" s="28">
        <f>SUM(E9:E35)</f>
        <v>166366.3075</v>
      </c>
      <c r="F37" s="28">
        <f>SUM(F9:F35)</f>
        <v>171707.296725</v>
      </c>
      <c r="G37" s="28">
        <f>SUM(G9:G35)</f>
        <v>176366.3075</v>
      </c>
      <c r="H37" s="30"/>
    </row>
    <row r="38" spans="4:7" ht="15" thickTop="1">
      <c r="D38" s="18"/>
      <c r="E38" s="18"/>
      <c r="F38" s="18"/>
      <c r="G38" s="18"/>
    </row>
    <row r="39" spans="4:7" ht="15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18"/>
      <c r="E58" s="18"/>
      <c r="F58" s="18"/>
      <c r="G58" s="18"/>
    </row>
    <row r="59" spans="4:7" ht="15">
      <c r="D59" s="18"/>
      <c r="E59" s="18"/>
      <c r="F59" s="18"/>
      <c r="G59" s="18"/>
    </row>
    <row r="60" spans="4:7" ht="15">
      <c r="D60" s="18"/>
      <c r="E60" s="18"/>
      <c r="F60" s="18"/>
      <c r="G60" s="18"/>
    </row>
    <row r="61" spans="4:7" ht="15">
      <c r="D61" s="18"/>
      <c r="E61" s="18"/>
      <c r="F61" s="18"/>
      <c r="G61" s="18"/>
    </row>
    <row r="62" spans="4:7" ht="15">
      <c r="D62" s="18"/>
      <c r="E62" s="18"/>
      <c r="F62" s="18"/>
      <c r="G62" s="18"/>
    </row>
    <row r="63" spans="4:7" ht="15">
      <c r="D63" s="18"/>
      <c r="E63" s="18"/>
      <c r="F63" s="18"/>
      <c r="G63" s="18"/>
    </row>
    <row r="64" spans="4:7" ht="15">
      <c r="D64" s="18"/>
      <c r="E64" s="18"/>
      <c r="F64" s="18"/>
      <c r="G64" s="18"/>
    </row>
    <row r="65" spans="4:7" ht="15">
      <c r="D65" s="18"/>
      <c r="E65" s="18"/>
      <c r="F65" s="18"/>
      <c r="G65" s="18"/>
    </row>
    <row r="66" spans="4:7" ht="15">
      <c r="D66" s="18"/>
      <c r="E66" s="18"/>
      <c r="F66" s="18"/>
      <c r="G66" s="18"/>
    </row>
    <row r="67" spans="4:7" ht="15">
      <c r="D67" s="18"/>
      <c r="E67" s="18"/>
      <c r="F67" s="18"/>
      <c r="G67" s="18"/>
    </row>
    <row r="68" spans="4:7" ht="15">
      <c r="D68" s="18"/>
      <c r="E68" s="18"/>
      <c r="F68" s="18"/>
      <c r="G68" s="18"/>
    </row>
    <row r="69" spans="4:7" ht="15">
      <c r="D69" s="18"/>
      <c r="E69" s="18"/>
      <c r="F69" s="18"/>
      <c r="G69" s="18"/>
    </row>
    <row r="70" spans="4:7" ht="15">
      <c r="D70" s="18"/>
      <c r="E70" s="18"/>
      <c r="F70" s="18"/>
      <c r="G70" s="18"/>
    </row>
    <row r="71" spans="4:7" ht="15">
      <c r="D71" s="18"/>
      <c r="E71" s="18"/>
      <c r="F71" s="18"/>
      <c r="G71" s="18"/>
    </row>
    <row r="72" spans="4:7" ht="15">
      <c r="D72" s="18"/>
      <c r="E72" s="18"/>
      <c r="F72" s="18"/>
      <c r="G72" s="18"/>
    </row>
    <row r="73" spans="4:7" ht="15">
      <c r="D73" s="18"/>
      <c r="E73" s="18"/>
      <c r="F73" s="18"/>
      <c r="G73" s="18"/>
    </row>
    <row r="74" spans="4:7" ht="15">
      <c r="D74" s="18"/>
      <c r="E74" s="18"/>
      <c r="F74" s="18"/>
      <c r="G74" s="18"/>
    </row>
    <row r="75" spans="4:7" ht="15">
      <c r="D75" s="18"/>
      <c r="E75" s="18"/>
      <c r="F75" s="18"/>
      <c r="G75" s="18"/>
    </row>
    <row r="76" spans="4:7" ht="15">
      <c r="D76" s="18"/>
      <c r="E76" s="18"/>
      <c r="F76" s="18"/>
      <c r="G76" s="18"/>
    </row>
    <row r="77" spans="4:7" ht="15">
      <c r="D77" s="18"/>
      <c r="E77" s="18"/>
      <c r="F77" s="18"/>
      <c r="G77" s="18"/>
    </row>
    <row r="78" spans="4:7" ht="15">
      <c r="D78" s="18"/>
      <c r="E78" s="18"/>
      <c r="F78" s="18"/>
      <c r="G78" s="18"/>
    </row>
    <row r="79" spans="4:7" ht="15">
      <c r="D79" s="18"/>
      <c r="E79" s="18"/>
      <c r="F79" s="18"/>
      <c r="G79" s="18"/>
    </row>
    <row r="80" spans="4:7" ht="15">
      <c r="D80" s="7"/>
      <c r="E80" s="7"/>
      <c r="F80" s="7"/>
      <c r="G80" s="7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12.21484375" style="48" customWidth="1"/>
    <col min="9" max="16384" width="9.6640625" style="48" customWidth="1"/>
  </cols>
  <sheetData>
    <row r="1" ht="15">
      <c r="A1" s="167" t="s">
        <v>326</v>
      </c>
    </row>
    <row r="2" ht="15">
      <c r="A2" s="167" t="s">
        <v>312</v>
      </c>
    </row>
    <row r="4" spans="1:8" s="47" customFormat="1" ht="21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5">
      <c r="A5" s="161" t="s">
        <v>23</v>
      </c>
      <c r="B5" s="161"/>
      <c r="C5" s="161"/>
      <c r="D5" s="161"/>
      <c r="E5" s="161"/>
      <c r="F5" s="161"/>
      <c r="G5" s="161"/>
      <c r="H5" s="161"/>
    </row>
    <row r="6" spans="1:8" ht="15" thickBot="1">
      <c r="A6" s="162" t="s">
        <v>24</v>
      </c>
      <c r="B6" s="162"/>
      <c r="C6" s="162"/>
      <c r="D6" s="162"/>
      <c r="E6" s="162"/>
      <c r="F6" s="162"/>
      <c r="G6" s="162"/>
      <c r="H6" s="162"/>
    </row>
    <row r="7" spans="1:8" s="51" customFormat="1" ht="46.5">
      <c r="A7" s="49" t="s">
        <v>10</v>
      </c>
      <c r="B7" s="50" t="s">
        <v>9</v>
      </c>
      <c r="C7" s="50" t="s">
        <v>8</v>
      </c>
      <c r="D7" s="50" t="s">
        <v>12</v>
      </c>
      <c r="E7" s="50" t="s">
        <v>13</v>
      </c>
      <c r="F7" s="50" t="s">
        <v>14</v>
      </c>
      <c r="G7" s="50" t="s">
        <v>15</v>
      </c>
      <c r="H7" s="49" t="s">
        <v>16</v>
      </c>
    </row>
    <row r="8" spans="1:8" s="51" customFormat="1" ht="16.5" customHeight="1">
      <c r="A8" s="49"/>
      <c r="B8" s="50"/>
      <c r="C8" s="50"/>
      <c r="D8" s="163" t="s">
        <v>22</v>
      </c>
      <c r="E8" s="163"/>
      <c r="F8" s="163"/>
      <c r="G8" s="163"/>
      <c r="H8" s="49"/>
    </row>
    <row r="9" spans="1:8" ht="15" thickBot="1">
      <c r="A9" s="52"/>
      <c r="B9" s="47"/>
      <c r="C9" s="53" t="s">
        <v>11</v>
      </c>
      <c r="D9" s="54" t="s">
        <v>21</v>
      </c>
      <c r="E9" s="164" t="s">
        <v>20</v>
      </c>
      <c r="F9" s="164"/>
      <c r="G9" s="164"/>
      <c r="H9" s="54"/>
    </row>
    <row r="10" spans="2:8" ht="15">
      <c r="B10" s="55" t="s">
        <v>38</v>
      </c>
      <c r="C10" s="56"/>
      <c r="D10" s="23"/>
      <c r="E10" s="24"/>
      <c r="F10" s="24"/>
      <c r="G10" s="24"/>
      <c r="H10" s="29"/>
    </row>
    <row r="11" spans="1:8" ht="15">
      <c r="A11" s="47"/>
      <c r="B11" s="55" t="s">
        <v>34</v>
      </c>
      <c r="C11" s="56"/>
      <c r="D11" s="23"/>
      <c r="E11" s="24"/>
      <c r="F11" s="24"/>
      <c r="G11" s="24"/>
      <c r="H11" s="29"/>
    </row>
    <row r="12" spans="1:8" ht="15">
      <c r="A12" s="47"/>
      <c r="B12" s="34" t="s">
        <v>236</v>
      </c>
      <c r="C12" s="56"/>
      <c r="D12" s="23"/>
      <c r="E12" s="24"/>
      <c r="F12" s="24"/>
      <c r="G12" s="24"/>
      <c r="H12" s="29"/>
    </row>
    <row r="13" spans="1:8" s="57" customFormat="1" ht="16.5">
      <c r="A13" s="56">
        <v>1</v>
      </c>
      <c r="B13" s="16" t="s">
        <v>233</v>
      </c>
      <c r="C13" s="48" t="s">
        <v>6</v>
      </c>
      <c r="D13" s="25">
        <v>54120</v>
      </c>
      <c r="E13" s="26">
        <v>54100</v>
      </c>
      <c r="F13" s="27">
        <v>54100</v>
      </c>
      <c r="G13" s="27">
        <v>54100</v>
      </c>
      <c r="H13" s="109" t="s">
        <v>88</v>
      </c>
    </row>
    <row r="14" spans="1:8" s="57" customFormat="1" ht="16.5">
      <c r="A14" s="58">
        <v>2</v>
      </c>
      <c r="B14" s="16" t="s">
        <v>234</v>
      </c>
      <c r="C14" s="48" t="s">
        <v>2</v>
      </c>
      <c r="D14" s="25">
        <v>20000</v>
      </c>
      <c r="E14" s="26">
        <v>20000</v>
      </c>
      <c r="F14" s="27">
        <v>20000</v>
      </c>
      <c r="G14" s="27">
        <v>20000</v>
      </c>
      <c r="H14" s="109" t="s">
        <v>88</v>
      </c>
    </row>
    <row r="15" spans="1:8" s="57" customFormat="1" ht="16.5">
      <c r="A15" s="51">
        <v>3</v>
      </c>
      <c r="B15" s="21" t="s">
        <v>235</v>
      </c>
      <c r="C15" s="48"/>
      <c r="D15" s="25">
        <v>0</v>
      </c>
      <c r="E15" s="26">
        <v>950</v>
      </c>
      <c r="F15" s="27">
        <v>1000</v>
      </c>
      <c r="G15" s="27">
        <v>1200</v>
      </c>
      <c r="H15" s="109" t="s">
        <v>88</v>
      </c>
    </row>
    <row r="16" spans="1:8" s="57" customFormat="1" ht="16.5">
      <c r="A16" s="56">
        <v>4</v>
      </c>
      <c r="B16" s="16"/>
      <c r="C16" s="48"/>
      <c r="D16" s="26"/>
      <c r="E16" s="26"/>
      <c r="F16" s="27"/>
      <c r="G16" s="25"/>
      <c r="H16" s="29"/>
    </row>
    <row r="17" spans="1:8" s="57" customFormat="1" ht="16.5">
      <c r="A17" s="58">
        <v>5</v>
      </c>
      <c r="B17" s="16"/>
      <c r="C17" s="48"/>
      <c r="D17" s="26"/>
      <c r="E17" s="26"/>
      <c r="F17" s="27"/>
      <c r="G17" s="26"/>
      <c r="H17" s="29"/>
    </row>
    <row r="18" spans="1:8" s="57" customFormat="1" ht="16.5">
      <c r="A18" s="51">
        <v>6</v>
      </c>
      <c r="B18" s="16"/>
      <c r="C18" s="48"/>
      <c r="D18" s="26"/>
      <c r="E18" s="26"/>
      <c r="F18" s="27"/>
      <c r="G18" s="26"/>
      <c r="H18" s="29"/>
    </row>
    <row r="19" spans="1:8" s="57" customFormat="1" ht="16.5">
      <c r="A19" s="56">
        <v>7</v>
      </c>
      <c r="B19" s="16"/>
      <c r="C19" s="48"/>
      <c r="D19" s="26"/>
      <c r="E19" s="26"/>
      <c r="F19" s="26"/>
      <c r="G19" s="26"/>
      <c r="H19" s="29"/>
    </row>
    <row r="20" spans="1:8" s="57" customFormat="1" ht="16.5">
      <c r="A20" s="58">
        <v>8</v>
      </c>
      <c r="B20" s="16"/>
      <c r="C20" s="48"/>
      <c r="D20" s="26"/>
      <c r="E20" s="26"/>
      <c r="F20" s="27"/>
      <c r="G20" s="26"/>
      <c r="H20" s="29"/>
    </row>
    <row r="21" spans="1:8" s="57" customFormat="1" ht="16.5">
      <c r="A21" s="51">
        <v>9</v>
      </c>
      <c r="B21" s="16"/>
      <c r="C21" s="48"/>
      <c r="D21" s="26"/>
      <c r="E21" s="26"/>
      <c r="F21" s="27"/>
      <c r="G21" s="26"/>
      <c r="H21" s="29"/>
    </row>
    <row r="22" spans="1:8" s="57" customFormat="1" ht="16.5">
      <c r="A22" s="56">
        <v>10</v>
      </c>
      <c r="B22" s="59"/>
      <c r="C22" s="48"/>
      <c r="D22" s="26"/>
      <c r="E22" s="26"/>
      <c r="F22" s="27"/>
      <c r="G22" s="26"/>
      <c r="H22" s="29"/>
    </row>
    <row r="23" spans="1:8" s="57" customFormat="1" ht="16.5">
      <c r="A23" s="58">
        <v>11</v>
      </c>
      <c r="B23" s="16"/>
      <c r="C23" s="48"/>
      <c r="D23" s="26"/>
      <c r="E23" s="26"/>
      <c r="F23" s="27"/>
      <c r="G23" s="26"/>
      <c r="H23" s="29"/>
    </row>
    <row r="24" spans="1:8" s="57" customFormat="1" ht="16.5">
      <c r="A24" s="51">
        <v>12</v>
      </c>
      <c r="B24" s="16"/>
      <c r="C24" s="48"/>
      <c r="D24" s="26"/>
      <c r="E24" s="26"/>
      <c r="F24" s="27"/>
      <c r="G24" s="26"/>
      <c r="H24" s="29"/>
    </row>
    <row r="25" spans="1:8" s="57" customFormat="1" ht="16.5">
      <c r="A25" s="56">
        <v>13</v>
      </c>
      <c r="B25" s="16"/>
      <c r="C25" s="48"/>
      <c r="D25" s="25"/>
      <c r="E25" s="26"/>
      <c r="F25" s="27"/>
      <c r="G25" s="26"/>
      <c r="H25" s="29"/>
    </row>
    <row r="26" spans="1:8" s="57" customFormat="1" ht="16.5">
      <c r="A26" s="58">
        <v>14</v>
      </c>
      <c r="B26" s="16"/>
      <c r="C26" s="48"/>
      <c r="D26" s="25"/>
      <c r="E26" s="26"/>
      <c r="F26" s="27"/>
      <c r="G26" s="26"/>
      <c r="H26" s="29"/>
    </row>
    <row r="27" spans="1:8" s="57" customFormat="1" ht="16.5">
      <c r="A27" s="51">
        <v>15</v>
      </c>
      <c r="B27" s="16"/>
      <c r="C27" s="48"/>
      <c r="D27" s="25"/>
      <c r="E27" s="26"/>
      <c r="F27" s="27"/>
      <c r="G27" s="26"/>
      <c r="H27" s="29"/>
    </row>
    <row r="28" spans="1:8" s="57" customFormat="1" ht="16.5">
      <c r="A28" s="56">
        <v>16</v>
      </c>
      <c r="B28" s="16"/>
      <c r="C28" s="48"/>
      <c r="D28" s="25"/>
      <c r="E28" s="26"/>
      <c r="F28" s="27"/>
      <c r="G28" s="26"/>
      <c r="H28" s="29"/>
    </row>
    <row r="29" spans="1:8" s="57" customFormat="1" ht="16.5">
      <c r="A29" s="58">
        <v>17</v>
      </c>
      <c r="B29" s="16"/>
      <c r="C29" s="48"/>
      <c r="D29" s="25"/>
      <c r="E29" s="26"/>
      <c r="F29" s="27"/>
      <c r="G29" s="26"/>
      <c r="H29" s="29"/>
    </row>
    <row r="30" spans="1:8" s="57" customFormat="1" ht="16.5">
      <c r="A30" s="51">
        <v>18</v>
      </c>
      <c r="B30" s="16"/>
      <c r="C30" s="48"/>
      <c r="D30" s="25"/>
      <c r="E30" s="26"/>
      <c r="F30" s="27"/>
      <c r="G30" s="26"/>
      <c r="H30" s="29"/>
    </row>
    <row r="31" spans="1:8" s="57" customFormat="1" ht="16.5">
      <c r="A31" s="56">
        <v>19</v>
      </c>
      <c r="B31" s="16"/>
      <c r="C31" s="48"/>
      <c r="D31" s="23"/>
      <c r="E31" s="26"/>
      <c r="F31" s="27"/>
      <c r="G31" s="26"/>
      <c r="H31" s="29"/>
    </row>
    <row r="32" spans="1:8" s="57" customFormat="1" ht="16.5">
      <c r="A32" s="58">
        <v>20</v>
      </c>
      <c r="B32" s="16"/>
      <c r="C32" s="48"/>
      <c r="D32" s="23"/>
      <c r="E32" s="26"/>
      <c r="F32" s="27"/>
      <c r="G32" s="26"/>
      <c r="H32" s="29"/>
    </row>
    <row r="33" spans="1:8" s="57" customFormat="1" ht="16.5">
      <c r="A33" s="51">
        <v>21</v>
      </c>
      <c r="B33" s="16"/>
      <c r="C33" s="48"/>
      <c r="D33" s="25"/>
      <c r="E33" s="26"/>
      <c r="F33" s="27"/>
      <c r="G33" s="26"/>
      <c r="H33" s="29"/>
    </row>
    <row r="34" spans="1:8" s="57" customFormat="1" ht="16.5">
      <c r="A34" s="56">
        <v>22</v>
      </c>
      <c r="B34" s="16"/>
      <c r="C34" s="48"/>
      <c r="D34" s="25"/>
      <c r="E34" s="26"/>
      <c r="F34" s="27"/>
      <c r="G34" s="26"/>
      <c r="H34" s="29"/>
    </row>
    <row r="35" spans="1:8" s="57" customFormat="1" ht="16.5">
      <c r="A35" s="58">
        <v>23</v>
      </c>
      <c r="B35" s="16"/>
      <c r="C35" s="48"/>
      <c r="D35" s="25"/>
      <c r="E35" s="26"/>
      <c r="F35" s="27"/>
      <c r="G35" s="26"/>
      <c r="H35" s="29"/>
    </row>
    <row r="36" spans="1:8" s="57" customFormat="1" ht="16.5">
      <c r="A36" s="51">
        <v>24</v>
      </c>
      <c r="B36" s="16"/>
      <c r="C36" s="48"/>
      <c r="D36" s="25"/>
      <c r="E36" s="26"/>
      <c r="F36" s="27"/>
      <c r="G36" s="26"/>
      <c r="H36" s="29"/>
    </row>
    <row r="37" spans="1:8" s="57" customFormat="1" ht="16.5">
      <c r="A37" s="56">
        <v>25</v>
      </c>
      <c r="B37" s="16"/>
      <c r="C37" s="48"/>
      <c r="D37" s="25"/>
      <c r="E37" s="26"/>
      <c r="F37" s="27"/>
      <c r="G37" s="26"/>
      <c r="H37" s="29"/>
    </row>
    <row r="38" spans="4:8" ht="15" thickBot="1">
      <c r="D38" s="28">
        <f>SUM(D10:D37)</f>
        <v>74120</v>
      </c>
      <c r="E38" s="28">
        <f>SUM(E10:E37)</f>
        <v>75050</v>
      </c>
      <c r="F38" s="28">
        <f>SUM(F10:F37)</f>
        <v>75100</v>
      </c>
      <c r="G38" s="28">
        <f>SUM(G10:G37)</f>
        <v>75300</v>
      </c>
      <c r="H38" s="30"/>
    </row>
    <row r="39" spans="4:7" ht="15" thickTop="1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18"/>
      <c r="E58" s="18"/>
      <c r="F58" s="18"/>
      <c r="G58" s="18"/>
    </row>
    <row r="59" spans="4:7" ht="15">
      <c r="D59" s="18"/>
      <c r="E59" s="18"/>
      <c r="F59" s="18"/>
      <c r="G59" s="18"/>
    </row>
    <row r="60" spans="4:7" ht="15">
      <c r="D60" s="18"/>
      <c r="E60" s="18"/>
      <c r="F60" s="18"/>
      <c r="G60" s="18"/>
    </row>
    <row r="61" spans="4:7" ht="15">
      <c r="D61" s="18"/>
      <c r="E61" s="18"/>
      <c r="F61" s="18"/>
      <c r="G61" s="18"/>
    </row>
    <row r="62" spans="4:7" ht="15">
      <c r="D62" s="18"/>
      <c r="E62" s="18"/>
      <c r="F62" s="18"/>
      <c r="G62" s="18"/>
    </row>
    <row r="63" spans="4:7" ht="15">
      <c r="D63" s="18"/>
      <c r="E63" s="18"/>
      <c r="F63" s="18"/>
      <c r="G63" s="18"/>
    </row>
    <row r="64" spans="4:7" ht="15">
      <c r="D64" s="18"/>
      <c r="E64" s="18"/>
      <c r="F64" s="18"/>
      <c r="G64" s="18"/>
    </row>
    <row r="65" spans="4:7" ht="15">
      <c r="D65" s="18"/>
      <c r="E65" s="18"/>
      <c r="F65" s="18"/>
      <c r="G65" s="18"/>
    </row>
    <row r="66" spans="4:7" ht="15">
      <c r="D66" s="18"/>
      <c r="E66" s="18"/>
      <c r="F66" s="18"/>
      <c r="G66" s="18"/>
    </row>
    <row r="67" spans="4:7" ht="15">
      <c r="D67" s="18"/>
      <c r="E67" s="18"/>
      <c r="F67" s="18"/>
      <c r="G67" s="18"/>
    </row>
    <row r="68" spans="4:7" ht="15">
      <c r="D68" s="18"/>
      <c r="E68" s="18"/>
      <c r="F68" s="18"/>
      <c r="G68" s="18"/>
    </row>
    <row r="69" spans="4:7" ht="15">
      <c r="D69" s="18"/>
      <c r="E69" s="18"/>
      <c r="F69" s="18"/>
      <c r="G69" s="18"/>
    </row>
    <row r="70" spans="4:7" ht="15">
      <c r="D70" s="18"/>
      <c r="E70" s="18"/>
      <c r="F70" s="18"/>
      <c r="G70" s="18"/>
    </row>
    <row r="71" spans="4:7" ht="15">
      <c r="D71" s="18"/>
      <c r="E71" s="18"/>
      <c r="F71" s="18"/>
      <c r="G71" s="18"/>
    </row>
    <row r="72" spans="4:7" ht="15">
      <c r="D72" s="18"/>
      <c r="E72" s="18"/>
      <c r="F72" s="18"/>
      <c r="G72" s="18"/>
    </row>
    <row r="73" spans="4:7" ht="15">
      <c r="D73" s="18"/>
      <c r="E73" s="18"/>
      <c r="F73" s="18"/>
      <c r="G73" s="18"/>
    </row>
    <row r="74" spans="4:7" ht="15">
      <c r="D74" s="18"/>
      <c r="E74" s="18"/>
      <c r="F74" s="18"/>
      <c r="G74" s="18"/>
    </row>
    <row r="75" spans="4:7" ht="15">
      <c r="D75" s="18"/>
      <c r="E75" s="18"/>
      <c r="F75" s="18"/>
      <c r="G75" s="18"/>
    </row>
    <row r="76" spans="4:7" ht="15">
      <c r="D76" s="18"/>
      <c r="E76" s="18"/>
      <c r="F76" s="18"/>
      <c r="G76" s="18"/>
    </row>
    <row r="77" spans="4:7" ht="15">
      <c r="D77" s="18"/>
      <c r="E77" s="18"/>
      <c r="F77" s="18"/>
      <c r="G77" s="18"/>
    </row>
    <row r="78" spans="4:7" ht="15">
      <c r="D78" s="18"/>
      <c r="E78" s="18"/>
      <c r="F78" s="18"/>
      <c r="G78" s="18"/>
    </row>
    <row r="79" spans="4:7" ht="15">
      <c r="D79" s="18"/>
      <c r="E79" s="18"/>
      <c r="F79" s="18"/>
      <c r="G79" s="18"/>
    </row>
    <row r="80" spans="4:7" ht="15">
      <c r="D80" s="18"/>
      <c r="E80" s="18"/>
      <c r="F80" s="18"/>
      <c r="G80" s="18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  <row r="84" spans="4:7" ht="15">
      <c r="D84" s="7"/>
      <c r="E84" s="7"/>
      <c r="F84" s="7"/>
      <c r="G84" s="7"/>
    </row>
  </sheetData>
  <sheetProtection/>
  <mergeCells count="5">
    <mergeCell ref="A4:H4"/>
    <mergeCell ref="A5:H5"/>
    <mergeCell ref="A6:H6"/>
    <mergeCell ref="D8:G8"/>
    <mergeCell ref="E9:G9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2" sqref="A2"/>
    </sheetView>
  </sheetViews>
  <sheetFormatPr defaultColWidth="8.88671875" defaultRowHeight="15"/>
  <cols>
    <col min="2" max="2" width="13.21484375" style="0" bestFit="1" customWidth="1"/>
    <col min="4" max="4" width="15.10546875" style="0" bestFit="1" customWidth="1"/>
  </cols>
  <sheetData>
    <row r="1" ht="15">
      <c r="A1" s="169" t="s">
        <v>327</v>
      </c>
    </row>
    <row r="2" ht="15">
      <c r="A2" s="169" t="s">
        <v>312</v>
      </c>
    </row>
    <row r="4" ht="15">
      <c r="A4" s="8" t="s">
        <v>208</v>
      </c>
    </row>
    <row r="5" ht="15">
      <c r="A5" s="8"/>
    </row>
    <row r="6" ht="15">
      <c r="A6" s="8" t="s">
        <v>209</v>
      </c>
    </row>
    <row r="7" ht="15">
      <c r="A7" s="8"/>
    </row>
    <row r="8" ht="15">
      <c r="A8" s="104" t="s">
        <v>210</v>
      </c>
    </row>
    <row r="9" ht="15">
      <c r="A9" s="104" t="s">
        <v>211</v>
      </c>
    </row>
    <row r="10" ht="15">
      <c r="A10" s="105" t="s">
        <v>212</v>
      </c>
    </row>
    <row r="11" ht="15">
      <c r="A11" s="105" t="s">
        <v>213</v>
      </c>
    </row>
    <row r="12" ht="15">
      <c r="A12" s="8"/>
    </row>
    <row r="13" ht="15">
      <c r="A13" s="8" t="s">
        <v>214</v>
      </c>
    </row>
    <row r="18" spans="1:8" ht="15">
      <c r="A18" s="43" t="s">
        <v>57</v>
      </c>
      <c r="B18" s="32" t="s">
        <v>58</v>
      </c>
      <c r="C18" s="38" t="s">
        <v>46</v>
      </c>
      <c r="D18" s="39" t="s">
        <v>47</v>
      </c>
      <c r="E18" s="40">
        <v>8740</v>
      </c>
      <c r="F18" s="40">
        <v>19400</v>
      </c>
      <c r="G18" s="40">
        <v>19400</v>
      </c>
      <c r="H18" s="40">
        <v>19400</v>
      </c>
    </row>
    <row r="19" spans="1:8" ht="15">
      <c r="A19" s="43" t="s">
        <v>44</v>
      </c>
      <c r="B19" s="32" t="s">
        <v>116</v>
      </c>
      <c r="C19" s="38" t="s">
        <v>48</v>
      </c>
      <c r="D19" s="39" t="s">
        <v>49</v>
      </c>
      <c r="E19" s="42"/>
      <c r="F19" s="42"/>
      <c r="G19" s="42"/>
      <c r="H19" s="42"/>
    </row>
    <row r="20" spans="1:8" ht="15">
      <c r="A20" s="43" t="s">
        <v>44</v>
      </c>
      <c r="B20" s="32" t="s">
        <v>44</v>
      </c>
      <c r="C20" s="38" t="s">
        <v>50</v>
      </c>
      <c r="D20" s="39" t="s">
        <v>51</v>
      </c>
      <c r="E20" s="42"/>
      <c r="F20" s="42"/>
      <c r="G20" s="42"/>
      <c r="H20" s="42"/>
    </row>
  </sheetData>
  <sheetProtection/>
  <printOptions horizontalCentered="1" verticalCentered="1"/>
  <pageMargins left="0.2" right="0.7" top="0.75" bottom="0.2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3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3" customWidth="1"/>
    <col min="2" max="2" width="62.77734375" style="3" bestFit="1" customWidth="1"/>
    <col min="3" max="3" width="20.77734375" style="3" bestFit="1" customWidth="1"/>
    <col min="4" max="4" width="20.77734375" style="3" customWidth="1"/>
    <col min="5" max="5" width="8.3359375" style="4" bestFit="1" customWidth="1"/>
    <col min="6" max="7" width="20.77734375" style="3" customWidth="1"/>
    <col min="8" max="8" width="12.21484375" style="3" customWidth="1"/>
    <col min="9" max="16384" width="9.6640625" style="3" customWidth="1"/>
  </cols>
  <sheetData>
    <row r="1" ht="15">
      <c r="A1" s="168" t="s">
        <v>328</v>
      </c>
    </row>
    <row r="2" ht="15">
      <c r="A2" s="168" t="s">
        <v>312</v>
      </c>
    </row>
    <row r="3" spans="1:8" s="5" customFormat="1" ht="21">
      <c r="A3" s="156" t="s">
        <v>0</v>
      </c>
      <c r="B3" s="156"/>
      <c r="C3" s="156"/>
      <c r="D3" s="156"/>
      <c r="E3" s="156"/>
      <c r="F3" s="156"/>
      <c r="G3" s="156"/>
      <c r="H3" s="156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6" customFormat="1" ht="46.5">
      <c r="A6" s="9" t="s">
        <v>10</v>
      </c>
      <c r="B6" s="10" t="s">
        <v>9</v>
      </c>
      <c r="C6" s="10" t="s">
        <v>8</v>
      </c>
      <c r="D6" s="10" t="s">
        <v>12</v>
      </c>
      <c r="E6" s="10" t="s">
        <v>13</v>
      </c>
      <c r="F6" s="10" t="s">
        <v>14</v>
      </c>
      <c r="G6" s="10" t="s">
        <v>15</v>
      </c>
      <c r="H6" s="9" t="s">
        <v>16</v>
      </c>
    </row>
    <row r="7" spans="1:8" s="6" customFormat="1" ht="16.5" customHeight="1">
      <c r="A7" s="9"/>
      <c r="B7" s="10"/>
      <c r="C7" s="10"/>
      <c r="D7" s="165" t="s">
        <v>22</v>
      </c>
      <c r="E7" s="165"/>
      <c r="F7" s="165"/>
      <c r="G7" s="165"/>
      <c r="H7" s="9"/>
    </row>
    <row r="8" spans="1:8" ht="15" thickBot="1">
      <c r="A8" s="11"/>
      <c r="B8" s="14"/>
      <c r="C8" s="12" t="s">
        <v>11</v>
      </c>
      <c r="D8" s="13" t="s">
        <v>21</v>
      </c>
      <c r="E8" s="166" t="s">
        <v>20</v>
      </c>
      <c r="F8" s="166"/>
      <c r="G8" s="166"/>
      <c r="H8" s="13"/>
    </row>
    <row r="9" spans="2:8" ht="15">
      <c r="B9" s="33" t="s">
        <v>38</v>
      </c>
      <c r="C9" s="15"/>
      <c r="D9" s="23"/>
      <c r="E9" s="24"/>
      <c r="F9" s="24"/>
      <c r="G9" s="24"/>
      <c r="H9" s="29"/>
    </row>
    <row r="10" spans="1:8" ht="15">
      <c r="A10" s="14"/>
      <c r="B10" s="33" t="s">
        <v>30</v>
      </c>
      <c r="C10" s="15"/>
      <c r="D10" s="23"/>
      <c r="E10" s="24"/>
      <c r="F10" s="24"/>
      <c r="G10" s="24"/>
      <c r="H10" s="29"/>
    </row>
    <row r="11" spans="1:8" ht="15">
      <c r="A11" s="14"/>
      <c r="B11" s="34" t="s">
        <v>73</v>
      </c>
      <c r="C11" s="15"/>
      <c r="D11" s="23"/>
      <c r="E11" s="24"/>
      <c r="F11" s="24"/>
      <c r="G11" s="24"/>
      <c r="H11" s="29"/>
    </row>
    <row r="12" spans="1:8" s="1" customFormat="1" ht="16.5">
      <c r="A12" s="15">
        <v>1</v>
      </c>
      <c r="B12" s="16" t="s">
        <v>74</v>
      </c>
      <c r="C12" s="17" t="s">
        <v>1</v>
      </c>
      <c r="D12" s="25">
        <v>0</v>
      </c>
      <c r="E12" s="26">
        <v>612</v>
      </c>
      <c r="F12" s="27">
        <v>627</v>
      </c>
      <c r="G12" s="25">
        <v>644</v>
      </c>
      <c r="H12" s="29" t="s">
        <v>46</v>
      </c>
    </row>
    <row r="13" spans="1:8" s="1" customFormat="1" ht="16.5">
      <c r="A13" s="19">
        <v>2</v>
      </c>
      <c r="B13" s="16"/>
      <c r="C13" s="17"/>
      <c r="D13" s="25"/>
      <c r="E13" s="26"/>
      <c r="F13" s="27"/>
      <c r="G13" s="25"/>
      <c r="H13" s="29"/>
    </row>
    <row r="14" spans="1:8" s="1" customFormat="1" ht="16.5">
      <c r="A14" s="20">
        <v>3</v>
      </c>
      <c r="B14" s="21"/>
      <c r="C14" s="17"/>
      <c r="D14" s="25"/>
      <c r="E14" s="26"/>
      <c r="F14" s="46"/>
      <c r="G14" s="25"/>
      <c r="H14" s="29"/>
    </row>
    <row r="15" spans="1:8" s="1" customFormat="1" ht="16.5">
      <c r="A15" s="15">
        <v>4</v>
      </c>
      <c r="B15" s="16"/>
      <c r="C15" s="17"/>
      <c r="D15" s="26"/>
      <c r="E15" s="26"/>
      <c r="F15" s="27"/>
      <c r="G15" s="25"/>
      <c r="H15" s="29"/>
    </row>
    <row r="16" spans="1:8" s="1" customFormat="1" ht="16.5">
      <c r="A16" s="19">
        <v>5</v>
      </c>
      <c r="B16" s="16"/>
      <c r="C16" s="17"/>
      <c r="D16" s="26"/>
      <c r="E16" s="26"/>
      <c r="F16" s="27"/>
      <c r="G16" s="26"/>
      <c r="H16" s="29"/>
    </row>
    <row r="17" spans="1:8" s="1" customFormat="1" ht="16.5">
      <c r="A17" s="20">
        <v>6</v>
      </c>
      <c r="B17" s="16"/>
      <c r="C17" s="17"/>
      <c r="D17" s="26"/>
      <c r="E17" s="26"/>
      <c r="F17" s="27"/>
      <c r="G17" s="26"/>
      <c r="H17" s="29"/>
    </row>
    <row r="18" spans="1:8" s="1" customFormat="1" ht="16.5">
      <c r="A18" s="15">
        <v>7</v>
      </c>
      <c r="B18" s="16"/>
      <c r="C18" s="17"/>
      <c r="D18" s="26"/>
      <c r="E18" s="26"/>
      <c r="F18" s="26"/>
      <c r="G18" s="26"/>
      <c r="H18" s="29"/>
    </row>
    <row r="19" spans="1:8" s="1" customFormat="1" ht="16.5">
      <c r="A19" s="19">
        <v>8</v>
      </c>
      <c r="B19" s="16"/>
      <c r="C19" s="17"/>
      <c r="D19" s="26"/>
      <c r="E19" s="26"/>
      <c r="F19" s="27"/>
      <c r="G19" s="26"/>
      <c r="H19" s="29"/>
    </row>
    <row r="20" spans="1:8" s="1" customFormat="1" ht="16.5">
      <c r="A20" s="20">
        <v>9</v>
      </c>
      <c r="B20" s="16"/>
      <c r="C20" s="17"/>
      <c r="D20" s="26"/>
      <c r="E20" s="26"/>
      <c r="F20" s="27"/>
      <c r="G20" s="26"/>
      <c r="H20" s="29"/>
    </row>
    <row r="21" spans="1:8" s="1" customFormat="1" ht="16.5">
      <c r="A21" s="15">
        <v>10</v>
      </c>
      <c r="B21" s="22"/>
      <c r="C21" s="17"/>
      <c r="D21" s="26"/>
      <c r="E21" s="26"/>
      <c r="F21" s="27"/>
      <c r="G21" s="26"/>
      <c r="H21" s="29"/>
    </row>
    <row r="22" spans="1:8" s="1" customFormat="1" ht="16.5">
      <c r="A22" s="19">
        <v>11</v>
      </c>
      <c r="B22" s="16"/>
      <c r="C22" s="17"/>
      <c r="D22" s="26"/>
      <c r="E22" s="26"/>
      <c r="F22" s="27"/>
      <c r="G22" s="26"/>
      <c r="H22" s="29"/>
    </row>
    <row r="23" spans="1:8" s="1" customFormat="1" ht="16.5">
      <c r="A23" s="20">
        <v>12</v>
      </c>
      <c r="B23" s="16"/>
      <c r="C23" s="17"/>
      <c r="D23" s="26"/>
      <c r="E23" s="26"/>
      <c r="F23" s="27"/>
      <c r="G23" s="26"/>
      <c r="H23" s="29"/>
    </row>
    <row r="24" spans="1:8" s="1" customFormat="1" ht="16.5">
      <c r="A24" s="15">
        <v>13</v>
      </c>
      <c r="B24" s="16"/>
      <c r="C24" s="17"/>
      <c r="D24" s="25"/>
      <c r="E24" s="26"/>
      <c r="F24" s="27"/>
      <c r="G24" s="26"/>
      <c r="H24" s="29"/>
    </row>
    <row r="25" spans="1:8" s="1" customFormat="1" ht="16.5">
      <c r="A25" s="19">
        <v>14</v>
      </c>
      <c r="B25" s="16"/>
      <c r="C25" s="17"/>
      <c r="D25" s="25"/>
      <c r="E25" s="26"/>
      <c r="F25" s="27"/>
      <c r="G25" s="26"/>
      <c r="H25" s="29"/>
    </row>
    <row r="26" spans="1:8" s="1" customFormat="1" ht="16.5">
      <c r="A26" s="20">
        <v>15</v>
      </c>
      <c r="B26" s="16"/>
      <c r="C26" s="17"/>
      <c r="D26" s="25"/>
      <c r="E26" s="26"/>
      <c r="F26" s="27"/>
      <c r="G26" s="26"/>
      <c r="H26" s="29"/>
    </row>
    <row r="27" spans="1:8" s="1" customFormat="1" ht="16.5">
      <c r="A27" s="15">
        <v>16</v>
      </c>
      <c r="B27" s="16"/>
      <c r="C27" s="17"/>
      <c r="D27" s="25"/>
      <c r="E27" s="26"/>
      <c r="F27" s="27"/>
      <c r="G27" s="26"/>
      <c r="H27" s="29"/>
    </row>
    <row r="28" spans="1:8" s="1" customFormat="1" ht="16.5">
      <c r="A28" s="19">
        <v>17</v>
      </c>
      <c r="B28" s="16"/>
      <c r="C28" s="17"/>
      <c r="D28" s="25"/>
      <c r="E28" s="26"/>
      <c r="F28" s="27"/>
      <c r="G28" s="26"/>
      <c r="H28" s="29"/>
    </row>
    <row r="29" spans="1:8" s="1" customFormat="1" ht="16.5">
      <c r="A29" s="20">
        <v>18</v>
      </c>
      <c r="B29" s="16"/>
      <c r="C29" s="17"/>
      <c r="D29" s="25"/>
      <c r="E29" s="26"/>
      <c r="F29" s="27"/>
      <c r="G29" s="26"/>
      <c r="H29" s="29"/>
    </row>
    <row r="30" spans="1:8" s="1" customFormat="1" ht="16.5">
      <c r="A30" s="15">
        <v>19</v>
      </c>
      <c r="B30" s="16"/>
      <c r="C30" s="17"/>
      <c r="D30" s="23"/>
      <c r="E30" s="26"/>
      <c r="F30" s="27"/>
      <c r="G30" s="26"/>
      <c r="H30" s="29"/>
    </row>
    <row r="31" spans="1:8" s="1" customFormat="1" ht="16.5">
      <c r="A31" s="19">
        <v>20</v>
      </c>
      <c r="B31" s="16"/>
      <c r="C31" s="17"/>
      <c r="D31" s="23"/>
      <c r="E31" s="26"/>
      <c r="F31" s="27"/>
      <c r="G31" s="26"/>
      <c r="H31" s="29"/>
    </row>
    <row r="32" spans="1:8" s="1" customFormat="1" ht="16.5">
      <c r="A32" s="20">
        <v>21</v>
      </c>
      <c r="B32" s="16"/>
      <c r="C32" s="17"/>
      <c r="D32" s="25"/>
      <c r="E32" s="26"/>
      <c r="F32" s="27"/>
      <c r="G32" s="26"/>
      <c r="H32" s="29"/>
    </row>
    <row r="33" spans="1:8" s="1" customFormat="1" ht="16.5">
      <c r="A33" s="15">
        <v>22</v>
      </c>
      <c r="B33" s="16"/>
      <c r="C33" s="17"/>
      <c r="D33" s="25"/>
      <c r="E33" s="26"/>
      <c r="F33" s="27"/>
      <c r="G33" s="26"/>
      <c r="H33" s="29"/>
    </row>
    <row r="34" spans="1:8" s="1" customFormat="1" ht="16.5">
      <c r="A34" s="19">
        <v>23</v>
      </c>
      <c r="B34" s="16"/>
      <c r="C34" s="17"/>
      <c r="D34" s="25"/>
      <c r="E34" s="26"/>
      <c r="F34" s="27"/>
      <c r="G34" s="26"/>
      <c r="H34" s="29"/>
    </row>
    <row r="35" spans="1:8" s="1" customFormat="1" ht="16.5">
      <c r="A35" s="20">
        <v>24</v>
      </c>
      <c r="B35" s="16"/>
      <c r="C35" s="17"/>
      <c r="D35" s="25"/>
      <c r="E35" s="26"/>
      <c r="F35" s="27"/>
      <c r="G35" s="26"/>
      <c r="H35" s="29"/>
    </row>
    <row r="36" spans="1:8" s="1" customFormat="1" ht="16.5">
      <c r="A36" s="15">
        <v>25</v>
      </c>
      <c r="B36" s="16"/>
      <c r="C36" s="17"/>
      <c r="D36" s="25"/>
      <c r="E36" s="26"/>
      <c r="F36" s="27"/>
      <c r="G36" s="26"/>
      <c r="H36" s="29"/>
    </row>
    <row r="37" spans="1:8" ht="15" thickBot="1">
      <c r="A37" s="17"/>
      <c r="B37" s="17"/>
      <c r="C37" s="17"/>
      <c r="D37" s="28">
        <f>SUM(D9:D36)</f>
        <v>0</v>
      </c>
      <c r="E37" s="28">
        <f>SUM(E9:E36)</f>
        <v>612</v>
      </c>
      <c r="F37" s="28">
        <f>SUM(F9:F36)</f>
        <v>627</v>
      </c>
      <c r="G37" s="28">
        <f>SUM(G9:G36)</f>
        <v>644</v>
      </c>
      <c r="H37" s="30"/>
    </row>
    <row r="38" spans="1:8" ht="15" thickTop="1">
      <c r="A38" s="17"/>
      <c r="B38" s="17"/>
      <c r="C38" s="17"/>
      <c r="D38" s="18"/>
      <c r="E38" s="18"/>
      <c r="F38" s="18"/>
      <c r="G38" s="18"/>
      <c r="H38" s="17"/>
    </row>
    <row r="39" spans="1:8" ht="15">
      <c r="A39" s="17"/>
      <c r="B39" s="17"/>
      <c r="C39" s="17"/>
      <c r="D39" s="18"/>
      <c r="E39" s="18"/>
      <c r="F39" s="18"/>
      <c r="G39" s="18"/>
      <c r="H39" s="17"/>
    </row>
    <row r="40" spans="1:8" ht="15">
      <c r="A40" s="17"/>
      <c r="B40" s="17"/>
      <c r="C40" s="17"/>
      <c r="D40" s="18"/>
      <c r="E40" s="18"/>
      <c r="F40" s="18"/>
      <c r="G40" s="18"/>
      <c r="H40" s="17"/>
    </row>
    <row r="41" spans="1:8" ht="15">
      <c r="A41" s="17"/>
      <c r="B41" s="17"/>
      <c r="C41" s="17"/>
      <c r="D41" s="18"/>
      <c r="E41" s="18"/>
      <c r="F41" s="18"/>
      <c r="G41" s="18"/>
      <c r="H41" s="17"/>
    </row>
    <row r="42" spans="1:8" ht="15">
      <c r="A42" s="17"/>
      <c r="B42" s="17"/>
      <c r="C42" s="17"/>
      <c r="D42" s="18"/>
      <c r="E42" s="18"/>
      <c r="F42" s="18"/>
      <c r="G42" s="18"/>
      <c r="H42" s="17"/>
    </row>
    <row r="43" spans="1:8" ht="15">
      <c r="A43" s="17"/>
      <c r="B43" s="17"/>
      <c r="C43" s="17"/>
      <c r="D43" s="18"/>
      <c r="E43" s="18"/>
      <c r="F43" s="18"/>
      <c r="G43" s="18"/>
      <c r="H43" s="17"/>
    </row>
    <row r="44" spans="1:8" ht="15">
      <c r="A44" s="17"/>
      <c r="B44" s="17"/>
      <c r="C44" s="17"/>
      <c r="D44" s="18"/>
      <c r="E44" s="18"/>
      <c r="F44" s="18"/>
      <c r="G44" s="18"/>
      <c r="H44" s="17"/>
    </row>
    <row r="45" spans="1:8" ht="15">
      <c r="A45" s="17"/>
      <c r="B45" s="17"/>
      <c r="C45" s="17"/>
      <c r="D45" s="18"/>
      <c r="E45" s="18"/>
      <c r="F45" s="18"/>
      <c r="G45" s="18"/>
      <c r="H45" s="17"/>
    </row>
    <row r="46" spans="1:8" ht="15">
      <c r="A46" s="17"/>
      <c r="B46" s="17"/>
      <c r="C46" s="17"/>
      <c r="D46" s="18"/>
      <c r="E46" s="18"/>
      <c r="F46" s="18"/>
      <c r="G46" s="18"/>
      <c r="H46" s="17"/>
    </row>
    <row r="47" spans="1:8" ht="15">
      <c r="A47" s="17"/>
      <c r="B47" s="17"/>
      <c r="C47" s="17"/>
      <c r="D47" s="18"/>
      <c r="E47" s="18"/>
      <c r="F47" s="18"/>
      <c r="G47" s="18"/>
      <c r="H47" s="17"/>
    </row>
    <row r="48" spans="1:8" ht="15">
      <c r="A48" s="17"/>
      <c r="B48" s="17"/>
      <c r="C48" s="17"/>
      <c r="D48" s="18"/>
      <c r="E48" s="18"/>
      <c r="F48" s="18"/>
      <c r="G48" s="18"/>
      <c r="H48" s="17"/>
    </row>
    <row r="49" spans="1:8" ht="15">
      <c r="A49" s="17"/>
      <c r="B49" s="17"/>
      <c r="C49" s="17"/>
      <c r="D49" s="18"/>
      <c r="E49" s="18"/>
      <c r="F49" s="18"/>
      <c r="G49" s="18"/>
      <c r="H49" s="17"/>
    </row>
    <row r="50" spans="1:8" ht="15">
      <c r="A50" s="17"/>
      <c r="B50" s="17"/>
      <c r="C50" s="17"/>
      <c r="D50" s="18"/>
      <c r="E50" s="18"/>
      <c r="F50" s="18"/>
      <c r="G50" s="18"/>
      <c r="H50" s="17"/>
    </row>
    <row r="51" spans="1:8" ht="15">
      <c r="A51" s="17"/>
      <c r="B51" s="17"/>
      <c r="C51" s="17"/>
      <c r="D51" s="18"/>
      <c r="E51" s="18"/>
      <c r="F51" s="18"/>
      <c r="G51" s="18"/>
      <c r="H51" s="17"/>
    </row>
    <row r="52" spans="1:8" ht="15">
      <c r="A52" s="17"/>
      <c r="B52" s="17"/>
      <c r="C52" s="17"/>
      <c r="D52" s="18"/>
      <c r="E52" s="18"/>
      <c r="F52" s="18"/>
      <c r="G52" s="18"/>
      <c r="H52" s="17"/>
    </row>
    <row r="53" spans="1:8" ht="15">
      <c r="A53" s="17"/>
      <c r="B53" s="17"/>
      <c r="C53" s="17"/>
      <c r="D53" s="18"/>
      <c r="E53" s="18"/>
      <c r="F53" s="18"/>
      <c r="G53" s="18"/>
      <c r="H53" s="17"/>
    </row>
    <row r="54" spans="1:8" ht="15">
      <c r="A54" s="17"/>
      <c r="B54" s="17"/>
      <c r="C54" s="17"/>
      <c r="D54" s="18"/>
      <c r="E54" s="18"/>
      <c r="F54" s="18"/>
      <c r="G54" s="18"/>
      <c r="H54" s="17"/>
    </row>
    <row r="55" spans="1:8" ht="15">
      <c r="A55" s="17"/>
      <c r="B55" s="17"/>
      <c r="C55" s="17"/>
      <c r="D55" s="18"/>
      <c r="E55" s="18"/>
      <c r="F55" s="18"/>
      <c r="G55" s="18"/>
      <c r="H55" s="17"/>
    </row>
    <row r="56" spans="1:8" ht="15">
      <c r="A56" s="17"/>
      <c r="B56" s="17"/>
      <c r="C56" s="17"/>
      <c r="D56" s="18"/>
      <c r="E56" s="18"/>
      <c r="F56" s="18"/>
      <c r="G56" s="18"/>
      <c r="H56" s="17"/>
    </row>
    <row r="57" spans="1:8" ht="15">
      <c r="A57" s="17"/>
      <c r="B57" s="17"/>
      <c r="C57" s="17"/>
      <c r="D57" s="18"/>
      <c r="E57" s="18"/>
      <c r="F57" s="18"/>
      <c r="G57" s="18"/>
      <c r="H57" s="17"/>
    </row>
    <row r="58" spans="1:8" ht="15">
      <c r="A58" s="17"/>
      <c r="B58" s="17"/>
      <c r="C58" s="17"/>
      <c r="D58" s="18"/>
      <c r="E58" s="18"/>
      <c r="F58" s="18"/>
      <c r="G58" s="18"/>
      <c r="H58" s="17"/>
    </row>
    <row r="59" spans="1:8" ht="15">
      <c r="A59" s="17"/>
      <c r="B59" s="17"/>
      <c r="C59" s="17"/>
      <c r="D59" s="18"/>
      <c r="E59" s="18"/>
      <c r="F59" s="18"/>
      <c r="G59" s="18"/>
      <c r="H59" s="17"/>
    </row>
    <row r="60" spans="1:8" ht="15">
      <c r="A60" s="17"/>
      <c r="B60" s="17"/>
      <c r="C60" s="17"/>
      <c r="D60" s="18"/>
      <c r="E60" s="18"/>
      <c r="F60" s="18"/>
      <c r="G60" s="18"/>
      <c r="H60" s="17"/>
    </row>
    <row r="61" spans="1:8" ht="15">
      <c r="A61" s="17"/>
      <c r="B61" s="17"/>
      <c r="C61" s="17"/>
      <c r="D61" s="18"/>
      <c r="E61" s="18"/>
      <c r="F61" s="18"/>
      <c r="G61" s="18"/>
      <c r="H61" s="17"/>
    </row>
    <row r="62" spans="1:8" ht="15">
      <c r="A62" s="17"/>
      <c r="B62" s="17"/>
      <c r="C62" s="17"/>
      <c r="D62" s="18"/>
      <c r="E62" s="18"/>
      <c r="F62" s="18"/>
      <c r="G62" s="18"/>
      <c r="H62" s="17"/>
    </row>
    <row r="63" spans="1:8" ht="15">
      <c r="A63" s="17"/>
      <c r="B63" s="17"/>
      <c r="C63" s="17"/>
      <c r="D63" s="18"/>
      <c r="E63" s="18"/>
      <c r="F63" s="18"/>
      <c r="G63" s="18"/>
      <c r="H63" s="17"/>
    </row>
    <row r="64" spans="1:8" ht="15">
      <c r="A64" s="17"/>
      <c r="B64" s="17"/>
      <c r="C64" s="17"/>
      <c r="D64" s="18"/>
      <c r="E64" s="18"/>
      <c r="F64" s="18"/>
      <c r="G64" s="18"/>
      <c r="H64" s="17"/>
    </row>
    <row r="65" spans="1:8" ht="15">
      <c r="A65" s="17"/>
      <c r="B65" s="17"/>
      <c r="C65" s="17"/>
      <c r="D65" s="18"/>
      <c r="E65" s="18"/>
      <c r="F65" s="18"/>
      <c r="G65" s="18"/>
      <c r="H65" s="17"/>
    </row>
    <row r="66" spans="1:8" ht="15">
      <c r="A66" s="17"/>
      <c r="B66" s="17"/>
      <c r="C66" s="17"/>
      <c r="D66" s="18"/>
      <c r="E66" s="18"/>
      <c r="F66" s="18"/>
      <c r="G66" s="18"/>
      <c r="H66" s="17"/>
    </row>
    <row r="67" spans="1:8" ht="15">
      <c r="A67" s="17"/>
      <c r="B67" s="17"/>
      <c r="C67" s="17"/>
      <c r="D67" s="18"/>
      <c r="E67" s="18"/>
      <c r="F67" s="18"/>
      <c r="G67" s="18"/>
      <c r="H67" s="17"/>
    </row>
    <row r="68" spans="1:8" ht="15">
      <c r="A68" s="17"/>
      <c r="B68" s="17"/>
      <c r="C68" s="17"/>
      <c r="D68" s="18"/>
      <c r="E68" s="18"/>
      <c r="F68" s="18"/>
      <c r="G68" s="18"/>
      <c r="H68" s="17"/>
    </row>
    <row r="69" spans="1:8" ht="15">
      <c r="A69" s="17"/>
      <c r="B69" s="17"/>
      <c r="C69" s="17"/>
      <c r="D69" s="18"/>
      <c r="E69" s="18"/>
      <c r="F69" s="18"/>
      <c r="G69" s="18"/>
      <c r="H69" s="17"/>
    </row>
    <row r="70" spans="1:8" ht="15">
      <c r="A70" s="17"/>
      <c r="B70" s="17"/>
      <c r="C70" s="17"/>
      <c r="D70" s="18"/>
      <c r="E70" s="18"/>
      <c r="F70" s="18"/>
      <c r="G70" s="18"/>
      <c r="H70" s="17"/>
    </row>
    <row r="71" spans="1:8" ht="15">
      <c r="A71" s="17"/>
      <c r="B71" s="17"/>
      <c r="C71" s="17"/>
      <c r="D71" s="18"/>
      <c r="E71" s="18"/>
      <c r="F71" s="18"/>
      <c r="G71" s="18"/>
      <c r="H71" s="17"/>
    </row>
    <row r="72" spans="1:8" ht="15">
      <c r="A72" s="17"/>
      <c r="B72" s="17"/>
      <c r="C72" s="17"/>
      <c r="D72" s="18"/>
      <c r="E72" s="18"/>
      <c r="F72" s="18"/>
      <c r="G72" s="18"/>
      <c r="H72" s="17"/>
    </row>
    <row r="73" spans="1:8" ht="15">
      <c r="A73" s="17"/>
      <c r="B73" s="17"/>
      <c r="C73" s="17"/>
      <c r="D73" s="18"/>
      <c r="E73" s="18"/>
      <c r="F73" s="18"/>
      <c r="G73" s="18"/>
      <c r="H73" s="17"/>
    </row>
    <row r="74" spans="1:8" ht="15">
      <c r="A74" s="17"/>
      <c r="B74" s="17"/>
      <c r="C74" s="17"/>
      <c r="D74" s="18"/>
      <c r="E74" s="18"/>
      <c r="F74" s="18"/>
      <c r="G74" s="18"/>
      <c r="H74" s="17"/>
    </row>
    <row r="75" spans="1:8" ht="15">
      <c r="A75" s="17"/>
      <c r="B75" s="17"/>
      <c r="C75" s="17"/>
      <c r="D75" s="18"/>
      <c r="E75" s="18"/>
      <c r="F75" s="18"/>
      <c r="G75" s="18"/>
      <c r="H75" s="17"/>
    </row>
    <row r="76" spans="1:8" ht="15">
      <c r="A76" s="17"/>
      <c r="B76" s="17"/>
      <c r="C76" s="17"/>
      <c r="D76" s="18"/>
      <c r="E76" s="18"/>
      <c r="F76" s="18"/>
      <c r="G76" s="18"/>
      <c r="H76" s="17"/>
    </row>
    <row r="77" spans="1:8" ht="15">
      <c r="A77" s="17"/>
      <c r="B77" s="17"/>
      <c r="C77" s="17"/>
      <c r="D77" s="18"/>
      <c r="E77" s="18"/>
      <c r="F77" s="18"/>
      <c r="G77" s="18"/>
      <c r="H77" s="17"/>
    </row>
    <row r="78" spans="1:8" ht="15">
      <c r="A78" s="17"/>
      <c r="B78" s="17"/>
      <c r="C78" s="17"/>
      <c r="D78" s="18"/>
      <c r="E78" s="18"/>
      <c r="F78" s="18"/>
      <c r="G78" s="18"/>
      <c r="H78" s="17"/>
    </row>
    <row r="79" spans="1:8" ht="15">
      <c r="A79" s="17"/>
      <c r="B79" s="17"/>
      <c r="C79" s="17"/>
      <c r="D79" s="18"/>
      <c r="E79" s="18"/>
      <c r="F79" s="18"/>
      <c r="G79" s="18"/>
      <c r="H79" s="17"/>
    </row>
    <row r="80" spans="4:7" ht="15">
      <c r="D80" s="7"/>
      <c r="E80" s="7"/>
      <c r="F80" s="7"/>
      <c r="G80" s="7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" right="0" top="0.75" bottom="0.5" header="0.75" footer="0"/>
  <pageSetup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4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12.21484375" style="48" customWidth="1"/>
    <col min="9" max="16384" width="9.6640625" style="48" customWidth="1"/>
  </cols>
  <sheetData>
    <row r="1" ht="15">
      <c r="A1" s="167" t="s">
        <v>329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45">
      <c r="B9" s="55" t="s">
        <v>38</v>
      </c>
      <c r="C9" s="56"/>
      <c r="D9" s="23"/>
      <c r="E9" s="24"/>
      <c r="F9" s="24"/>
      <c r="G9" s="24"/>
      <c r="H9" s="77" t="s">
        <v>115</v>
      </c>
    </row>
    <row r="10" spans="1:8" ht="15">
      <c r="A10" s="47"/>
      <c r="B10" s="55" t="s">
        <v>35</v>
      </c>
      <c r="C10" s="56"/>
      <c r="D10" s="23"/>
      <c r="E10" s="24"/>
      <c r="F10" s="24"/>
      <c r="G10" s="24"/>
      <c r="H10" s="29"/>
    </row>
    <row r="11" spans="1:8" ht="15">
      <c r="A11" s="47"/>
      <c r="B11" s="34" t="s">
        <v>114</v>
      </c>
      <c r="C11" s="56"/>
      <c r="D11" s="23"/>
      <c r="E11" s="24"/>
      <c r="F11" s="24"/>
      <c r="G11" s="24"/>
      <c r="H11" s="29"/>
    </row>
    <row r="12" spans="1:8" s="57" customFormat="1" ht="16.5">
      <c r="A12" s="56">
        <v>1</v>
      </c>
      <c r="B12" s="67" t="s">
        <v>113</v>
      </c>
      <c r="C12" s="48" t="s">
        <v>2</v>
      </c>
      <c r="D12" s="66">
        <v>50000</v>
      </c>
      <c r="E12" s="66">
        <v>50000</v>
      </c>
      <c r="F12" s="66">
        <v>50000</v>
      </c>
      <c r="G12" s="66">
        <v>50000</v>
      </c>
      <c r="H12" s="78"/>
    </row>
    <row r="13" spans="1:8" s="57" customFormat="1" ht="16.5">
      <c r="A13" s="58">
        <v>2</v>
      </c>
      <c r="B13" s="67" t="s">
        <v>112</v>
      </c>
      <c r="C13" s="48" t="s">
        <v>2</v>
      </c>
      <c r="D13" s="66">
        <v>25000</v>
      </c>
      <c r="E13" s="66">
        <v>25000</v>
      </c>
      <c r="F13" s="66">
        <v>25000</v>
      </c>
      <c r="G13" s="66">
        <v>25000</v>
      </c>
      <c r="H13" s="79" t="s">
        <v>95</v>
      </c>
    </row>
    <row r="14" spans="1:8" s="57" customFormat="1" ht="16.5">
      <c r="A14" s="51">
        <v>3</v>
      </c>
      <c r="B14" s="67" t="s">
        <v>111</v>
      </c>
      <c r="C14" s="48" t="s">
        <v>2</v>
      </c>
      <c r="D14" s="66">
        <v>25000</v>
      </c>
      <c r="E14" s="66">
        <v>25000</v>
      </c>
      <c r="F14" s="66">
        <v>25000</v>
      </c>
      <c r="G14" s="66">
        <v>25000</v>
      </c>
      <c r="H14" s="79" t="s">
        <v>95</v>
      </c>
    </row>
    <row r="15" spans="1:8" s="57" customFormat="1" ht="16.5">
      <c r="A15" s="56">
        <v>4</v>
      </c>
      <c r="B15" s="67" t="s">
        <v>110</v>
      </c>
      <c r="C15" s="48" t="s">
        <v>19</v>
      </c>
      <c r="D15" s="66">
        <v>15000</v>
      </c>
      <c r="E15" s="66">
        <v>15000</v>
      </c>
      <c r="F15" s="66">
        <v>15000</v>
      </c>
      <c r="G15" s="66">
        <v>15000</v>
      </c>
      <c r="H15" s="79" t="s">
        <v>95</v>
      </c>
    </row>
    <row r="16" spans="1:8" s="57" customFormat="1" ht="16.5">
      <c r="A16" s="58">
        <v>5</v>
      </c>
      <c r="B16" s="67" t="s">
        <v>109</v>
      </c>
      <c r="C16" s="48" t="s">
        <v>19</v>
      </c>
      <c r="D16" s="66">
        <v>12500</v>
      </c>
      <c r="E16" s="66">
        <v>12500</v>
      </c>
      <c r="F16" s="66">
        <v>12500</v>
      </c>
      <c r="G16" s="66">
        <v>12500</v>
      </c>
      <c r="H16" s="79" t="s">
        <v>95</v>
      </c>
    </row>
    <row r="17" spans="1:8" s="57" customFormat="1" ht="16.5">
      <c r="A17" s="51">
        <v>6</v>
      </c>
      <c r="B17" s="67" t="s">
        <v>108</v>
      </c>
      <c r="C17" s="48" t="s">
        <v>19</v>
      </c>
      <c r="D17" s="66">
        <v>10435</v>
      </c>
      <c r="E17" s="66">
        <v>10435</v>
      </c>
      <c r="F17" s="66">
        <v>10435</v>
      </c>
      <c r="G17" s="66">
        <v>10435</v>
      </c>
      <c r="H17" s="79" t="s">
        <v>95</v>
      </c>
    </row>
    <row r="18" spans="1:8" s="57" customFormat="1" ht="16.5">
      <c r="A18" s="56">
        <v>7</v>
      </c>
      <c r="B18" s="67" t="s">
        <v>107</v>
      </c>
      <c r="C18" s="48" t="s">
        <v>19</v>
      </c>
      <c r="D18" s="66">
        <v>10000</v>
      </c>
      <c r="E18" s="66">
        <v>10000</v>
      </c>
      <c r="F18" s="66">
        <v>10000</v>
      </c>
      <c r="G18" s="66">
        <v>10000</v>
      </c>
      <c r="H18" s="79" t="s">
        <v>95</v>
      </c>
    </row>
    <row r="19" spans="1:8" s="57" customFormat="1" ht="16.5">
      <c r="A19" s="58">
        <v>8</v>
      </c>
      <c r="B19" s="69" t="s">
        <v>106</v>
      </c>
      <c r="C19" s="48" t="s">
        <v>2</v>
      </c>
      <c r="D19" s="66">
        <v>10000</v>
      </c>
      <c r="E19" s="66">
        <v>10000</v>
      </c>
      <c r="F19" s="66">
        <v>10000</v>
      </c>
      <c r="G19" s="66">
        <v>10000</v>
      </c>
      <c r="H19" s="79" t="s">
        <v>95</v>
      </c>
    </row>
    <row r="20" spans="1:8" s="57" customFormat="1" ht="16.5">
      <c r="A20" s="51">
        <v>9</v>
      </c>
      <c r="B20" s="67" t="s">
        <v>105</v>
      </c>
      <c r="C20" s="48" t="s">
        <v>2</v>
      </c>
      <c r="D20" s="66">
        <v>10000</v>
      </c>
      <c r="E20" s="66">
        <v>10000</v>
      </c>
      <c r="F20" s="66">
        <v>10000</v>
      </c>
      <c r="G20" s="66">
        <v>10000</v>
      </c>
      <c r="H20" s="79" t="s">
        <v>95</v>
      </c>
    </row>
    <row r="21" spans="1:8" s="57" customFormat="1" ht="16.5">
      <c r="A21" s="56">
        <v>10</v>
      </c>
      <c r="B21" s="67" t="s">
        <v>104</v>
      </c>
      <c r="C21" s="48" t="s">
        <v>2</v>
      </c>
      <c r="D21" s="66">
        <v>10000</v>
      </c>
      <c r="E21" s="66">
        <v>10000</v>
      </c>
      <c r="F21" s="66">
        <v>10000</v>
      </c>
      <c r="G21" s="66">
        <v>10000</v>
      </c>
      <c r="H21" s="79" t="s">
        <v>95</v>
      </c>
    </row>
    <row r="22" spans="1:8" s="57" customFormat="1" ht="16.5">
      <c r="A22" s="58">
        <v>11</v>
      </c>
      <c r="B22" s="68" t="s">
        <v>103</v>
      </c>
      <c r="C22" s="48" t="s">
        <v>19</v>
      </c>
      <c r="D22" s="66">
        <v>10000</v>
      </c>
      <c r="E22" s="66">
        <v>10000</v>
      </c>
      <c r="F22" s="66">
        <v>10000</v>
      </c>
      <c r="G22" s="66">
        <v>10000</v>
      </c>
      <c r="H22" s="79" t="s">
        <v>95</v>
      </c>
    </row>
    <row r="23" spans="1:8" s="57" customFormat="1" ht="16.5">
      <c r="A23" s="51">
        <v>12</v>
      </c>
      <c r="B23" s="67" t="s">
        <v>102</v>
      </c>
      <c r="C23" s="48" t="s">
        <v>19</v>
      </c>
      <c r="D23" s="66">
        <v>10000</v>
      </c>
      <c r="E23" s="66">
        <v>10000</v>
      </c>
      <c r="F23" s="66">
        <v>10000</v>
      </c>
      <c r="G23" s="66">
        <v>10000</v>
      </c>
      <c r="H23" s="79" t="s">
        <v>95</v>
      </c>
    </row>
    <row r="24" spans="1:8" s="57" customFormat="1" ht="16.5">
      <c r="A24" s="56">
        <v>13</v>
      </c>
      <c r="B24" s="67" t="s">
        <v>101</v>
      </c>
      <c r="C24" s="48" t="s">
        <v>19</v>
      </c>
      <c r="D24" s="66">
        <v>10000</v>
      </c>
      <c r="E24" s="66">
        <v>10000</v>
      </c>
      <c r="F24" s="66">
        <v>10000</v>
      </c>
      <c r="G24" s="66">
        <v>10000</v>
      </c>
      <c r="H24" s="79" t="s">
        <v>95</v>
      </c>
    </row>
    <row r="25" spans="1:8" s="57" customFormat="1" ht="16.5">
      <c r="A25" s="58">
        <v>14</v>
      </c>
      <c r="B25" s="67" t="s">
        <v>100</v>
      </c>
      <c r="C25" s="48" t="s">
        <v>2</v>
      </c>
      <c r="D25" s="66">
        <v>10000</v>
      </c>
      <c r="E25" s="66">
        <v>10000</v>
      </c>
      <c r="F25" s="66">
        <v>10000</v>
      </c>
      <c r="G25" s="66">
        <v>10000</v>
      </c>
      <c r="H25" s="79" t="s">
        <v>95</v>
      </c>
    </row>
    <row r="26" spans="1:8" s="57" customFormat="1" ht="16.5">
      <c r="A26" s="51">
        <v>15</v>
      </c>
      <c r="B26" s="67" t="s">
        <v>99</v>
      </c>
      <c r="C26" s="48" t="s">
        <v>2</v>
      </c>
      <c r="D26" s="66">
        <v>10000</v>
      </c>
      <c r="E26" s="66">
        <v>10000</v>
      </c>
      <c r="F26" s="66">
        <v>10000</v>
      </c>
      <c r="G26" s="66">
        <v>10000</v>
      </c>
      <c r="H26" s="79" t="s">
        <v>95</v>
      </c>
    </row>
    <row r="27" spans="1:8" s="57" customFormat="1" ht="16.5">
      <c r="A27" s="56">
        <v>16</v>
      </c>
      <c r="B27" s="67" t="s">
        <v>98</v>
      </c>
      <c r="C27" s="48" t="s">
        <v>2</v>
      </c>
      <c r="D27" s="66">
        <v>10000</v>
      </c>
      <c r="E27" s="66">
        <v>10000</v>
      </c>
      <c r="F27" s="66">
        <v>10000</v>
      </c>
      <c r="G27" s="66">
        <v>10000</v>
      </c>
      <c r="H27" s="79" t="s">
        <v>95</v>
      </c>
    </row>
    <row r="28" spans="1:8" s="57" customFormat="1" ht="16.5">
      <c r="A28" s="58">
        <v>17</v>
      </c>
      <c r="B28" s="67" t="s">
        <v>97</v>
      </c>
      <c r="C28" s="48" t="s">
        <v>3</v>
      </c>
      <c r="D28" s="66">
        <v>10000</v>
      </c>
      <c r="E28" s="66">
        <v>10000</v>
      </c>
      <c r="F28" s="66">
        <v>10000</v>
      </c>
      <c r="G28" s="66">
        <v>10000</v>
      </c>
      <c r="H28" s="79" t="s">
        <v>95</v>
      </c>
    </row>
    <row r="29" spans="1:8" s="57" customFormat="1" ht="16.5">
      <c r="A29" s="58">
        <v>18</v>
      </c>
      <c r="B29" s="67" t="s">
        <v>96</v>
      </c>
      <c r="C29" s="48"/>
      <c r="D29" s="66">
        <v>319630</v>
      </c>
      <c r="E29" s="66">
        <v>319630</v>
      </c>
      <c r="F29" s="66">
        <v>319630</v>
      </c>
      <c r="G29" s="66">
        <v>319630</v>
      </c>
      <c r="H29" s="79" t="s">
        <v>95</v>
      </c>
    </row>
    <row r="30" spans="4:8" ht="15" thickBot="1">
      <c r="D30" s="28">
        <f>SUM(D9:D29)</f>
        <v>567565</v>
      </c>
      <c r="E30" s="28">
        <f>SUM(E9:E29)</f>
        <v>567565</v>
      </c>
      <c r="F30" s="28">
        <f>SUM(F9:F29)</f>
        <v>567565</v>
      </c>
      <c r="G30" s="28">
        <f>SUM(G9:G29)</f>
        <v>567565</v>
      </c>
      <c r="H30" s="30"/>
    </row>
    <row r="31" spans="4:7" ht="15" thickTop="1">
      <c r="D31" s="18"/>
      <c r="E31" s="18"/>
      <c r="F31" s="18"/>
      <c r="G31" s="18"/>
    </row>
    <row r="32" spans="4:7" ht="15">
      <c r="D32" s="18"/>
      <c r="E32" s="18"/>
      <c r="F32" s="18"/>
      <c r="G32" s="18"/>
    </row>
    <row r="33" spans="4:7" ht="15">
      <c r="D33" s="18"/>
      <c r="E33" s="18"/>
      <c r="F33" s="18"/>
      <c r="G33" s="18"/>
    </row>
    <row r="34" spans="2:7" ht="30">
      <c r="B34" s="74" t="s">
        <v>45</v>
      </c>
      <c r="C34" s="70" t="s">
        <v>44</v>
      </c>
      <c r="D34" s="71" t="s">
        <v>12</v>
      </c>
      <c r="E34" s="71" t="s">
        <v>13</v>
      </c>
      <c r="F34" s="71" t="s">
        <v>14</v>
      </c>
      <c r="G34" s="71" t="s">
        <v>15</v>
      </c>
    </row>
    <row r="35" spans="2:7" ht="15">
      <c r="B35" s="75" t="s">
        <v>46</v>
      </c>
      <c r="C35" s="72" t="s">
        <v>47</v>
      </c>
      <c r="D35" s="64">
        <v>420754.5</v>
      </c>
      <c r="E35" s="64">
        <v>550300</v>
      </c>
      <c r="F35" s="64">
        <v>550300</v>
      </c>
      <c r="G35" s="64">
        <v>550300</v>
      </c>
    </row>
    <row r="36" spans="2:7" ht="15">
      <c r="B36" s="75" t="s">
        <v>48</v>
      </c>
      <c r="C36" s="72" t="s">
        <v>49</v>
      </c>
      <c r="D36" s="64">
        <v>164254.16</v>
      </c>
      <c r="E36" s="73"/>
      <c r="F36" s="73"/>
      <c r="G36" s="73"/>
    </row>
    <row r="37" spans="2:7" ht="15">
      <c r="B37" s="75" t="s">
        <v>50</v>
      </c>
      <c r="C37" s="72" t="s">
        <v>51</v>
      </c>
      <c r="D37" s="64">
        <v>1.51</v>
      </c>
      <c r="E37" s="73"/>
      <c r="F37" s="73"/>
      <c r="G37" s="73"/>
    </row>
    <row r="38" spans="2:7" ht="15">
      <c r="B38" s="76" t="s">
        <v>52</v>
      </c>
      <c r="C38" s="41" t="s">
        <v>44</v>
      </c>
      <c r="D38" s="65">
        <v>585010.17</v>
      </c>
      <c r="E38" s="65">
        <v>550300</v>
      </c>
      <c r="F38" s="65">
        <v>550300</v>
      </c>
      <c r="G38" s="65">
        <v>550300</v>
      </c>
    </row>
    <row r="39" spans="4:7" ht="15">
      <c r="D39" s="18"/>
      <c r="E39" s="18"/>
      <c r="F39" s="18"/>
      <c r="G39" s="18"/>
    </row>
    <row r="40" spans="3:7" ht="21" thickBot="1">
      <c r="C40" s="48" t="s">
        <v>75</v>
      </c>
      <c r="D40" s="80">
        <f>D30-D38</f>
        <v>-17445.170000000042</v>
      </c>
      <c r="E40" s="80">
        <f>E30-E38</f>
        <v>17265</v>
      </c>
      <c r="F40" s="80">
        <f>F30-F38</f>
        <v>17265</v>
      </c>
      <c r="G40" s="80">
        <f>G30-G38</f>
        <v>17265</v>
      </c>
    </row>
    <row r="41" spans="4:7" ht="15" thickTop="1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18"/>
      <c r="E58" s="18"/>
      <c r="F58" s="18"/>
      <c r="G58" s="18"/>
    </row>
    <row r="59" spans="4:7" ht="15">
      <c r="D59" s="18"/>
      <c r="E59" s="18"/>
      <c r="F59" s="18"/>
      <c r="G59" s="18"/>
    </row>
    <row r="60" spans="4:7" ht="15">
      <c r="D60" s="18"/>
      <c r="E60" s="18"/>
      <c r="F60" s="18"/>
      <c r="G60" s="18"/>
    </row>
    <row r="61" spans="4:7" ht="15">
      <c r="D61" s="18"/>
      <c r="E61" s="18"/>
      <c r="F61" s="18"/>
      <c r="G61" s="18"/>
    </row>
    <row r="62" spans="4:7" ht="15">
      <c r="D62" s="18"/>
      <c r="E62" s="18"/>
      <c r="F62" s="18"/>
      <c r="G62" s="18"/>
    </row>
    <row r="63" spans="4:7" ht="15">
      <c r="D63" s="18"/>
      <c r="E63" s="18"/>
      <c r="F63" s="18"/>
      <c r="G63" s="18"/>
    </row>
    <row r="64" spans="4:7" ht="15">
      <c r="D64" s="18"/>
      <c r="E64" s="18"/>
      <c r="F64" s="18"/>
      <c r="G64" s="18"/>
    </row>
    <row r="65" spans="4:7" ht="15">
      <c r="D65" s="18"/>
      <c r="E65" s="18"/>
      <c r="F65" s="18"/>
      <c r="G65" s="18"/>
    </row>
    <row r="66" spans="4:7" ht="15">
      <c r="D66" s="18"/>
      <c r="E66" s="18"/>
      <c r="F66" s="18"/>
      <c r="G66" s="18"/>
    </row>
    <row r="67" spans="4:7" ht="15">
      <c r="D67" s="18"/>
      <c r="E67" s="18"/>
      <c r="F67" s="18"/>
      <c r="G67" s="18"/>
    </row>
    <row r="68" spans="4:7" ht="15">
      <c r="D68" s="18"/>
      <c r="E68" s="18"/>
      <c r="F68" s="18"/>
      <c r="G68" s="18"/>
    </row>
    <row r="69" spans="4:7" ht="15">
      <c r="D69" s="18"/>
      <c r="E69" s="18"/>
      <c r="F69" s="18"/>
      <c r="G69" s="18"/>
    </row>
    <row r="70" spans="4:7" ht="15">
      <c r="D70" s="18"/>
      <c r="E70" s="18"/>
      <c r="F70" s="18"/>
      <c r="G70" s="18"/>
    </row>
    <row r="71" spans="4:7" ht="15">
      <c r="D71" s="7"/>
      <c r="E71" s="7"/>
      <c r="F71" s="7"/>
      <c r="G71" s="7"/>
    </row>
    <row r="72" spans="4:7" ht="15">
      <c r="D72" s="7"/>
      <c r="E72" s="7"/>
      <c r="F72" s="7"/>
      <c r="G72" s="7"/>
    </row>
    <row r="73" spans="4:7" ht="15">
      <c r="D73" s="7"/>
      <c r="E73" s="7"/>
      <c r="F73" s="7"/>
      <c r="G73" s="7"/>
    </row>
    <row r="74" spans="4:7" ht="15">
      <c r="D74" s="7"/>
      <c r="E74" s="7"/>
      <c r="F74" s="7"/>
      <c r="G74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5" right="0.5" top="0.75" bottom="0.5" header="0.75" footer="0"/>
  <pageSetup horizontalDpi="600" verticalDpi="6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2" sqref="A2"/>
    </sheetView>
  </sheetViews>
  <sheetFormatPr defaultColWidth="7.6640625" defaultRowHeight="15"/>
  <cols>
    <col min="1" max="1" width="50.3359375" style="126" customWidth="1"/>
    <col min="2" max="2" width="27.6640625" style="125" customWidth="1"/>
    <col min="3" max="5" width="15.88671875" style="125" bestFit="1" customWidth="1"/>
    <col min="6" max="6" width="7.6640625" style="126" customWidth="1"/>
    <col min="7" max="7" width="2.21484375" style="126" customWidth="1"/>
    <col min="8" max="16384" width="7.6640625" style="126" customWidth="1"/>
  </cols>
  <sheetData>
    <row r="1" ht="12.75">
      <c r="A1" s="146" t="s">
        <v>330</v>
      </c>
    </row>
    <row r="2" ht="12.75">
      <c r="A2" s="146" t="s">
        <v>312</v>
      </c>
    </row>
    <row r="3" spans="1:2" ht="21">
      <c r="A3" s="127" t="s">
        <v>286</v>
      </c>
      <c r="B3" s="128"/>
    </row>
    <row r="4" spans="1:2" ht="21">
      <c r="A4" s="127" t="s">
        <v>287</v>
      </c>
      <c r="B4" s="128"/>
    </row>
    <row r="5" spans="1:2" ht="21" thickBot="1">
      <c r="A5" s="127" t="s">
        <v>288</v>
      </c>
      <c r="B5" s="128"/>
    </row>
    <row r="6" spans="1:5" ht="21" thickBot="1">
      <c r="A6" s="127" t="s">
        <v>289</v>
      </c>
      <c r="B6" s="128"/>
      <c r="C6" s="129" t="s">
        <v>290</v>
      </c>
      <c r="D6" s="129" t="s">
        <v>291</v>
      </c>
      <c r="E6" s="129" t="s">
        <v>292</v>
      </c>
    </row>
    <row r="7" spans="1:5" ht="15">
      <c r="A7" s="130" t="s">
        <v>293</v>
      </c>
      <c r="B7" s="130" t="s">
        <v>294</v>
      </c>
      <c r="C7" s="131">
        <v>2015</v>
      </c>
      <c r="D7" s="131">
        <v>2016</v>
      </c>
      <c r="E7" s="131">
        <v>2017</v>
      </c>
    </row>
    <row r="8" spans="1:5" ht="22.5" customHeight="1">
      <c r="A8" s="132" t="s">
        <v>295</v>
      </c>
      <c r="B8" s="133"/>
      <c r="C8" s="133"/>
      <c r="D8" s="133"/>
      <c r="E8" s="133"/>
    </row>
    <row r="9" spans="1:5" ht="36" customHeight="1">
      <c r="A9" s="134"/>
      <c r="B9" s="134" t="s">
        <v>296</v>
      </c>
      <c r="C9" s="135">
        <v>0</v>
      </c>
      <c r="D9" s="135">
        <v>0</v>
      </c>
      <c r="E9" s="135">
        <v>0</v>
      </c>
    </row>
    <row r="10" spans="1:5" ht="36" customHeight="1">
      <c r="A10" s="136"/>
      <c r="B10" s="136"/>
      <c r="C10" s="137"/>
      <c r="D10" s="137"/>
      <c r="E10" s="137"/>
    </row>
    <row r="11" spans="1:5" ht="22.5" customHeight="1">
      <c r="A11" s="132" t="s">
        <v>297</v>
      </c>
      <c r="B11" s="138"/>
      <c r="C11" s="137"/>
      <c r="D11" s="137"/>
      <c r="E11" s="137"/>
    </row>
    <row r="12" spans="1:5" ht="22.5" customHeight="1">
      <c r="A12" s="139" t="s">
        <v>298</v>
      </c>
      <c r="B12" s="140" t="s">
        <v>2</v>
      </c>
      <c r="C12" s="141">
        <v>1000</v>
      </c>
      <c r="D12" s="141">
        <v>1000</v>
      </c>
      <c r="E12" s="141">
        <v>1000</v>
      </c>
    </row>
    <row r="13" spans="1:5" ht="34.5" customHeight="1">
      <c r="A13" s="142" t="s">
        <v>299</v>
      </c>
      <c r="B13" s="140" t="s">
        <v>2</v>
      </c>
      <c r="C13" s="141">
        <v>1000</v>
      </c>
      <c r="D13" s="141">
        <v>1000</v>
      </c>
      <c r="E13" s="141">
        <v>1000</v>
      </c>
    </row>
    <row r="14" spans="1:5" ht="22.5" customHeight="1">
      <c r="A14" s="139" t="s">
        <v>300</v>
      </c>
      <c r="B14" s="140" t="s">
        <v>17</v>
      </c>
      <c r="C14" s="141">
        <v>5000</v>
      </c>
      <c r="D14" s="141">
        <v>5000</v>
      </c>
      <c r="E14" s="141">
        <v>5000</v>
      </c>
    </row>
    <row r="15" spans="1:5" ht="34.5" customHeight="1">
      <c r="A15" s="139" t="s">
        <v>301</v>
      </c>
      <c r="B15" s="140" t="s">
        <v>17</v>
      </c>
      <c r="C15" s="141">
        <v>4000</v>
      </c>
      <c r="D15" s="141">
        <v>4000</v>
      </c>
      <c r="E15" s="141">
        <v>4000</v>
      </c>
    </row>
    <row r="16" spans="1:5" ht="34.5" customHeight="1" thickBot="1">
      <c r="A16" s="143" t="s">
        <v>302</v>
      </c>
      <c r="B16" s="144" t="s">
        <v>17</v>
      </c>
      <c r="C16" s="145">
        <v>5000</v>
      </c>
      <c r="D16" s="145">
        <v>5000</v>
      </c>
      <c r="E16" s="145">
        <v>5000</v>
      </c>
    </row>
    <row r="17" spans="3:5" ht="12.75">
      <c r="C17" s="125">
        <f>SUM(C8:C16)</f>
        <v>16000</v>
      </c>
      <c r="D17" s="125">
        <f>SUM(D8:D16)</f>
        <v>16000</v>
      </c>
      <c r="E17" s="125">
        <f>SUM(E8:E16)</f>
        <v>16000</v>
      </c>
    </row>
    <row r="18" ht="12.75">
      <c r="A18" s="146" t="s">
        <v>303</v>
      </c>
    </row>
  </sheetData>
  <sheetProtection/>
  <printOptions horizontalCentered="1" verticalCentered="1"/>
  <pageMargins left="0.25" right="0.25" top="0.75" bottom="0.25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OutlineSymbols="0" zoomScale="70" zoomScaleNormal="70" zoomScaleSheetLayoutView="95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20.10546875" style="48" customWidth="1"/>
    <col min="9" max="16384" width="9.6640625" style="48" customWidth="1"/>
  </cols>
  <sheetData>
    <row r="1" ht="15">
      <c r="A1" s="167" t="s">
        <v>313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15">
      <c r="B9" s="55" t="s">
        <v>38</v>
      </c>
      <c r="C9" s="56"/>
      <c r="D9" s="23"/>
      <c r="E9" s="24"/>
      <c r="F9" s="24"/>
      <c r="G9" s="24"/>
      <c r="H9" s="29"/>
    </row>
    <row r="10" spans="1:8" ht="15">
      <c r="A10" s="47"/>
      <c r="B10" s="55" t="s">
        <v>27</v>
      </c>
      <c r="C10" s="56"/>
      <c r="D10" s="23"/>
      <c r="E10" s="24"/>
      <c r="F10" s="24"/>
      <c r="G10" s="24"/>
      <c r="H10" s="29"/>
    </row>
    <row r="11" spans="1:8" ht="15">
      <c r="A11" s="47"/>
      <c r="B11" s="34" t="s">
        <v>128</v>
      </c>
      <c r="C11" s="56"/>
      <c r="D11" s="23"/>
      <c r="E11" s="24"/>
      <c r="F11" s="24"/>
      <c r="G11" s="24"/>
      <c r="H11" s="29"/>
    </row>
    <row r="12" spans="1:8" s="57" customFormat="1" ht="16.5">
      <c r="A12" s="56">
        <v>1</v>
      </c>
      <c r="B12" s="16" t="s">
        <v>129</v>
      </c>
      <c r="C12" s="48" t="s">
        <v>6</v>
      </c>
      <c r="D12" s="124">
        <v>40000</v>
      </c>
      <c r="E12" s="83">
        <v>45000</v>
      </c>
      <c r="F12" s="84">
        <v>45000</v>
      </c>
      <c r="G12" s="82">
        <v>45000</v>
      </c>
      <c r="H12" s="85" t="s">
        <v>130</v>
      </c>
    </row>
    <row r="13" spans="1:8" s="1" customFormat="1" ht="16.5">
      <c r="A13" s="19">
        <f>A12+1</f>
        <v>2</v>
      </c>
      <c r="B13" s="16" t="s">
        <v>269</v>
      </c>
      <c r="C13" s="17" t="s">
        <v>2</v>
      </c>
      <c r="D13" s="88">
        <v>40000</v>
      </c>
      <c r="E13" s="86">
        <v>39000</v>
      </c>
      <c r="F13" s="87">
        <v>39000</v>
      </c>
      <c r="G13" s="86">
        <v>39000</v>
      </c>
      <c r="H13" s="85" t="s">
        <v>134</v>
      </c>
    </row>
    <row r="14" spans="1:8" s="57" customFormat="1" ht="16.5">
      <c r="A14" s="19">
        <f aca="true" t="shared" si="0" ref="A14:A28">A13+1</f>
        <v>3</v>
      </c>
      <c r="B14" s="16" t="s">
        <v>131</v>
      </c>
      <c r="C14" s="48" t="s">
        <v>6</v>
      </c>
      <c r="D14" s="88">
        <v>9583</v>
      </c>
      <c r="E14" s="86">
        <v>8990.874014665616</v>
      </c>
      <c r="F14" s="87">
        <v>9278.03895015415</v>
      </c>
      <c r="G14" s="86">
        <v>9499.887595128013</v>
      </c>
      <c r="H14" s="85" t="s">
        <v>132</v>
      </c>
    </row>
    <row r="15" spans="1:8" s="57" customFormat="1" ht="16.5">
      <c r="A15" s="19">
        <f t="shared" si="0"/>
        <v>4</v>
      </c>
      <c r="B15" s="16" t="s">
        <v>133</v>
      </c>
      <c r="C15" s="48" t="s">
        <v>2</v>
      </c>
      <c r="D15" s="88">
        <v>7400</v>
      </c>
      <c r="E15" s="86">
        <v>7400</v>
      </c>
      <c r="F15" s="87">
        <v>7400</v>
      </c>
      <c r="G15" s="88">
        <v>7400</v>
      </c>
      <c r="H15" s="85" t="s">
        <v>134</v>
      </c>
    </row>
    <row r="16" spans="1:8" s="57" customFormat="1" ht="16.5">
      <c r="A16" s="19">
        <f t="shared" si="0"/>
        <v>5</v>
      </c>
      <c r="B16" s="16" t="s">
        <v>135</v>
      </c>
      <c r="C16" s="48" t="s">
        <v>1</v>
      </c>
      <c r="D16" s="88">
        <v>5750</v>
      </c>
      <c r="E16" s="86">
        <v>5750</v>
      </c>
      <c r="F16" s="87">
        <v>5750</v>
      </c>
      <c r="G16" s="88">
        <v>5750</v>
      </c>
      <c r="H16" s="85" t="s">
        <v>134</v>
      </c>
    </row>
    <row r="17" spans="1:8" s="57" customFormat="1" ht="16.5">
      <c r="A17" s="19">
        <f t="shared" si="0"/>
        <v>6</v>
      </c>
      <c r="B17" s="16" t="s">
        <v>136</v>
      </c>
      <c r="C17" s="48" t="s">
        <v>2</v>
      </c>
      <c r="D17" s="88">
        <v>4872</v>
      </c>
      <c r="E17" s="86">
        <v>0</v>
      </c>
      <c r="F17" s="87">
        <v>0</v>
      </c>
      <c r="G17" s="86">
        <v>0</v>
      </c>
      <c r="H17" s="89" t="s">
        <v>137</v>
      </c>
    </row>
    <row r="18" spans="1:8" s="61" customFormat="1" ht="16.5">
      <c r="A18" s="19">
        <f t="shared" si="0"/>
        <v>7</v>
      </c>
      <c r="B18" s="63" t="s">
        <v>138</v>
      </c>
      <c r="C18" s="62" t="s">
        <v>6</v>
      </c>
      <c r="D18" s="88">
        <v>2500</v>
      </c>
      <c r="E18" s="86">
        <v>2500</v>
      </c>
      <c r="F18" s="87">
        <v>2500</v>
      </c>
      <c r="G18" s="88">
        <v>2500</v>
      </c>
      <c r="H18" s="90" t="s">
        <v>134</v>
      </c>
    </row>
    <row r="19" spans="1:8" s="61" customFormat="1" ht="16.5">
      <c r="A19" s="19">
        <f t="shared" si="0"/>
        <v>8</v>
      </c>
      <c r="B19" s="63" t="s">
        <v>139</v>
      </c>
      <c r="C19" s="92" t="s">
        <v>19</v>
      </c>
      <c r="D19" s="88">
        <v>875</v>
      </c>
      <c r="E19" s="86">
        <v>820.9344425370358</v>
      </c>
      <c r="F19" s="87">
        <v>847.1547617014381</v>
      </c>
      <c r="G19" s="86">
        <v>867.4112121190662</v>
      </c>
      <c r="H19" s="90" t="s">
        <v>140</v>
      </c>
    </row>
    <row r="20" spans="1:8" s="61" customFormat="1" ht="16.5">
      <c r="A20" s="19">
        <f t="shared" si="0"/>
        <v>9</v>
      </c>
      <c r="B20" s="63" t="s">
        <v>141</v>
      </c>
      <c r="C20" s="92" t="s">
        <v>19</v>
      </c>
      <c r="D20" s="88">
        <v>784</v>
      </c>
      <c r="E20" s="86">
        <v>735.557260513184</v>
      </c>
      <c r="F20" s="87">
        <v>759.0506664844885</v>
      </c>
      <c r="G20" s="86">
        <v>777.2004460586834</v>
      </c>
      <c r="H20" s="90" t="s">
        <v>140</v>
      </c>
    </row>
    <row r="21" spans="1:8" s="61" customFormat="1" ht="16.5">
      <c r="A21" s="19">
        <f t="shared" si="0"/>
        <v>10</v>
      </c>
      <c r="B21" s="63" t="s">
        <v>142</v>
      </c>
      <c r="C21" s="92" t="s">
        <v>19</v>
      </c>
      <c r="D21" s="88">
        <v>780</v>
      </c>
      <c r="E21" s="86">
        <v>731.8044173473005</v>
      </c>
      <c r="F21" s="87">
        <v>755.1779590024248</v>
      </c>
      <c r="G21" s="86">
        <v>773.2351376604248</v>
      </c>
      <c r="H21" s="90" t="s">
        <v>140</v>
      </c>
    </row>
    <row r="22" spans="1:8" s="61" customFormat="1" ht="16.5">
      <c r="A22" s="19">
        <f t="shared" si="0"/>
        <v>11</v>
      </c>
      <c r="B22" s="63" t="s">
        <v>143</v>
      </c>
      <c r="C22" s="62" t="s">
        <v>19</v>
      </c>
      <c r="D22" s="88">
        <v>659.85</v>
      </c>
      <c r="E22" s="86">
        <v>700</v>
      </c>
      <c r="F22" s="87">
        <v>700</v>
      </c>
      <c r="G22" s="86">
        <v>700</v>
      </c>
      <c r="H22" s="91" t="s">
        <v>137</v>
      </c>
    </row>
    <row r="23" spans="1:8" s="61" customFormat="1" ht="16.5">
      <c r="A23" s="19">
        <f t="shared" si="0"/>
        <v>12</v>
      </c>
      <c r="B23" s="63" t="s">
        <v>144</v>
      </c>
      <c r="C23" s="92" t="s">
        <v>19</v>
      </c>
      <c r="D23" s="88">
        <v>605.49</v>
      </c>
      <c r="E23" s="86">
        <v>568.077252127714</v>
      </c>
      <c r="F23" s="87">
        <v>586.2214133286899</v>
      </c>
      <c r="G23" s="86">
        <v>600.2386455153982</v>
      </c>
      <c r="H23" s="90" t="s">
        <v>140</v>
      </c>
    </row>
    <row r="24" spans="1:8" s="61" customFormat="1" ht="16.5">
      <c r="A24" s="19">
        <f t="shared" si="0"/>
        <v>13</v>
      </c>
      <c r="B24" s="63" t="s">
        <v>145</v>
      </c>
      <c r="C24" s="92" t="s">
        <v>19</v>
      </c>
      <c r="D24" s="88">
        <v>449.84000000000003</v>
      </c>
      <c r="E24" s="86">
        <v>422.04474243526874</v>
      </c>
      <c r="F24" s="87">
        <v>435.5246834328856</v>
      </c>
      <c r="G24" s="86">
        <v>445.93858246816086</v>
      </c>
      <c r="H24" s="90" t="s">
        <v>140</v>
      </c>
    </row>
    <row r="25" spans="1:8" s="61" customFormat="1" ht="16.5">
      <c r="A25" s="19">
        <f t="shared" si="0"/>
        <v>14</v>
      </c>
      <c r="B25" s="63" t="s">
        <v>146</v>
      </c>
      <c r="C25" s="62" t="s">
        <v>2</v>
      </c>
      <c r="D25" s="88">
        <v>446.25</v>
      </c>
      <c r="E25" s="86">
        <v>578</v>
      </c>
      <c r="F25" s="87">
        <v>596</v>
      </c>
      <c r="G25" s="86">
        <v>611</v>
      </c>
      <c r="H25" s="93" t="s">
        <v>140</v>
      </c>
    </row>
    <row r="26" spans="1:8" s="61" customFormat="1" ht="16.5">
      <c r="A26" s="19">
        <f t="shared" si="0"/>
        <v>15</v>
      </c>
      <c r="B26" s="63" t="s">
        <v>147</v>
      </c>
      <c r="C26" s="62" t="s">
        <v>4</v>
      </c>
      <c r="D26" s="88">
        <v>0</v>
      </c>
      <c r="E26" s="86">
        <v>300</v>
      </c>
      <c r="F26" s="87">
        <v>300</v>
      </c>
      <c r="G26" s="86">
        <v>300</v>
      </c>
      <c r="H26" s="91">
        <v>9030</v>
      </c>
    </row>
    <row r="27" spans="1:8" s="61" customFormat="1" ht="16.5">
      <c r="A27" s="19">
        <f t="shared" si="0"/>
        <v>16</v>
      </c>
      <c r="B27" s="63" t="s">
        <v>148</v>
      </c>
      <c r="C27" s="62" t="s">
        <v>19</v>
      </c>
      <c r="D27" s="88">
        <v>0</v>
      </c>
      <c r="E27" s="86">
        <v>600</v>
      </c>
      <c r="F27" s="87">
        <v>600</v>
      </c>
      <c r="G27" s="86">
        <v>600</v>
      </c>
      <c r="H27" s="91">
        <v>9100</v>
      </c>
    </row>
    <row r="28" spans="1:8" s="57" customFormat="1" ht="16.5">
      <c r="A28" s="19">
        <f t="shared" si="0"/>
        <v>17</v>
      </c>
      <c r="B28" s="63" t="s">
        <v>149</v>
      </c>
      <c r="C28" s="62" t="s">
        <v>1</v>
      </c>
      <c r="D28" s="88">
        <v>0</v>
      </c>
      <c r="E28" s="86">
        <f>339+688+490+1485+198+540+11269</f>
        <v>15009</v>
      </c>
      <c r="F28" s="87">
        <f>339+849+490+1485+198+540+1802</f>
        <v>5703</v>
      </c>
      <c r="G28" s="86">
        <f>339+1020+490+1485+198+540+1610</f>
        <v>5682</v>
      </c>
      <c r="H28" s="91" t="s">
        <v>150</v>
      </c>
    </row>
    <row r="29" spans="1:8" s="57" customFormat="1" ht="17.25" thickBot="1">
      <c r="A29" s="56"/>
      <c r="B29" s="48"/>
      <c r="C29" s="48"/>
      <c r="D29" s="94">
        <f>SUM(D12:D28)</f>
        <v>114705.43000000001</v>
      </c>
      <c r="E29" s="94">
        <f>SUM(E12:E28)</f>
        <v>129106.29212962613</v>
      </c>
      <c r="F29" s="94">
        <f>SUM(F12:F28)</f>
        <v>120210.16843410408</v>
      </c>
      <c r="G29" s="94">
        <f>SUM(G12:G28)</f>
        <v>120506.91161894976</v>
      </c>
      <c r="H29" s="48"/>
    </row>
    <row r="30" spans="4:7" ht="15" thickTop="1">
      <c r="D30" s="18"/>
      <c r="E30" s="18"/>
      <c r="F30" s="18"/>
      <c r="G30" s="18"/>
    </row>
    <row r="31" spans="4:7" ht="15">
      <c r="D31" s="18"/>
      <c r="E31" s="18"/>
      <c r="F31" s="18"/>
      <c r="G31" s="18"/>
    </row>
    <row r="32" spans="4:7" ht="15">
      <c r="D32" s="18"/>
      <c r="E32" s="18"/>
      <c r="F32" s="18"/>
      <c r="G32" s="18"/>
    </row>
    <row r="33" spans="4:7" ht="15">
      <c r="D33" s="18"/>
      <c r="E33" s="18"/>
      <c r="F33" s="18"/>
      <c r="G33" s="18"/>
    </row>
    <row r="34" spans="4:7" ht="15">
      <c r="D34" s="18"/>
      <c r="E34" s="18"/>
      <c r="F34" s="18"/>
      <c r="G34" s="18"/>
    </row>
    <row r="35" spans="4:7" ht="15">
      <c r="D35" s="18"/>
      <c r="E35" s="18"/>
      <c r="F35" s="18"/>
      <c r="G35" s="18"/>
    </row>
    <row r="36" spans="4:7" ht="15">
      <c r="D36" s="18"/>
      <c r="E36" s="18"/>
      <c r="F36" s="18"/>
      <c r="G36" s="18"/>
    </row>
    <row r="37" spans="4:7" ht="15">
      <c r="D37" s="18"/>
      <c r="E37" s="18"/>
      <c r="F37" s="18"/>
      <c r="G37" s="18"/>
    </row>
    <row r="38" spans="4:7" ht="15">
      <c r="D38" s="18"/>
      <c r="E38" s="18"/>
      <c r="F38" s="18"/>
      <c r="G38" s="18"/>
    </row>
    <row r="39" spans="4:7" ht="15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7"/>
      <c r="E49" s="7"/>
      <c r="F49" s="7"/>
      <c r="G49" s="7"/>
    </row>
    <row r="50" spans="4:7" ht="15">
      <c r="D50" s="7"/>
      <c r="E50" s="7"/>
      <c r="F50" s="7"/>
      <c r="G50" s="7"/>
    </row>
    <row r="51" spans="4:7" ht="409.5">
      <c r="D51" s="7"/>
      <c r="E51" s="7"/>
      <c r="F51" s="7"/>
      <c r="G51" s="7"/>
    </row>
    <row r="52" spans="4:7" ht="15">
      <c r="D52" s="7"/>
      <c r="E52" s="7"/>
      <c r="F52" s="7"/>
      <c r="G52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5" top="0.75" bottom="0.25" header="0.75" footer="0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showOutlineSymbols="0" zoomScale="70" zoomScaleNormal="70" zoomScalePageLayoutView="0" workbookViewId="0" topLeftCell="A1">
      <selection activeCell="A1" sqref="A1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25.99609375" style="48" customWidth="1"/>
    <col min="9" max="9" width="32.4453125" style="48" bestFit="1" customWidth="1"/>
    <col min="10" max="10" width="18.6640625" style="48" bestFit="1" customWidth="1"/>
    <col min="11" max="14" width="10.77734375" style="48" bestFit="1" customWidth="1"/>
    <col min="15" max="15" width="24.99609375" style="48" bestFit="1" customWidth="1"/>
    <col min="16" max="16384" width="9.6640625" style="48" customWidth="1"/>
  </cols>
  <sheetData>
    <row r="1" ht="15">
      <c r="A1" s="167" t="s">
        <v>314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15">
      <c r="B9" s="55" t="s">
        <v>38</v>
      </c>
      <c r="C9" s="56"/>
      <c r="D9" s="23"/>
      <c r="E9" s="24"/>
      <c r="F9" s="24"/>
      <c r="G9" s="24"/>
      <c r="H9" s="29"/>
    </row>
    <row r="10" spans="1:8" ht="15">
      <c r="A10" s="47"/>
      <c r="B10" s="55" t="s">
        <v>37</v>
      </c>
      <c r="C10" s="56"/>
      <c r="D10" s="23"/>
      <c r="E10" s="24"/>
      <c r="F10" s="24"/>
      <c r="G10" s="24"/>
      <c r="H10" s="29"/>
    </row>
    <row r="11" spans="1:8" ht="15">
      <c r="A11" s="47"/>
      <c r="B11" s="34" t="s">
        <v>156</v>
      </c>
      <c r="C11" s="56"/>
      <c r="D11" s="23"/>
      <c r="E11" s="24"/>
      <c r="F11" s="24"/>
      <c r="G11" s="24"/>
      <c r="H11" s="29"/>
    </row>
    <row r="12" spans="1:14" s="57" customFormat="1" ht="16.5">
      <c r="A12" s="56">
        <v>1</v>
      </c>
      <c r="B12" s="16" t="s">
        <v>157</v>
      </c>
      <c r="C12" s="48" t="s">
        <v>2</v>
      </c>
      <c r="D12" s="25">
        <f>52211.41+69210.47</f>
        <v>121421.88</v>
      </c>
      <c r="E12" s="26">
        <v>130000</v>
      </c>
      <c r="F12" s="26">
        <f>+E12*1.025</f>
        <v>133250</v>
      </c>
      <c r="G12" s="26">
        <f>+F12*1.026</f>
        <v>136714.5</v>
      </c>
      <c r="H12" s="29" t="s">
        <v>274</v>
      </c>
      <c r="I12" s="16"/>
      <c r="J12" s="17"/>
      <c r="K12" s="116"/>
      <c r="L12" s="116"/>
      <c r="M12" s="116"/>
      <c r="N12" s="116"/>
    </row>
    <row r="13" spans="1:15" s="57" customFormat="1" ht="16.5">
      <c r="A13" s="58">
        <v>2</v>
      </c>
      <c r="B13" s="21" t="s">
        <v>158</v>
      </c>
      <c r="C13" s="48" t="s">
        <v>2</v>
      </c>
      <c r="D13" s="25">
        <f>11988*4</f>
        <v>47952</v>
      </c>
      <c r="E13" s="26">
        <v>50000</v>
      </c>
      <c r="F13" s="26">
        <f>+E13*1.025</f>
        <v>51249.99999999999</v>
      </c>
      <c r="G13" s="26">
        <f>+F13*1.026</f>
        <v>52582.49999999999</v>
      </c>
      <c r="H13" s="29" t="s">
        <v>272</v>
      </c>
      <c r="I13" s="16"/>
      <c r="J13" s="17"/>
      <c r="K13" s="116"/>
      <c r="L13" s="116"/>
      <c r="M13" s="116"/>
      <c r="N13" s="116"/>
      <c r="O13" s="29"/>
    </row>
    <row r="14" spans="1:14" s="57" customFormat="1" ht="16.5">
      <c r="A14" s="51">
        <v>3</v>
      </c>
      <c r="B14" s="16" t="s">
        <v>159</v>
      </c>
      <c r="C14" s="48" t="s">
        <v>17</v>
      </c>
      <c r="D14" s="26">
        <v>17388.66</v>
      </c>
      <c r="E14" s="26"/>
      <c r="F14" s="27"/>
      <c r="G14" s="25"/>
      <c r="H14" s="29" t="s">
        <v>39</v>
      </c>
      <c r="I14" s="21"/>
      <c r="J14" s="17"/>
      <c r="K14" s="116"/>
      <c r="L14" s="116"/>
      <c r="M14" s="116"/>
      <c r="N14" s="116"/>
    </row>
    <row r="15" spans="1:14" s="57" customFormat="1" ht="16.5">
      <c r="A15" s="56">
        <v>4</v>
      </c>
      <c r="B15" s="16" t="s">
        <v>160</v>
      </c>
      <c r="C15" s="48" t="s">
        <v>2</v>
      </c>
      <c r="D15" s="26">
        <v>14000</v>
      </c>
      <c r="E15" s="26">
        <v>14000</v>
      </c>
      <c r="F15" s="26">
        <f>+E15*1.025</f>
        <v>14349.999999999998</v>
      </c>
      <c r="G15" s="26">
        <f>+F15*1.026</f>
        <v>14723.099999999999</v>
      </c>
      <c r="H15" s="29" t="s">
        <v>273</v>
      </c>
      <c r="I15" s="16"/>
      <c r="J15" s="17"/>
      <c r="K15" s="116"/>
      <c r="L15" s="116"/>
      <c r="M15" s="116"/>
      <c r="N15" s="116"/>
    </row>
    <row r="16" spans="1:14" s="57" customFormat="1" ht="16.5">
      <c r="A16" s="58">
        <v>5</v>
      </c>
      <c r="B16" s="16" t="s">
        <v>161</v>
      </c>
      <c r="C16" s="48" t="s">
        <v>2</v>
      </c>
      <c r="D16" s="26">
        <v>10800</v>
      </c>
      <c r="E16" s="26">
        <v>11000</v>
      </c>
      <c r="F16" s="26">
        <f>+E16*1.025</f>
        <v>11274.999999999998</v>
      </c>
      <c r="G16" s="26">
        <f>+F16*1.026</f>
        <v>11568.149999999998</v>
      </c>
      <c r="H16" s="29" t="s">
        <v>272</v>
      </c>
      <c r="I16" s="16"/>
      <c r="J16" s="17"/>
      <c r="K16" s="116"/>
      <c r="L16" s="116"/>
      <c r="M16" s="116"/>
      <c r="N16" s="116"/>
    </row>
    <row r="17" spans="1:15" s="57" customFormat="1" ht="16.5">
      <c r="A17" s="51">
        <v>6</v>
      </c>
      <c r="B17" s="16" t="s">
        <v>162</v>
      </c>
      <c r="C17" s="48" t="s">
        <v>2</v>
      </c>
      <c r="D17" s="25">
        <v>5940</v>
      </c>
      <c r="E17" s="26"/>
      <c r="F17" s="27"/>
      <c r="G17" s="26"/>
      <c r="H17" s="29" t="s">
        <v>274</v>
      </c>
      <c r="I17" s="16"/>
      <c r="J17" s="17"/>
      <c r="K17" s="116"/>
      <c r="L17" s="116"/>
      <c r="M17" s="116"/>
      <c r="N17" s="116"/>
      <c r="O17" s="29"/>
    </row>
    <row r="18" spans="1:15" s="57" customFormat="1" ht="16.5">
      <c r="A18" s="56">
        <v>7</v>
      </c>
      <c r="B18" s="16" t="s">
        <v>163</v>
      </c>
      <c r="C18" s="48" t="s">
        <v>5</v>
      </c>
      <c r="D18" s="26">
        <f>2155.58+380</f>
        <v>2535.58</v>
      </c>
      <c r="E18" s="26">
        <v>3200</v>
      </c>
      <c r="F18" s="26">
        <f>+E18*1.025</f>
        <v>3279.9999999999995</v>
      </c>
      <c r="G18" s="26">
        <f>+F18*1.026</f>
        <v>3365.2799999999997</v>
      </c>
      <c r="H18" s="29" t="s">
        <v>274</v>
      </c>
      <c r="I18" s="16"/>
      <c r="J18" s="17"/>
      <c r="K18" s="116"/>
      <c r="L18" s="116"/>
      <c r="M18" s="116"/>
      <c r="N18" s="116"/>
      <c r="O18" s="29"/>
    </row>
    <row r="19" spans="1:14" s="57" customFormat="1" ht="16.5">
      <c r="A19" s="58">
        <v>8</v>
      </c>
      <c r="B19" s="16"/>
      <c r="C19" s="48"/>
      <c r="D19" s="26"/>
      <c r="E19" s="26"/>
      <c r="F19" s="27"/>
      <c r="G19" s="26"/>
      <c r="H19" s="29"/>
      <c r="I19" s="16"/>
      <c r="J19" s="17"/>
      <c r="K19" s="116"/>
      <c r="L19" s="116"/>
      <c r="M19" s="116"/>
      <c r="N19" s="116"/>
    </row>
    <row r="20" spans="1:15" s="57" customFormat="1" ht="16.5">
      <c r="A20" s="51">
        <v>9</v>
      </c>
      <c r="B20" s="16"/>
      <c r="C20" s="48"/>
      <c r="D20" s="26"/>
      <c r="E20" s="26"/>
      <c r="F20" s="27"/>
      <c r="G20" s="26"/>
      <c r="H20" s="29"/>
      <c r="I20" s="16"/>
      <c r="J20" s="17"/>
      <c r="K20" s="116"/>
      <c r="L20" s="116"/>
      <c r="M20" s="116"/>
      <c r="N20" s="116"/>
      <c r="O20" s="29"/>
    </row>
    <row r="21" spans="1:15" s="57" customFormat="1" ht="16.5">
      <c r="A21" s="56">
        <v>10</v>
      </c>
      <c r="B21" s="59"/>
      <c r="C21" s="48"/>
      <c r="D21" s="26"/>
      <c r="E21" s="26"/>
      <c r="F21" s="27"/>
      <c r="G21" s="26"/>
      <c r="H21" s="29"/>
      <c r="I21" s="16"/>
      <c r="J21" s="17"/>
      <c r="K21" s="116"/>
      <c r="L21" s="116"/>
      <c r="M21" s="116"/>
      <c r="N21" s="116"/>
      <c r="O21" s="29"/>
    </row>
    <row r="22" spans="1:15" s="57" customFormat="1" ht="16.5">
      <c r="A22" s="58">
        <v>11</v>
      </c>
      <c r="B22" s="16"/>
      <c r="C22" s="48"/>
      <c r="D22" s="26"/>
      <c r="E22" s="26"/>
      <c r="F22" s="27"/>
      <c r="G22" s="26"/>
      <c r="H22" s="29"/>
      <c r="I22" s="16"/>
      <c r="J22" s="17"/>
      <c r="K22" s="116"/>
      <c r="L22" s="116"/>
      <c r="M22" s="116"/>
      <c r="N22" s="116"/>
      <c r="O22" s="29"/>
    </row>
    <row r="23" spans="1:8" s="57" customFormat="1" ht="16.5">
      <c r="A23" s="51">
        <v>12</v>
      </c>
      <c r="B23" s="16"/>
      <c r="C23" s="48"/>
      <c r="D23" s="26"/>
      <c r="E23" s="26"/>
      <c r="F23" s="27"/>
      <c r="G23" s="26"/>
      <c r="H23" s="29"/>
    </row>
    <row r="24" spans="1:8" s="57" customFormat="1" ht="16.5">
      <c r="A24" s="56">
        <v>13</v>
      </c>
      <c r="B24" s="16"/>
      <c r="C24" s="48"/>
      <c r="D24" s="25"/>
      <c r="E24" s="26"/>
      <c r="F24" s="27"/>
      <c r="G24" s="26"/>
      <c r="H24" s="29"/>
    </row>
    <row r="25" spans="1:8" s="57" customFormat="1" ht="16.5">
      <c r="A25" s="58">
        <v>14</v>
      </c>
      <c r="B25" s="16"/>
      <c r="C25" s="48"/>
      <c r="D25" s="25"/>
      <c r="E25" s="26"/>
      <c r="F25" s="27"/>
      <c r="G25" s="26"/>
      <c r="H25" s="29"/>
    </row>
    <row r="26" spans="1:8" s="57" customFormat="1" ht="16.5">
      <c r="A26" s="51">
        <v>15</v>
      </c>
      <c r="B26" s="16"/>
      <c r="C26" s="48"/>
      <c r="D26" s="25"/>
      <c r="E26" s="26"/>
      <c r="F26" s="27"/>
      <c r="G26" s="26"/>
      <c r="H26" s="29"/>
    </row>
    <row r="27" spans="1:8" s="57" customFormat="1" ht="16.5">
      <c r="A27" s="56">
        <v>16</v>
      </c>
      <c r="B27" s="16"/>
      <c r="C27" s="48"/>
      <c r="D27" s="25"/>
      <c r="E27" s="26"/>
      <c r="F27" s="27"/>
      <c r="G27" s="26"/>
      <c r="H27" s="29"/>
    </row>
    <row r="28" spans="1:8" s="57" customFormat="1" ht="16.5">
      <c r="A28" s="58">
        <v>17</v>
      </c>
      <c r="B28" s="16"/>
      <c r="C28" s="48"/>
      <c r="D28" s="25"/>
      <c r="E28" s="26"/>
      <c r="F28" s="27"/>
      <c r="G28" s="26"/>
      <c r="H28" s="29"/>
    </row>
    <row r="29" spans="1:8" s="57" customFormat="1" ht="16.5">
      <c r="A29" s="51">
        <v>18</v>
      </c>
      <c r="B29" s="16"/>
      <c r="C29" s="48"/>
      <c r="D29" s="25"/>
      <c r="E29" s="26"/>
      <c r="F29" s="27"/>
      <c r="G29" s="26"/>
      <c r="H29" s="29"/>
    </row>
    <row r="30" spans="1:8" s="57" customFormat="1" ht="16.5">
      <c r="A30" s="56">
        <v>19</v>
      </c>
      <c r="B30" s="16"/>
      <c r="C30" s="48"/>
      <c r="D30" s="23"/>
      <c r="E30" s="26"/>
      <c r="F30" s="27"/>
      <c r="G30" s="26"/>
      <c r="H30" s="29"/>
    </row>
    <row r="31" spans="1:8" s="57" customFormat="1" ht="16.5">
      <c r="A31" s="58">
        <v>20</v>
      </c>
      <c r="B31" s="16"/>
      <c r="C31" s="48"/>
      <c r="D31" s="23"/>
      <c r="E31" s="26"/>
      <c r="F31" s="27"/>
      <c r="G31" s="26"/>
      <c r="H31" s="29"/>
    </row>
    <row r="32" spans="1:8" s="57" customFormat="1" ht="16.5">
      <c r="A32" s="51">
        <v>21</v>
      </c>
      <c r="B32" s="16"/>
      <c r="C32" s="48"/>
      <c r="D32" s="25"/>
      <c r="E32" s="26"/>
      <c r="F32" s="27"/>
      <c r="G32" s="26"/>
      <c r="H32" s="29"/>
    </row>
    <row r="33" spans="1:8" s="57" customFormat="1" ht="16.5">
      <c r="A33" s="56">
        <v>22</v>
      </c>
      <c r="B33" s="16"/>
      <c r="C33" s="48"/>
      <c r="D33" s="25"/>
      <c r="E33" s="26"/>
      <c r="F33" s="27"/>
      <c r="G33" s="26"/>
      <c r="H33" s="29"/>
    </row>
    <row r="34" spans="1:8" s="57" customFormat="1" ht="16.5">
      <c r="A34" s="58">
        <v>23</v>
      </c>
      <c r="B34" s="16"/>
      <c r="C34" s="48"/>
      <c r="D34" s="25"/>
      <c r="E34" s="26"/>
      <c r="F34" s="27"/>
      <c r="G34" s="26"/>
      <c r="H34" s="29"/>
    </row>
    <row r="35" spans="1:8" s="57" customFormat="1" ht="16.5">
      <c r="A35" s="51">
        <v>24</v>
      </c>
      <c r="B35" s="16"/>
      <c r="C35" s="48"/>
      <c r="D35" s="25"/>
      <c r="E35" s="26"/>
      <c r="F35" s="27"/>
      <c r="G35" s="26"/>
      <c r="H35" s="29"/>
    </row>
    <row r="36" spans="1:8" s="57" customFormat="1" ht="16.5">
      <c r="A36" s="56">
        <v>25</v>
      </c>
      <c r="B36" s="16"/>
      <c r="C36" s="48"/>
      <c r="D36" s="25"/>
      <c r="E36" s="26"/>
      <c r="F36" s="27"/>
      <c r="G36" s="26"/>
      <c r="H36" s="29"/>
    </row>
    <row r="37" spans="4:8" ht="15" thickBot="1">
      <c r="D37" s="28">
        <f>SUM(D9:D36)</f>
        <v>220038.12</v>
      </c>
      <c r="E37" s="28">
        <f>SUM(E9:E36)</f>
        <v>208200</v>
      </c>
      <c r="F37" s="28">
        <f>SUM(F9:F36)</f>
        <v>213405</v>
      </c>
      <c r="G37" s="28">
        <f>SUM(G9:G36)</f>
        <v>218953.53</v>
      </c>
      <c r="H37" s="30"/>
    </row>
    <row r="38" spans="4:7" ht="15" thickTop="1">
      <c r="D38" s="96"/>
      <c r="E38" s="18"/>
      <c r="F38" s="18"/>
      <c r="G38" s="18"/>
    </row>
    <row r="39" spans="4:7" ht="15">
      <c r="D39" s="96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18"/>
      <c r="E58" s="18"/>
      <c r="F58" s="18"/>
      <c r="G58" s="18"/>
    </row>
    <row r="59" spans="4:7" ht="15">
      <c r="D59" s="18"/>
      <c r="E59" s="18"/>
      <c r="F59" s="18"/>
      <c r="G59" s="18"/>
    </row>
    <row r="60" spans="4:7" ht="15">
      <c r="D60" s="18"/>
      <c r="E60" s="18"/>
      <c r="F60" s="18"/>
      <c r="G60" s="18"/>
    </row>
    <row r="61" spans="4:7" ht="15">
      <c r="D61" s="18"/>
      <c r="E61" s="18"/>
      <c r="F61" s="18"/>
      <c r="G61" s="18"/>
    </row>
    <row r="62" spans="4:7" ht="15">
      <c r="D62" s="18"/>
      <c r="E62" s="18"/>
      <c r="F62" s="18"/>
      <c r="G62" s="18"/>
    </row>
    <row r="63" spans="4:7" ht="15">
      <c r="D63" s="18"/>
      <c r="E63" s="18"/>
      <c r="F63" s="18"/>
      <c r="G63" s="18"/>
    </row>
    <row r="64" spans="4:7" ht="15">
      <c r="D64" s="18"/>
      <c r="E64" s="18"/>
      <c r="F64" s="18"/>
      <c r="G64" s="18"/>
    </row>
    <row r="65" spans="4:7" ht="15">
      <c r="D65" s="18"/>
      <c r="E65" s="18"/>
      <c r="F65" s="18"/>
      <c r="G65" s="18"/>
    </row>
    <row r="66" spans="4:7" ht="15">
      <c r="D66" s="18"/>
      <c r="E66" s="18"/>
      <c r="F66" s="18"/>
      <c r="G66" s="18"/>
    </row>
    <row r="67" spans="4:7" ht="15">
      <c r="D67" s="18"/>
      <c r="E67" s="18"/>
      <c r="F67" s="18"/>
      <c r="G67" s="18"/>
    </row>
    <row r="68" spans="4:7" ht="15">
      <c r="D68" s="18"/>
      <c r="E68" s="18"/>
      <c r="F68" s="18"/>
      <c r="G68" s="18"/>
    </row>
    <row r="69" spans="4:7" ht="15">
      <c r="D69" s="18"/>
      <c r="E69" s="18"/>
      <c r="F69" s="18"/>
      <c r="G69" s="18"/>
    </row>
    <row r="70" spans="4:7" ht="15">
      <c r="D70" s="18"/>
      <c r="E70" s="18"/>
      <c r="F70" s="18"/>
      <c r="G70" s="18"/>
    </row>
    <row r="71" spans="4:7" ht="15">
      <c r="D71" s="18"/>
      <c r="E71" s="18"/>
      <c r="F71" s="18"/>
      <c r="G71" s="18"/>
    </row>
    <row r="72" spans="4:7" ht="15">
      <c r="D72" s="18"/>
      <c r="E72" s="18"/>
      <c r="F72" s="18"/>
      <c r="G72" s="18"/>
    </row>
    <row r="73" spans="4:7" ht="15">
      <c r="D73" s="7"/>
      <c r="E73" s="7"/>
      <c r="F73" s="7"/>
      <c r="G73" s="7"/>
    </row>
    <row r="74" spans="4:7" ht="15">
      <c r="D74" s="7"/>
      <c r="E74" s="7"/>
      <c r="F74" s="7"/>
      <c r="G74" s="7"/>
    </row>
    <row r="75" spans="4:7" ht="409.5">
      <c r="D75" s="7"/>
      <c r="E75" s="7"/>
      <c r="F75" s="7"/>
      <c r="G75" s="7"/>
    </row>
    <row r="76" spans="4:7" ht="15">
      <c r="D76" s="7"/>
      <c r="E76" s="7"/>
      <c r="F76" s="7"/>
      <c r="G76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12.21484375" style="48" customWidth="1"/>
    <col min="9" max="16384" width="9.6640625" style="48" customWidth="1"/>
  </cols>
  <sheetData>
    <row r="1" ht="15">
      <c r="A1" s="167" t="s">
        <v>315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15">
      <c r="B9" s="55" t="s">
        <v>38</v>
      </c>
      <c r="C9" s="56"/>
      <c r="D9" s="23"/>
      <c r="E9" s="24"/>
      <c r="F9" s="24"/>
      <c r="G9" s="24"/>
      <c r="H9" s="29"/>
    </row>
    <row r="10" spans="1:8" ht="15">
      <c r="A10" s="47"/>
      <c r="B10" s="55" t="s">
        <v>32</v>
      </c>
      <c r="C10" s="56"/>
      <c r="D10" s="23"/>
      <c r="E10" s="24"/>
      <c r="F10" s="24"/>
      <c r="G10" s="24"/>
      <c r="H10" s="29"/>
    </row>
    <row r="11" spans="1:8" ht="15">
      <c r="A11" s="47"/>
      <c r="B11" s="34" t="s">
        <v>86</v>
      </c>
      <c r="C11" s="56"/>
      <c r="D11" s="23"/>
      <c r="E11" s="24"/>
      <c r="F11" s="24"/>
      <c r="G11" s="24"/>
      <c r="H11" s="29"/>
    </row>
    <row r="12" spans="1:8" s="57" customFormat="1" ht="16.5">
      <c r="A12" s="56">
        <v>1</v>
      </c>
      <c r="B12" s="16" t="s">
        <v>87</v>
      </c>
      <c r="C12" s="48" t="s">
        <v>6</v>
      </c>
      <c r="D12" s="25">
        <v>16000</v>
      </c>
      <c r="E12" s="26">
        <v>16000</v>
      </c>
      <c r="F12" s="26">
        <v>16000</v>
      </c>
      <c r="G12" s="26">
        <v>16000</v>
      </c>
      <c r="H12" s="29" t="s">
        <v>88</v>
      </c>
    </row>
    <row r="13" spans="1:8" s="57" customFormat="1" ht="16.5">
      <c r="A13" s="51">
        <v>6</v>
      </c>
      <c r="B13" s="16" t="s">
        <v>268</v>
      </c>
      <c r="C13" s="17" t="s">
        <v>6</v>
      </c>
      <c r="D13" s="26">
        <v>14850</v>
      </c>
      <c r="E13" s="26">
        <v>0</v>
      </c>
      <c r="F13" s="27">
        <v>0</v>
      </c>
      <c r="G13" s="26">
        <v>0</v>
      </c>
      <c r="H13" s="29" t="s">
        <v>88</v>
      </c>
    </row>
    <row r="14" spans="1:8" s="57" customFormat="1" ht="16.5">
      <c r="A14" s="58">
        <v>2</v>
      </c>
      <c r="B14" s="16" t="s">
        <v>89</v>
      </c>
      <c r="C14" s="48" t="s">
        <v>6</v>
      </c>
      <c r="D14" s="25">
        <v>4120</v>
      </c>
      <c r="E14" s="26">
        <f>2500+250</f>
        <v>2750</v>
      </c>
      <c r="F14" s="26">
        <f>2500+250</f>
        <v>2750</v>
      </c>
      <c r="G14" s="26">
        <f>2500+250</f>
        <v>2750</v>
      </c>
      <c r="H14" s="29" t="s">
        <v>88</v>
      </c>
    </row>
    <row r="15" spans="1:8" s="57" customFormat="1" ht="16.5">
      <c r="A15" s="58">
        <v>5</v>
      </c>
      <c r="B15" s="16" t="s">
        <v>92</v>
      </c>
      <c r="C15" s="48" t="s">
        <v>6</v>
      </c>
      <c r="D15" s="26">
        <v>3916</v>
      </c>
      <c r="E15" s="26">
        <v>2500</v>
      </c>
      <c r="F15" s="27">
        <v>2520</v>
      </c>
      <c r="G15" s="26">
        <v>2544</v>
      </c>
      <c r="H15" s="29" t="s">
        <v>88</v>
      </c>
    </row>
    <row r="16" spans="1:8" s="57" customFormat="1" ht="16.5">
      <c r="A16" s="56">
        <v>7</v>
      </c>
      <c r="B16" s="16"/>
      <c r="C16" s="48"/>
      <c r="D16" s="26"/>
      <c r="E16" s="26"/>
      <c r="F16" s="26"/>
      <c r="G16" s="26"/>
      <c r="H16" s="29"/>
    </row>
    <row r="17" spans="1:8" s="57" customFormat="1" ht="16.5">
      <c r="A17" s="58">
        <v>8</v>
      </c>
      <c r="B17" s="16"/>
      <c r="C17" s="48"/>
      <c r="D17" s="26"/>
      <c r="E17" s="26"/>
      <c r="F17" s="27"/>
      <c r="G17" s="26"/>
      <c r="H17" s="29"/>
    </row>
    <row r="18" spans="1:8" s="57" customFormat="1" ht="16.5">
      <c r="A18" s="51">
        <v>9</v>
      </c>
      <c r="B18" s="16"/>
      <c r="C18" s="16" t="s">
        <v>276</v>
      </c>
      <c r="D18" s="117">
        <v>1395</v>
      </c>
      <c r="E18" s="26"/>
      <c r="F18" s="27"/>
      <c r="G18" s="26"/>
      <c r="H18" s="29"/>
    </row>
    <row r="19" spans="1:8" s="57" customFormat="1" ht="16.5">
      <c r="A19" s="56">
        <v>10</v>
      </c>
      <c r="B19" s="59"/>
      <c r="C19" s="16" t="s">
        <v>277</v>
      </c>
      <c r="D19" s="117">
        <v>718.89</v>
      </c>
      <c r="E19" s="26"/>
      <c r="F19" s="27"/>
      <c r="G19" s="26"/>
      <c r="H19" s="29"/>
    </row>
    <row r="20" spans="1:8" s="57" customFormat="1" ht="16.5">
      <c r="A20" s="58">
        <v>11</v>
      </c>
      <c r="B20" s="16"/>
      <c r="C20" s="16" t="s">
        <v>278</v>
      </c>
      <c r="D20" s="117">
        <v>875</v>
      </c>
      <c r="E20" s="26"/>
      <c r="F20" s="27"/>
      <c r="G20" s="26"/>
      <c r="H20" s="29"/>
    </row>
    <row r="21" spans="1:8" s="57" customFormat="1" ht="16.5">
      <c r="A21" s="51">
        <v>12</v>
      </c>
      <c r="B21" s="16"/>
      <c r="C21" s="16" t="s">
        <v>279</v>
      </c>
      <c r="D21" s="117">
        <v>229</v>
      </c>
      <c r="E21" s="26"/>
      <c r="F21" s="27"/>
      <c r="G21" s="26"/>
      <c r="H21" s="29"/>
    </row>
    <row r="22" spans="1:8" s="57" customFormat="1" ht="16.5">
      <c r="A22" s="56">
        <v>13</v>
      </c>
      <c r="B22" s="16"/>
      <c r="C22" s="16" t="s">
        <v>280</v>
      </c>
      <c r="D22" s="118">
        <v>330</v>
      </c>
      <c r="E22" s="26"/>
      <c r="F22" s="27"/>
      <c r="G22" s="26"/>
      <c r="H22" s="29"/>
    </row>
    <row r="23" spans="1:8" s="57" customFormat="1" ht="16.5">
      <c r="A23" s="58">
        <v>14</v>
      </c>
      <c r="B23" s="16"/>
      <c r="C23" s="16" t="s">
        <v>279</v>
      </c>
      <c r="D23" s="118">
        <v>349</v>
      </c>
      <c r="E23" s="26"/>
      <c r="F23" s="27"/>
      <c r="G23" s="26"/>
      <c r="H23" s="29"/>
    </row>
    <row r="24" spans="1:8" s="57" customFormat="1" ht="17.25" thickBot="1">
      <c r="A24" s="51">
        <v>15</v>
      </c>
      <c r="B24" s="16"/>
      <c r="C24" s="48"/>
      <c r="D24" s="119">
        <f>SUM(D18:D23)</f>
        <v>3896.89</v>
      </c>
      <c r="E24" s="26"/>
      <c r="F24" s="27"/>
      <c r="G24" s="26"/>
      <c r="H24" s="29"/>
    </row>
    <row r="25" spans="1:8" s="57" customFormat="1" ht="17.25" thickTop="1">
      <c r="A25" s="56">
        <v>16</v>
      </c>
      <c r="B25" s="16"/>
      <c r="C25" s="48"/>
      <c r="D25" s="25"/>
      <c r="E25" s="26"/>
      <c r="F25" s="27"/>
      <c r="G25" s="26"/>
      <c r="H25" s="29"/>
    </row>
    <row r="26" spans="1:8" s="57" customFormat="1" ht="17.25" thickBot="1">
      <c r="A26" s="58">
        <v>17</v>
      </c>
      <c r="B26" s="16"/>
      <c r="C26" s="48" t="s">
        <v>75</v>
      </c>
      <c r="D26" s="119">
        <f>D15-D24</f>
        <v>19.110000000000127</v>
      </c>
      <c r="E26" s="26"/>
      <c r="F26" s="27"/>
      <c r="G26" s="26"/>
      <c r="H26" s="29"/>
    </row>
    <row r="27" spans="1:8" s="57" customFormat="1" ht="17.25" thickTop="1">
      <c r="A27" s="51">
        <v>18</v>
      </c>
      <c r="B27" s="16"/>
      <c r="C27" s="48"/>
      <c r="D27" s="25"/>
      <c r="E27" s="26"/>
      <c r="F27" s="27"/>
      <c r="G27" s="26"/>
      <c r="H27" s="29"/>
    </row>
    <row r="28" spans="1:8" s="57" customFormat="1" ht="16.5">
      <c r="A28" s="56">
        <v>19</v>
      </c>
      <c r="B28" s="16"/>
      <c r="C28" s="48"/>
      <c r="D28" s="23"/>
      <c r="E28" s="26"/>
      <c r="F28" s="27"/>
      <c r="G28" s="26"/>
      <c r="H28" s="29"/>
    </row>
    <row r="29" spans="1:8" s="57" customFormat="1" ht="16.5">
      <c r="A29" s="58">
        <v>20</v>
      </c>
      <c r="B29" s="16"/>
      <c r="C29" s="48"/>
      <c r="D29" s="23"/>
      <c r="E29" s="26"/>
      <c r="F29" s="27"/>
      <c r="G29" s="26"/>
      <c r="H29" s="29"/>
    </row>
    <row r="30" spans="1:8" s="57" customFormat="1" ht="16.5">
      <c r="A30" s="51">
        <v>21</v>
      </c>
      <c r="B30" s="16"/>
      <c r="C30" s="48"/>
      <c r="D30" s="25"/>
      <c r="E30" s="26"/>
      <c r="F30" s="27"/>
      <c r="G30" s="26"/>
      <c r="H30" s="29"/>
    </row>
    <row r="31" spans="1:8" s="57" customFormat="1" ht="16.5">
      <c r="A31" s="56">
        <v>22</v>
      </c>
      <c r="B31" s="16"/>
      <c r="C31" s="48"/>
      <c r="D31" s="25"/>
      <c r="E31" s="26"/>
      <c r="F31" s="27"/>
      <c r="G31" s="26"/>
      <c r="H31" s="29"/>
    </row>
    <row r="32" spans="1:8" s="57" customFormat="1" ht="16.5">
      <c r="A32" s="58">
        <v>23</v>
      </c>
      <c r="B32" s="16"/>
      <c r="C32" s="48"/>
      <c r="D32" s="25"/>
      <c r="E32" s="26"/>
      <c r="F32" s="27"/>
      <c r="G32" s="26"/>
      <c r="H32" s="29"/>
    </row>
    <row r="33" spans="1:8" s="57" customFormat="1" ht="16.5">
      <c r="A33" s="51">
        <v>24</v>
      </c>
      <c r="B33" s="16"/>
      <c r="C33" s="48"/>
      <c r="D33" s="25"/>
      <c r="E33" s="26"/>
      <c r="F33" s="27"/>
      <c r="G33" s="26"/>
      <c r="H33" s="29"/>
    </row>
    <row r="34" spans="1:8" s="57" customFormat="1" ht="16.5">
      <c r="A34" s="56">
        <v>25</v>
      </c>
      <c r="B34" s="16"/>
      <c r="C34" s="48"/>
      <c r="D34" s="25"/>
      <c r="E34" s="26"/>
      <c r="F34" s="27"/>
      <c r="G34" s="26"/>
      <c r="H34" s="29"/>
    </row>
    <row r="35" spans="4:8" ht="15" thickBot="1">
      <c r="D35" s="28">
        <f>SUM(D9:D34)</f>
        <v>46698.89</v>
      </c>
      <c r="E35" s="28">
        <f>SUM(E9:E34)</f>
        <v>21250</v>
      </c>
      <c r="F35" s="28">
        <f>SUM(F9:F34)</f>
        <v>21270</v>
      </c>
      <c r="G35" s="28">
        <f>SUM(G9:G34)</f>
        <v>21294</v>
      </c>
      <c r="H35" s="30"/>
    </row>
    <row r="36" spans="4:7" ht="15" thickTop="1">
      <c r="D36" s="18"/>
      <c r="E36" s="18"/>
      <c r="F36" s="18"/>
      <c r="G36" s="18"/>
    </row>
    <row r="37" spans="4:7" ht="15">
      <c r="D37" s="18"/>
      <c r="E37" s="18"/>
      <c r="F37" s="18"/>
      <c r="G37" s="18"/>
    </row>
    <row r="38" spans="4:7" ht="15">
      <c r="D38" s="18"/>
      <c r="E38" s="18"/>
      <c r="F38" s="18"/>
      <c r="G38" s="18"/>
    </row>
    <row r="39" spans="4:7" ht="15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7"/>
      <c r="E58" s="7"/>
      <c r="F58" s="7"/>
      <c r="G58" s="7"/>
    </row>
    <row r="59" spans="4:7" ht="15">
      <c r="D59" s="7"/>
      <c r="E59" s="7"/>
      <c r="F59" s="7"/>
      <c r="G59" s="7"/>
    </row>
    <row r="60" spans="4:7" ht="409.5">
      <c r="D60" s="7"/>
      <c r="E60" s="7"/>
      <c r="F60" s="7"/>
      <c r="G60" s="7"/>
    </row>
    <row r="61" spans="4:7" ht="15">
      <c r="D61" s="7"/>
      <c r="E61" s="7"/>
      <c r="F61" s="7"/>
      <c r="G61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7.25" customHeight="1"/>
  <cols>
    <col min="1" max="1" width="4.99609375" style="3" customWidth="1"/>
    <col min="2" max="2" width="62.77734375" style="3" bestFit="1" customWidth="1"/>
    <col min="3" max="3" width="29.3359375" style="3" customWidth="1"/>
    <col min="4" max="4" width="20.77734375" style="3" customWidth="1"/>
    <col min="5" max="5" width="20.77734375" style="4" customWidth="1"/>
    <col min="6" max="7" width="20.77734375" style="3" customWidth="1"/>
    <col min="8" max="8" width="12.21484375" style="3" customWidth="1"/>
    <col min="9" max="16384" width="9.6640625" style="3" customWidth="1"/>
  </cols>
  <sheetData>
    <row r="1" ht="17.25" customHeight="1">
      <c r="A1" s="168" t="s">
        <v>316</v>
      </c>
    </row>
    <row r="2" ht="17.25" customHeight="1">
      <c r="A2" s="168" t="s">
        <v>312</v>
      </c>
    </row>
    <row r="3" spans="1:8" s="5" customFormat="1" ht="17.25" customHeight="1">
      <c r="A3" s="156" t="s">
        <v>0</v>
      </c>
      <c r="B3" s="156"/>
      <c r="C3" s="156"/>
      <c r="D3" s="156"/>
      <c r="E3" s="156"/>
      <c r="F3" s="156"/>
      <c r="G3" s="156"/>
      <c r="H3" s="156"/>
    </row>
    <row r="4" spans="1:8" ht="17.25" customHeight="1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7.25" customHeight="1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6" customFormat="1" ht="17.25" customHeight="1">
      <c r="A6" s="9" t="s">
        <v>10</v>
      </c>
      <c r="B6" s="10" t="s">
        <v>9</v>
      </c>
      <c r="C6" s="10" t="s">
        <v>8</v>
      </c>
      <c r="D6" s="10" t="s">
        <v>12</v>
      </c>
      <c r="E6" s="10" t="s">
        <v>13</v>
      </c>
      <c r="F6" s="10" t="s">
        <v>14</v>
      </c>
      <c r="G6" s="10" t="s">
        <v>15</v>
      </c>
      <c r="H6" s="9" t="s">
        <v>16</v>
      </c>
    </row>
    <row r="7" spans="1:8" s="6" customFormat="1" ht="17.25" customHeight="1">
      <c r="A7" s="9"/>
      <c r="B7" s="10"/>
      <c r="C7" s="10"/>
      <c r="D7" s="165" t="s">
        <v>22</v>
      </c>
      <c r="E7" s="165"/>
      <c r="F7" s="165"/>
      <c r="G7" s="165"/>
      <c r="H7" s="9"/>
    </row>
    <row r="8" spans="1:8" ht="17.25" customHeight="1" thickBot="1">
      <c r="A8" s="11"/>
      <c r="B8" s="14"/>
      <c r="C8" s="12" t="s">
        <v>11</v>
      </c>
      <c r="D8" s="13" t="s">
        <v>21</v>
      </c>
      <c r="E8" s="166" t="s">
        <v>20</v>
      </c>
      <c r="F8" s="166"/>
      <c r="G8" s="166"/>
      <c r="H8" s="13"/>
    </row>
    <row r="9" spans="2:8" ht="17.25" customHeight="1">
      <c r="B9" s="33" t="s">
        <v>38</v>
      </c>
      <c r="C9" s="15"/>
      <c r="D9" s="23"/>
      <c r="E9" s="24"/>
      <c r="F9" s="24"/>
      <c r="G9" s="24"/>
      <c r="H9" s="29"/>
    </row>
    <row r="10" spans="1:8" ht="17.25" customHeight="1">
      <c r="A10" s="14"/>
      <c r="B10" s="33" t="s">
        <v>29</v>
      </c>
      <c r="C10" s="15"/>
      <c r="D10" s="23"/>
      <c r="E10" s="24"/>
      <c r="F10" s="24"/>
      <c r="G10" s="24"/>
      <c r="H10" s="29"/>
    </row>
    <row r="11" spans="1:8" ht="17.25" customHeight="1">
      <c r="A11" s="14"/>
      <c r="B11" s="34" t="s">
        <v>166</v>
      </c>
      <c r="C11" s="15"/>
      <c r="D11" s="23"/>
      <c r="E11" s="24"/>
      <c r="F11" s="24"/>
      <c r="G11" s="24"/>
      <c r="H11" s="29"/>
    </row>
    <row r="12" spans="1:8" s="1" customFormat="1" ht="17.25" customHeight="1">
      <c r="A12" s="15">
        <v>1</v>
      </c>
      <c r="B12" s="31" t="s">
        <v>167</v>
      </c>
      <c r="C12" s="17" t="s">
        <v>6</v>
      </c>
      <c r="D12" s="97">
        <v>3042293.880000001</v>
      </c>
      <c r="E12" s="26">
        <f>3331339</f>
        <v>3331339</v>
      </c>
      <c r="F12" s="27">
        <v>3397965.78</v>
      </c>
      <c r="G12" s="25">
        <v>3486312.8902800004</v>
      </c>
      <c r="H12" s="29" t="s">
        <v>220</v>
      </c>
    </row>
    <row r="13" spans="1:8" s="1" customFormat="1" ht="17.25" customHeight="1">
      <c r="A13" s="20">
        <v>2</v>
      </c>
      <c r="B13" s="31" t="s">
        <v>168</v>
      </c>
      <c r="C13" s="17" t="s">
        <v>6</v>
      </c>
      <c r="D13" s="98" t="s">
        <v>169</v>
      </c>
      <c r="E13" s="102">
        <v>3256261.0000000005</v>
      </c>
      <c r="F13" s="115">
        <v>3321386.22</v>
      </c>
      <c r="G13" s="97">
        <v>3407742.2617199994</v>
      </c>
      <c r="H13" s="29" t="s">
        <v>220</v>
      </c>
    </row>
    <row r="14" spans="1:8" s="1" customFormat="1" ht="17.25" customHeight="1">
      <c r="A14" s="20">
        <v>3</v>
      </c>
      <c r="B14" s="31" t="s">
        <v>170</v>
      </c>
      <c r="C14" s="17" t="s">
        <v>6</v>
      </c>
      <c r="D14" s="26">
        <f>2276936.68+13113.96</f>
        <v>2290050.64</v>
      </c>
      <c r="E14" s="102">
        <f>2358755.5788+382134-382134</f>
        <v>2358755.5788</v>
      </c>
      <c r="F14" s="115">
        <f>2405930.690376+389777-389777</f>
        <v>2405930.690376</v>
      </c>
      <c r="G14" s="102">
        <f>2468484.88832578+399911-399911</f>
        <v>2468484.88832578</v>
      </c>
      <c r="H14" s="29" t="s">
        <v>221</v>
      </c>
    </row>
    <row r="15" spans="1:8" s="1" customFormat="1" ht="17.25" customHeight="1">
      <c r="A15" s="19">
        <v>4</v>
      </c>
      <c r="B15" s="31" t="s">
        <v>171</v>
      </c>
      <c r="C15" s="17" t="s">
        <v>6</v>
      </c>
      <c r="D15" s="26">
        <v>4382905</v>
      </c>
      <c r="E15" s="102">
        <v>1428057</v>
      </c>
      <c r="F15" s="115">
        <v>1456618.14</v>
      </c>
      <c r="G15" s="97">
        <v>1494490.21164</v>
      </c>
      <c r="H15" s="29" t="s">
        <v>220</v>
      </c>
    </row>
    <row r="16" spans="1:8" s="1" customFormat="1" ht="17.25" customHeight="1">
      <c r="A16" s="20">
        <v>6</v>
      </c>
      <c r="B16" s="31" t="s">
        <v>271</v>
      </c>
      <c r="C16" s="17" t="s">
        <v>2</v>
      </c>
      <c r="D16" s="26">
        <v>250000</v>
      </c>
      <c r="E16" s="102">
        <v>255000</v>
      </c>
      <c r="F16" s="115">
        <v>261374.99999999997</v>
      </c>
      <c r="G16" s="102">
        <v>268170.75</v>
      </c>
      <c r="H16" s="29" t="s">
        <v>221</v>
      </c>
    </row>
    <row r="17" spans="1:8" s="1" customFormat="1" ht="17.25" customHeight="1">
      <c r="A17" s="19">
        <v>7</v>
      </c>
      <c r="B17" s="31" t="s">
        <v>172</v>
      </c>
      <c r="C17" s="17" t="s">
        <v>2</v>
      </c>
      <c r="D17" s="26">
        <f>45000+112500</f>
        <v>157500</v>
      </c>
      <c r="E17" s="102">
        <f>153000+102000-102000</f>
        <v>153000</v>
      </c>
      <c r="F17" s="115">
        <f>156825+104550-104550</f>
        <v>156825</v>
      </c>
      <c r="G17" s="102">
        <f>160902.45+107289-107289</f>
        <v>160902.45</v>
      </c>
      <c r="H17" s="29" t="s">
        <v>221</v>
      </c>
    </row>
    <row r="18" spans="1:8" s="1" customFormat="1" ht="17.25" customHeight="1">
      <c r="A18" s="15">
        <v>8</v>
      </c>
      <c r="B18" s="31" t="s">
        <v>173</v>
      </c>
      <c r="C18" s="17" t="s">
        <v>6</v>
      </c>
      <c r="D18" s="26">
        <v>115389.97</v>
      </c>
      <c r="E18" s="102">
        <v>117698.82</v>
      </c>
      <c r="F18" s="102">
        <v>120052.79639999998</v>
      </c>
      <c r="G18" s="102">
        <v>123174.1691064</v>
      </c>
      <c r="H18" s="29" t="s">
        <v>221</v>
      </c>
    </row>
    <row r="19" spans="1:8" s="1" customFormat="1" ht="17.25" customHeight="1">
      <c r="A19" s="15">
        <v>9</v>
      </c>
      <c r="B19" s="99" t="s">
        <v>174</v>
      </c>
      <c r="C19" s="17" t="s">
        <v>2</v>
      </c>
      <c r="D19" s="26">
        <v>143691.6</v>
      </c>
      <c r="E19" s="102">
        <f>107018+68422-68422</f>
        <v>107018</v>
      </c>
      <c r="F19" s="115">
        <f>109693.45+70133-70133</f>
        <v>109693.45000000001</v>
      </c>
      <c r="G19" s="102">
        <f>112545.4797+71970-71970</f>
        <v>112545.4797</v>
      </c>
      <c r="H19" s="29" t="s">
        <v>221</v>
      </c>
    </row>
    <row r="20" spans="1:8" s="1" customFormat="1" ht="17.25" customHeight="1">
      <c r="A20" s="20">
        <v>10</v>
      </c>
      <c r="B20" s="100" t="s">
        <v>175</v>
      </c>
      <c r="C20" s="17" t="s">
        <v>2</v>
      </c>
      <c r="D20" s="26">
        <v>0</v>
      </c>
      <c r="E20" s="102">
        <f>102000-102000</f>
        <v>0</v>
      </c>
      <c r="F20" s="115">
        <f>104550-104550</f>
        <v>0</v>
      </c>
      <c r="G20" s="102">
        <f>107289-107289</f>
        <v>0</v>
      </c>
      <c r="H20" s="29" t="s">
        <v>221</v>
      </c>
    </row>
    <row r="21" spans="1:8" s="1" customFormat="1" ht="17.25" customHeight="1">
      <c r="A21" s="20">
        <v>11</v>
      </c>
      <c r="B21" s="81" t="s">
        <v>176</v>
      </c>
      <c r="C21" s="17" t="s">
        <v>6</v>
      </c>
      <c r="D21" s="26">
        <f>21036.38+21036.38+42072.78</f>
        <v>84145.54000000001</v>
      </c>
      <c r="E21" s="102">
        <v>85826.88</v>
      </c>
      <c r="F21" s="115">
        <v>87543.41759999999</v>
      </c>
      <c r="G21" s="102">
        <v>89819.54645760001</v>
      </c>
      <c r="H21" s="29" t="s">
        <v>221</v>
      </c>
    </row>
    <row r="22" spans="1:8" s="1" customFormat="1" ht="17.25" customHeight="1">
      <c r="A22" s="20">
        <v>12</v>
      </c>
      <c r="B22" s="101" t="s">
        <v>177</v>
      </c>
      <c r="C22" s="17" t="s">
        <v>2</v>
      </c>
      <c r="D22" s="102"/>
      <c r="E22" s="102">
        <f>61200+40800-40800</f>
        <v>61200</v>
      </c>
      <c r="F22" s="115">
        <f>62730+41820-41820</f>
        <v>62730</v>
      </c>
      <c r="G22" s="102">
        <f>64360.98+42916-42916</f>
        <v>64360.98000000001</v>
      </c>
      <c r="H22" s="29" t="s">
        <v>221</v>
      </c>
    </row>
    <row r="23" spans="1:8" s="1" customFormat="1" ht="17.25" customHeight="1">
      <c r="A23" s="15">
        <v>13</v>
      </c>
      <c r="B23" s="99" t="s">
        <v>178</v>
      </c>
      <c r="C23" s="17" t="s">
        <v>2</v>
      </c>
      <c r="D23" s="25">
        <f>37500+12500</f>
        <v>50000</v>
      </c>
      <c r="E23" s="102">
        <v>51000</v>
      </c>
      <c r="F23" s="115">
        <v>52274.99999999999</v>
      </c>
      <c r="G23" s="102">
        <v>53634.149999999994</v>
      </c>
      <c r="H23" s="29" t="s">
        <v>221</v>
      </c>
    </row>
    <row r="24" spans="1:8" s="1" customFormat="1" ht="17.25" customHeight="1">
      <c r="A24" s="19">
        <v>14</v>
      </c>
      <c r="B24" s="103" t="s">
        <v>179</v>
      </c>
      <c r="C24" s="17" t="s">
        <v>2</v>
      </c>
      <c r="D24" s="25">
        <v>10000</v>
      </c>
      <c r="E24" s="102">
        <v>45900</v>
      </c>
      <c r="F24" s="115">
        <v>47047.49999999999</v>
      </c>
      <c r="G24" s="102">
        <v>48270.73499999999</v>
      </c>
      <c r="H24" s="29" t="s">
        <v>221</v>
      </c>
    </row>
    <row r="25" spans="1:8" s="1" customFormat="1" ht="17.25" customHeight="1">
      <c r="A25" s="19">
        <v>15</v>
      </c>
      <c r="B25" s="31" t="s">
        <v>180</v>
      </c>
      <c r="C25" s="17" t="s">
        <v>6</v>
      </c>
      <c r="D25" s="102"/>
      <c r="E25" s="102">
        <v>37478.88</v>
      </c>
      <c r="F25" s="115">
        <v>38228.4576</v>
      </c>
      <c r="G25" s="102">
        <v>39222.3974976</v>
      </c>
      <c r="H25" s="29" t="s">
        <v>220</v>
      </c>
    </row>
    <row r="26" spans="1:8" s="1" customFormat="1" ht="17.25" customHeight="1">
      <c r="A26" s="20">
        <v>16</v>
      </c>
      <c r="B26" s="103" t="s">
        <v>181</v>
      </c>
      <c r="C26" s="17" t="s">
        <v>2</v>
      </c>
      <c r="D26" s="25">
        <v>29100</v>
      </c>
      <c r="E26" s="102">
        <f>29682+918-918</f>
        <v>29682</v>
      </c>
      <c r="F26" s="115">
        <f>30424.05+941-941</f>
        <v>30424.05</v>
      </c>
      <c r="G26" s="102">
        <f>31215.0753+966-966</f>
        <v>31215.0753</v>
      </c>
      <c r="H26" s="29" t="s">
        <v>221</v>
      </c>
    </row>
    <row r="27" spans="1:8" s="1" customFormat="1" ht="17.25" customHeight="1">
      <c r="A27" s="15">
        <v>17</v>
      </c>
      <c r="B27" s="99" t="s">
        <v>182</v>
      </c>
      <c r="C27" s="17" t="s">
        <v>2</v>
      </c>
      <c r="D27" s="25">
        <v>0</v>
      </c>
      <c r="E27" s="102">
        <v>25500</v>
      </c>
      <c r="F27" s="115">
        <v>26137.499999999996</v>
      </c>
      <c r="G27" s="102">
        <v>26817.074999999997</v>
      </c>
      <c r="H27" s="29" t="s">
        <v>221</v>
      </c>
    </row>
    <row r="28" spans="1:8" s="1" customFormat="1" ht="17.25" customHeight="1">
      <c r="A28" s="19">
        <v>18</v>
      </c>
      <c r="B28" s="100" t="s">
        <v>183</v>
      </c>
      <c r="C28" s="17" t="s">
        <v>2</v>
      </c>
      <c r="D28" s="25">
        <v>10000</v>
      </c>
      <c r="E28" s="102">
        <v>25500</v>
      </c>
      <c r="F28" s="115">
        <v>26137.499999999996</v>
      </c>
      <c r="G28" s="102">
        <v>26817.074999999997</v>
      </c>
      <c r="H28" s="29" t="s">
        <v>221</v>
      </c>
    </row>
    <row r="29" spans="1:8" s="1" customFormat="1" ht="17.25" customHeight="1">
      <c r="A29" s="15">
        <v>19</v>
      </c>
      <c r="B29" s="31" t="s">
        <v>184</v>
      </c>
      <c r="C29" s="17" t="s">
        <v>2</v>
      </c>
      <c r="D29" s="23"/>
      <c r="E29" s="102">
        <v>15300</v>
      </c>
      <c r="F29" s="115">
        <v>15682.499999999998</v>
      </c>
      <c r="G29" s="102">
        <v>16090.244999999999</v>
      </c>
      <c r="H29" s="29" t="s">
        <v>221</v>
      </c>
    </row>
    <row r="30" spans="1:8" s="1" customFormat="1" ht="17.25" customHeight="1">
      <c r="A30" s="20">
        <v>21</v>
      </c>
      <c r="B30" s="31" t="s">
        <v>185</v>
      </c>
      <c r="C30" s="17" t="s">
        <v>2</v>
      </c>
      <c r="D30" s="25">
        <f>5845+3750+8571.42+3125+3750+7000</f>
        <v>32041.42</v>
      </c>
      <c r="E30" s="102">
        <v>13746</v>
      </c>
      <c r="F30" s="115">
        <v>14071</v>
      </c>
      <c r="G30" s="102">
        <v>14617</v>
      </c>
      <c r="H30" s="29" t="s">
        <v>221</v>
      </c>
    </row>
    <row r="31" spans="1:8" s="1" customFormat="1" ht="17.25" customHeight="1">
      <c r="A31" s="15">
        <v>22</v>
      </c>
      <c r="B31" s="16"/>
      <c r="C31" s="17"/>
      <c r="D31" s="25"/>
      <c r="E31" s="26"/>
      <c r="F31" s="27"/>
      <c r="G31" s="26"/>
      <c r="H31" s="29"/>
    </row>
    <row r="32" spans="1:8" s="1" customFormat="1" ht="17.25" customHeight="1">
      <c r="A32" s="19">
        <v>23</v>
      </c>
      <c r="B32" s="16"/>
      <c r="C32" s="17"/>
      <c r="D32" s="25"/>
      <c r="E32" s="26"/>
      <c r="F32" s="27"/>
      <c r="G32" s="26"/>
      <c r="H32" s="29"/>
    </row>
    <row r="33" spans="1:8" s="1" customFormat="1" ht="17.25" customHeight="1">
      <c r="A33" s="20">
        <v>24</v>
      </c>
      <c r="B33" s="16"/>
      <c r="C33" s="17"/>
      <c r="D33" s="25"/>
      <c r="E33" s="26"/>
      <c r="F33" s="27"/>
      <c r="G33" s="26"/>
      <c r="H33" s="29"/>
    </row>
    <row r="34" spans="1:8" s="1" customFormat="1" ht="17.25" customHeight="1">
      <c r="A34" s="15">
        <v>25</v>
      </c>
      <c r="B34" s="16"/>
      <c r="C34" s="17"/>
      <c r="D34" s="25"/>
      <c r="E34" s="26"/>
      <c r="F34" s="27"/>
      <c r="G34" s="26"/>
      <c r="H34" s="29"/>
    </row>
    <row r="35" spans="1:8" ht="17.25" customHeight="1" thickBot="1">
      <c r="A35" s="17"/>
      <c r="B35" s="17"/>
      <c r="C35" s="17"/>
      <c r="D35" s="28">
        <f>SUM(D9:D34)</f>
        <v>10597118.05</v>
      </c>
      <c r="E35" s="28">
        <f>SUM(E9:E34)</f>
        <v>11398263.158800002</v>
      </c>
      <c r="F35" s="28">
        <f>SUM(F9:F34)</f>
        <v>11630124.001976</v>
      </c>
      <c r="G35" s="28">
        <f>SUM(G9:G34)</f>
        <v>11932687.380027376</v>
      </c>
      <c r="H35" s="30"/>
    </row>
    <row r="36" spans="1:8" ht="17.25" customHeight="1" thickTop="1">
      <c r="A36" s="17"/>
      <c r="B36" s="17"/>
      <c r="C36" s="17"/>
      <c r="D36" s="18"/>
      <c r="E36" s="18"/>
      <c r="F36" s="18"/>
      <c r="G36" s="18"/>
      <c r="H36" s="17"/>
    </row>
    <row r="37" spans="1:8" ht="17.25" customHeight="1">
      <c r="A37" s="17"/>
      <c r="B37" s="17"/>
      <c r="C37" s="17"/>
      <c r="D37" s="18"/>
      <c r="E37" s="18"/>
      <c r="F37" s="18"/>
      <c r="G37" s="18"/>
      <c r="H37" s="17"/>
    </row>
    <row r="38" spans="1:8" ht="17.25" customHeight="1">
      <c r="A38" s="17"/>
      <c r="B38" s="17"/>
      <c r="C38" s="17"/>
      <c r="D38" s="18"/>
      <c r="E38" s="18"/>
      <c r="F38" s="18"/>
      <c r="G38" s="18"/>
      <c r="H38" s="17"/>
    </row>
    <row r="39" spans="1:8" ht="17.25" customHeight="1">
      <c r="A39" s="17"/>
      <c r="B39" s="17"/>
      <c r="C39" s="17"/>
      <c r="D39" s="18"/>
      <c r="E39" s="18"/>
      <c r="F39" s="18"/>
      <c r="G39" s="18"/>
      <c r="H39" s="17"/>
    </row>
    <row r="40" spans="1:8" ht="17.25" customHeight="1">
      <c r="A40" s="17"/>
      <c r="B40" s="17"/>
      <c r="C40" s="17"/>
      <c r="D40" s="18"/>
      <c r="E40" s="18"/>
      <c r="F40" s="18"/>
      <c r="G40" s="18"/>
      <c r="H40" s="17"/>
    </row>
    <row r="41" spans="1:8" ht="17.25" customHeight="1">
      <c r="A41" s="17"/>
      <c r="B41" s="17"/>
      <c r="C41" s="17"/>
      <c r="D41" s="18"/>
      <c r="E41" s="18"/>
      <c r="F41" s="18"/>
      <c r="G41" s="18"/>
      <c r="H41" s="17"/>
    </row>
    <row r="42" spans="1:8" ht="17.25" customHeight="1">
      <c r="A42" s="17"/>
      <c r="B42" s="17"/>
      <c r="C42" s="17"/>
      <c r="D42" s="18"/>
      <c r="E42" s="18"/>
      <c r="F42" s="18"/>
      <c r="G42" s="18"/>
      <c r="H42" s="17"/>
    </row>
    <row r="43" spans="1:8" ht="17.25" customHeight="1">
      <c r="A43" s="17"/>
      <c r="B43" s="17"/>
      <c r="C43" s="17"/>
      <c r="D43" s="18"/>
      <c r="E43" s="18"/>
      <c r="F43" s="18"/>
      <c r="G43" s="18"/>
      <c r="H43" s="17"/>
    </row>
    <row r="44" spans="1:8" ht="17.25" customHeight="1">
      <c r="A44" s="17"/>
      <c r="B44" s="17"/>
      <c r="C44" s="17"/>
      <c r="D44" s="18"/>
      <c r="E44" s="18"/>
      <c r="F44" s="18"/>
      <c r="G44" s="18"/>
      <c r="H44" s="17"/>
    </row>
    <row r="45" spans="1:8" ht="17.25" customHeight="1">
      <c r="A45" s="17"/>
      <c r="B45" s="17"/>
      <c r="C45" s="17"/>
      <c r="D45" s="18"/>
      <c r="E45" s="18"/>
      <c r="F45" s="18"/>
      <c r="G45" s="18"/>
      <c r="H45" s="17"/>
    </row>
    <row r="46" spans="1:8" ht="17.25" customHeight="1">
      <c r="A46" s="17"/>
      <c r="B46" s="17"/>
      <c r="C46" s="17"/>
      <c r="D46" s="18"/>
      <c r="E46" s="18"/>
      <c r="F46" s="18"/>
      <c r="G46" s="18"/>
      <c r="H46" s="17"/>
    </row>
    <row r="47" spans="1:8" ht="17.25" customHeight="1">
      <c r="A47" s="17"/>
      <c r="B47" s="17"/>
      <c r="C47" s="17"/>
      <c r="D47" s="18"/>
      <c r="E47" s="18"/>
      <c r="F47" s="18"/>
      <c r="G47" s="18"/>
      <c r="H47" s="17"/>
    </row>
    <row r="48" spans="1:8" ht="17.25" customHeight="1">
      <c r="A48" s="17"/>
      <c r="B48" s="17"/>
      <c r="C48" s="17"/>
      <c r="D48" s="18"/>
      <c r="E48" s="18"/>
      <c r="F48" s="18"/>
      <c r="G48" s="18"/>
      <c r="H48" s="17"/>
    </row>
    <row r="49" spans="1:8" ht="17.25" customHeight="1">
      <c r="A49" s="17"/>
      <c r="B49" s="17"/>
      <c r="C49" s="17"/>
      <c r="D49" s="18"/>
      <c r="E49" s="18"/>
      <c r="F49" s="18"/>
      <c r="G49" s="18"/>
      <c r="H49" s="17"/>
    </row>
    <row r="50" spans="1:8" ht="17.25" customHeight="1">
      <c r="A50" s="17"/>
      <c r="B50" s="17"/>
      <c r="C50" s="17"/>
      <c r="D50" s="18"/>
      <c r="E50" s="18"/>
      <c r="F50" s="18"/>
      <c r="G50" s="18"/>
      <c r="H50" s="17"/>
    </row>
    <row r="51" spans="1:8" ht="17.25" customHeight="1">
      <c r="A51" s="17"/>
      <c r="B51" s="17"/>
      <c r="C51" s="17"/>
      <c r="D51" s="18"/>
      <c r="E51" s="18"/>
      <c r="F51" s="18"/>
      <c r="G51" s="18"/>
      <c r="H51" s="17"/>
    </row>
    <row r="52" spans="1:8" ht="17.25" customHeight="1">
      <c r="A52" s="17"/>
      <c r="B52" s="17"/>
      <c r="C52" s="17"/>
      <c r="D52" s="18"/>
      <c r="E52" s="18"/>
      <c r="F52" s="18"/>
      <c r="G52" s="18"/>
      <c r="H52" s="17"/>
    </row>
    <row r="53" spans="1:8" ht="17.25" customHeight="1">
      <c r="A53" s="17"/>
      <c r="B53" s="17"/>
      <c r="C53" s="17"/>
      <c r="D53" s="18"/>
      <c r="E53" s="18"/>
      <c r="F53" s="18"/>
      <c r="G53" s="18"/>
      <c r="H53" s="17"/>
    </row>
    <row r="54" spans="1:8" ht="17.25" customHeight="1">
      <c r="A54" s="17"/>
      <c r="B54" s="17"/>
      <c r="C54" s="17"/>
      <c r="D54" s="18"/>
      <c r="E54" s="18"/>
      <c r="F54" s="18"/>
      <c r="G54" s="18"/>
      <c r="H54" s="17"/>
    </row>
    <row r="55" spans="1:8" ht="17.25" customHeight="1">
      <c r="A55" s="17"/>
      <c r="B55" s="17"/>
      <c r="C55" s="17"/>
      <c r="D55" s="18"/>
      <c r="E55" s="18"/>
      <c r="F55" s="18"/>
      <c r="G55" s="18"/>
      <c r="H55" s="17"/>
    </row>
    <row r="56" spans="1:8" ht="17.25" customHeight="1">
      <c r="A56" s="17"/>
      <c r="B56" s="17"/>
      <c r="C56" s="17"/>
      <c r="D56" s="18"/>
      <c r="E56" s="18"/>
      <c r="F56" s="18"/>
      <c r="G56" s="18"/>
      <c r="H56" s="17"/>
    </row>
    <row r="57" spans="1:8" ht="17.25" customHeight="1">
      <c r="A57" s="17"/>
      <c r="B57" s="17"/>
      <c r="C57" s="17"/>
      <c r="D57" s="18"/>
      <c r="E57" s="18"/>
      <c r="F57" s="18"/>
      <c r="G57" s="18"/>
      <c r="H57" s="17"/>
    </row>
    <row r="58" spans="1:8" ht="17.25" customHeight="1">
      <c r="A58" s="17"/>
      <c r="B58" s="17"/>
      <c r="C58" s="17"/>
      <c r="D58" s="18"/>
      <c r="E58" s="18"/>
      <c r="F58" s="18"/>
      <c r="G58" s="18"/>
      <c r="H58" s="17"/>
    </row>
    <row r="59" spans="1:8" ht="17.25" customHeight="1">
      <c r="A59" s="17"/>
      <c r="B59" s="17"/>
      <c r="C59" s="17"/>
      <c r="D59" s="18"/>
      <c r="E59" s="18"/>
      <c r="F59" s="18"/>
      <c r="G59" s="18"/>
      <c r="H59" s="17"/>
    </row>
    <row r="60" spans="1:8" ht="17.25" customHeight="1">
      <c r="A60" s="17"/>
      <c r="B60" s="17"/>
      <c r="C60" s="17"/>
      <c r="D60" s="18"/>
      <c r="E60" s="18"/>
      <c r="F60" s="18"/>
      <c r="G60" s="18"/>
      <c r="H60" s="17"/>
    </row>
    <row r="61" spans="1:8" ht="17.25" customHeight="1">
      <c r="A61" s="17"/>
      <c r="B61" s="17"/>
      <c r="C61" s="17"/>
      <c r="D61" s="18"/>
      <c r="E61" s="18"/>
      <c r="F61" s="18"/>
      <c r="G61" s="18"/>
      <c r="H61" s="17"/>
    </row>
    <row r="62" spans="1:8" ht="17.25" customHeight="1">
      <c r="A62" s="17"/>
      <c r="B62" s="17"/>
      <c r="C62" s="17"/>
      <c r="D62" s="18"/>
      <c r="E62" s="18"/>
      <c r="F62" s="18"/>
      <c r="G62" s="18"/>
      <c r="H62" s="17"/>
    </row>
    <row r="63" spans="1:8" ht="17.25" customHeight="1">
      <c r="A63" s="17"/>
      <c r="B63" s="17"/>
      <c r="C63" s="17"/>
      <c r="D63" s="18"/>
      <c r="E63" s="18"/>
      <c r="F63" s="18"/>
      <c r="G63" s="18"/>
      <c r="H63" s="17"/>
    </row>
    <row r="64" spans="1:8" ht="17.25" customHeight="1">
      <c r="A64" s="17"/>
      <c r="B64" s="17"/>
      <c r="C64" s="17"/>
      <c r="D64" s="18"/>
      <c r="E64" s="18"/>
      <c r="F64" s="18"/>
      <c r="G64" s="18"/>
      <c r="H64" s="17"/>
    </row>
    <row r="65" spans="1:8" ht="17.25" customHeight="1">
      <c r="A65" s="17"/>
      <c r="B65" s="17"/>
      <c r="C65" s="17"/>
      <c r="D65" s="18"/>
      <c r="E65" s="18"/>
      <c r="F65" s="18"/>
      <c r="G65" s="18"/>
      <c r="H65" s="17"/>
    </row>
    <row r="66" spans="1:8" ht="17.25" customHeight="1">
      <c r="A66" s="17"/>
      <c r="B66" s="17"/>
      <c r="C66" s="17"/>
      <c r="D66" s="18"/>
      <c r="E66" s="18"/>
      <c r="F66" s="18"/>
      <c r="G66" s="18"/>
      <c r="H66" s="17"/>
    </row>
    <row r="67" spans="1:8" ht="17.25" customHeight="1">
      <c r="A67" s="17"/>
      <c r="B67" s="17"/>
      <c r="C67" s="17"/>
      <c r="D67" s="18"/>
      <c r="E67" s="18"/>
      <c r="F67" s="18"/>
      <c r="G67" s="18"/>
      <c r="H67" s="17"/>
    </row>
    <row r="68" spans="1:8" ht="17.25" customHeight="1">
      <c r="A68" s="17"/>
      <c r="B68" s="17"/>
      <c r="C68" s="17"/>
      <c r="D68" s="18"/>
      <c r="E68" s="18"/>
      <c r="F68" s="18"/>
      <c r="G68" s="18"/>
      <c r="H68" s="17"/>
    </row>
    <row r="69" spans="1:8" ht="17.25" customHeight="1">
      <c r="A69" s="17"/>
      <c r="B69" s="17"/>
      <c r="C69" s="17"/>
      <c r="D69" s="18"/>
      <c r="E69" s="18"/>
      <c r="F69" s="18"/>
      <c r="G69" s="18"/>
      <c r="H69" s="17"/>
    </row>
    <row r="70" spans="1:8" ht="17.25" customHeight="1">
      <c r="A70" s="17"/>
      <c r="B70" s="17"/>
      <c r="C70" s="17"/>
      <c r="D70" s="18"/>
      <c r="E70" s="18"/>
      <c r="F70" s="18"/>
      <c r="G70" s="18"/>
      <c r="H70" s="17"/>
    </row>
    <row r="71" spans="1:8" ht="17.25" customHeight="1">
      <c r="A71" s="17"/>
      <c r="B71" s="17"/>
      <c r="C71" s="17"/>
      <c r="D71" s="18"/>
      <c r="E71" s="18"/>
      <c r="F71" s="18"/>
      <c r="G71" s="18"/>
      <c r="H71" s="17"/>
    </row>
    <row r="72" spans="1:8" ht="17.25" customHeight="1">
      <c r="A72" s="17"/>
      <c r="B72" s="17"/>
      <c r="C72" s="17"/>
      <c r="D72" s="18"/>
      <c r="E72" s="18"/>
      <c r="F72" s="18"/>
      <c r="G72" s="18"/>
      <c r="H72" s="17"/>
    </row>
    <row r="73" spans="1:8" ht="17.25" customHeight="1">
      <c r="A73" s="17"/>
      <c r="B73" s="17"/>
      <c r="C73" s="17"/>
      <c r="D73" s="18"/>
      <c r="E73" s="18"/>
      <c r="F73" s="18"/>
      <c r="G73" s="18"/>
      <c r="H73" s="17"/>
    </row>
    <row r="74" spans="1:8" ht="17.25" customHeight="1">
      <c r="A74" s="17"/>
      <c r="B74" s="17"/>
      <c r="C74" s="17"/>
      <c r="D74" s="18"/>
      <c r="E74" s="18"/>
      <c r="F74" s="18"/>
      <c r="G74" s="18"/>
      <c r="H74" s="17"/>
    </row>
    <row r="75" spans="1:8" ht="17.25" customHeight="1">
      <c r="A75" s="17"/>
      <c r="B75" s="17"/>
      <c r="C75" s="17"/>
      <c r="D75" s="18"/>
      <c r="E75" s="18"/>
      <c r="F75" s="18"/>
      <c r="G75" s="18"/>
      <c r="H75" s="17"/>
    </row>
    <row r="76" spans="1:8" ht="17.25" customHeight="1">
      <c r="A76" s="17"/>
      <c r="B76" s="17"/>
      <c r="C76" s="17"/>
      <c r="D76" s="18"/>
      <c r="E76" s="18"/>
      <c r="F76" s="18"/>
      <c r="G76" s="18"/>
      <c r="H76" s="17"/>
    </row>
    <row r="77" spans="1:8" ht="17.25" customHeight="1">
      <c r="A77" s="17"/>
      <c r="B77" s="17"/>
      <c r="C77" s="17"/>
      <c r="D77" s="18"/>
      <c r="E77" s="18"/>
      <c r="F77" s="18"/>
      <c r="G77" s="18"/>
      <c r="H77" s="17"/>
    </row>
    <row r="78" spans="4:7" ht="17.25" customHeight="1">
      <c r="D78" s="7"/>
      <c r="E78" s="7"/>
      <c r="F78" s="7"/>
      <c r="G78" s="7"/>
    </row>
    <row r="79" spans="4:7" ht="17.25" customHeight="1">
      <c r="D79" s="7"/>
      <c r="E79" s="7"/>
      <c r="F79" s="7"/>
      <c r="G79" s="7"/>
    </row>
    <row r="80" spans="4:7" ht="17.25" customHeight="1">
      <c r="D80" s="7"/>
      <c r="E80" s="7"/>
      <c r="F80" s="7"/>
      <c r="G80" s="7"/>
    </row>
    <row r="81" spans="4:7" ht="17.25" customHeight="1">
      <c r="D81" s="7"/>
      <c r="E81" s="7"/>
      <c r="F81" s="7"/>
      <c r="G81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showOutlineSymbols="0" zoomScale="75" zoomScaleNormal="75" zoomScalePageLayoutView="0" workbookViewId="0" topLeftCell="A1">
      <selection activeCell="A2" sqref="A2"/>
    </sheetView>
  </sheetViews>
  <sheetFormatPr defaultColWidth="9.6640625" defaultRowHeight="15"/>
  <cols>
    <col min="1" max="1" width="4.99609375" style="3" customWidth="1"/>
    <col min="2" max="2" width="62.77734375" style="3" bestFit="1" customWidth="1"/>
    <col min="3" max="3" width="29.3359375" style="3" customWidth="1"/>
    <col min="4" max="4" width="20.77734375" style="3" customWidth="1"/>
    <col min="5" max="5" width="20.77734375" style="4" customWidth="1"/>
    <col min="6" max="7" width="20.77734375" style="3" customWidth="1"/>
    <col min="8" max="8" width="12.21484375" style="3" customWidth="1"/>
    <col min="9" max="16384" width="9.6640625" style="3" customWidth="1"/>
  </cols>
  <sheetData>
    <row r="1" ht="15">
      <c r="A1" s="168" t="s">
        <v>317</v>
      </c>
    </row>
    <row r="2" ht="15">
      <c r="A2" s="168" t="s">
        <v>312</v>
      </c>
    </row>
    <row r="3" spans="1:8" s="5" customFormat="1" ht="21">
      <c r="A3" s="156" t="s">
        <v>0</v>
      </c>
      <c r="B3" s="156"/>
      <c r="C3" s="156"/>
      <c r="D3" s="156"/>
      <c r="E3" s="156"/>
      <c r="F3" s="156"/>
      <c r="G3" s="156"/>
      <c r="H3" s="156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6" customFormat="1" ht="46.5">
      <c r="A6" s="9" t="s">
        <v>10</v>
      </c>
      <c r="B6" s="10" t="s">
        <v>9</v>
      </c>
      <c r="C6" s="10" t="s">
        <v>8</v>
      </c>
      <c r="D6" s="10" t="s">
        <v>12</v>
      </c>
      <c r="E6" s="10" t="s">
        <v>13</v>
      </c>
      <c r="F6" s="10" t="s">
        <v>14</v>
      </c>
      <c r="G6" s="10" t="s">
        <v>15</v>
      </c>
      <c r="H6" s="9" t="s">
        <v>16</v>
      </c>
    </row>
    <row r="7" spans="1:8" s="6" customFormat="1" ht="16.5" customHeight="1">
      <c r="A7" s="9"/>
      <c r="B7" s="10"/>
      <c r="C7" s="10"/>
      <c r="D7" s="165" t="s">
        <v>22</v>
      </c>
      <c r="E7" s="165"/>
      <c r="F7" s="165"/>
      <c r="G7" s="165"/>
      <c r="H7" s="9"/>
    </row>
    <row r="8" spans="1:8" ht="15" thickBot="1">
      <c r="A8" s="11"/>
      <c r="B8" s="14"/>
      <c r="C8" s="12" t="s">
        <v>11</v>
      </c>
      <c r="D8" s="13" t="s">
        <v>21</v>
      </c>
      <c r="E8" s="166" t="s">
        <v>20</v>
      </c>
      <c r="F8" s="166"/>
      <c r="G8" s="166"/>
      <c r="H8" s="13"/>
    </row>
    <row r="9" spans="2:8" ht="15">
      <c r="B9" s="33" t="s">
        <v>38</v>
      </c>
      <c r="C9" s="15"/>
      <c r="D9" s="23"/>
      <c r="E9" s="24"/>
      <c r="F9" s="24"/>
      <c r="G9" s="24"/>
      <c r="H9" s="29"/>
    </row>
    <row r="10" spans="1:8" ht="15">
      <c r="A10" s="14"/>
      <c r="B10" s="33" t="s">
        <v>33</v>
      </c>
      <c r="C10" s="15"/>
      <c r="D10" s="23"/>
      <c r="E10" s="24"/>
      <c r="F10" s="24"/>
      <c r="G10" s="24"/>
      <c r="H10" s="29"/>
    </row>
    <row r="11" spans="1:8" ht="15">
      <c r="A11" s="14"/>
      <c r="B11" s="34" t="s">
        <v>205</v>
      </c>
      <c r="C11" s="15"/>
      <c r="D11" s="23"/>
      <c r="E11" s="24"/>
      <c r="F11" s="24"/>
      <c r="G11" s="24"/>
      <c r="H11" s="29"/>
    </row>
    <row r="12" spans="1:8" s="1" customFormat="1" ht="16.5">
      <c r="A12" s="15">
        <v>1</v>
      </c>
      <c r="B12" s="16" t="s">
        <v>282</v>
      </c>
      <c r="C12" s="17" t="s">
        <v>6</v>
      </c>
      <c r="D12" s="106">
        <v>107.5</v>
      </c>
      <c r="E12" s="107">
        <v>0</v>
      </c>
      <c r="F12" s="108">
        <v>0</v>
      </c>
      <c r="G12" s="106">
        <v>0</v>
      </c>
      <c r="H12" s="29" t="s">
        <v>206</v>
      </c>
    </row>
    <row r="13" spans="1:8" s="1" customFormat="1" ht="16.5">
      <c r="A13" s="19">
        <v>2</v>
      </c>
      <c r="B13" s="16" t="s">
        <v>195</v>
      </c>
      <c r="C13" s="17" t="s">
        <v>6</v>
      </c>
      <c r="D13" s="106">
        <v>74.4</v>
      </c>
      <c r="E13" s="107">
        <v>37</v>
      </c>
      <c r="F13" s="108">
        <v>37</v>
      </c>
      <c r="G13" s="106">
        <v>37</v>
      </c>
      <c r="H13" s="29" t="s">
        <v>39</v>
      </c>
    </row>
    <row r="14" spans="1:8" s="1" customFormat="1" ht="16.5">
      <c r="A14" s="20">
        <v>3</v>
      </c>
      <c r="B14" s="16" t="s">
        <v>196</v>
      </c>
      <c r="C14" s="17" t="s">
        <v>6</v>
      </c>
      <c r="D14" s="107">
        <v>52.6</v>
      </c>
      <c r="E14" s="107">
        <v>29</v>
      </c>
      <c r="F14" s="108">
        <v>29</v>
      </c>
      <c r="G14" s="106">
        <v>29</v>
      </c>
      <c r="H14" s="29" t="s">
        <v>207</v>
      </c>
    </row>
    <row r="15" spans="1:8" s="1" customFormat="1" ht="16.5">
      <c r="A15" s="15">
        <v>4</v>
      </c>
      <c r="B15" s="16" t="s">
        <v>199</v>
      </c>
      <c r="C15" s="17" t="s">
        <v>4</v>
      </c>
      <c r="D15" s="107">
        <v>16.5</v>
      </c>
      <c r="E15" s="107">
        <v>0</v>
      </c>
      <c r="F15" s="107">
        <v>12</v>
      </c>
      <c r="G15" s="107">
        <v>12</v>
      </c>
      <c r="H15" s="29">
        <v>9923000</v>
      </c>
    </row>
    <row r="16" spans="1:8" s="1" customFormat="1" ht="16.5">
      <c r="A16" s="19">
        <v>5</v>
      </c>
      <c r="B16" s="16" t="s">
        <v>194</v>
      </c>
      <c r="C16" s="17" t="s">
        <v>6</v>
      </c>
      <c r="D16" s="106">
        <v>10</v>
      </c>
      <c r="E16" s="107">
        <v>85</v>
      </c>
      <c r="F16" s="108">
        <v>85</v>
      </c>
      <c r="G16" s="106">
        <v>85</v>
      </c>
      <c r="H16" s="29">
        <v>9923000</v>
      </c>
    </row>
    <row r="17" spans="1:8" s="1" customFormat="1" ht="16.5">
      <c r="A17" s="20">
        <v>6</v>
      </c>
      <c r="B17" s="16" t="s">
        <v>200</v>
      </c>
      <c r="C17" s="17" t="s">
        <v>1</v>
      </c>
      <c r="D17" s="107">
        <v>10</v>
      </c>
      <c r="E17" s="107">
        <v>10</v>
      </c>
      <c r="F17" s="108">
        <v>10</v>
      </c>
      <c r="G17" s="107">
        <v>10</v>
      </c>
      <c r="H17" s="29" t="s">
        <v>207</v>
      </c>
    </row>
    <row r="18" spans="1:8" s="1" customFormat="1" ht="16.5">
      <c r="A18" s="15">
        <v>7</v>
      </c>
      <c r="B18" s="16" t="s">
        <v>202</v>
      </c>
      <c r="C18" s="17" t="s">
        <v>6</v>
      </c>
      <c r="D18" s="107">
        <v>5</v>
      </c>
      <c r="E18" s="107">
        <v>0</v>
      </c>
      <c r="F18" s="108">
        <v>0</v>
      </c>
      <c r="G18" s="107">
        <v>0</v>
      </c>
      <c r="H18" s="29" t="s">
        <v>39</v>
      </c>
    </row>
    <row r="19" spans="1:8" s="1" customFormat="1" ht="16.5">
      <c r="A19" s="19">
        <v>8</v>
      </c>
      <c r="B19" s="16" t="s">
        <v>197</v>
      </c>
      <c r="C19" s="17" t="s">
        <v>6</v>
      </c>
      <c r="D19" s="107">
        <v>0</v>
      </c>
      <c r="E19" s="107">
        <v>30</v>
      </c>
      <c r="F19" s="108">
        <v>30</v>
      </c>
      <c r="G19" s="107">
        <v>30</v>
      </c>
      <c r="H19" s="29" t="s">
        <v>39</v>
      </c>
    </row>
    <row r="20" spans="1:8" s="1" customFormat="1" ht="16.5">
      <c r="A20" s="20">
        <v>9</v>
      </c>
      <c r="B20" s="16" t="s">
        <v>198</v>
      </c>
      <c r="C20" s="17" t="s">
        <v>6</v>
      </c>
      <c r="D20" s="107">
        <v>0</v>
      </c>
      <c r="E20" s="107">
        <v>25</v>
      </c>
      <c r="F20" s="108">
        <v>25</v>
      </c>
      <c r="G20" s="107">
        <v>25</v>
      </c>
      <c r="H20" s="29" t="s">
        <v>39</v>
      </c>
    </row>
    <row r="21" spans="1:8" s="1" customFormat="1" ht="16.5">
      <c r="A21" s="15">
        <v>10</v>
      </c>
      <c r="B21" s="16" t="s">
        <v>201</v>
      </c>
      <c r="C21" s="17" t="s">
        <v>1</v>
      </c>
      <c r="D21" s="107">
        <v>0</v>
      </c>
      <c r="E21" s="107">
        <v>3</v>
      </c>
      <c r="F21" s="108">
        <v>3</v>
      </c>
      <c r="G21" s="107">
        <v>3</v>
      </c>
      <c r="H21" s="29" t="s">
        <v>207</v>
      </c>
    </row>
    <row r="22" spans="1:8" s="1" customFormat="1" ht="16.5">
      <c r="A22" s="19">
        <v>11</v>
      </c>
      <c r="B22" s="16"/>
      <c r="C22" s="17"/>
      <c r="D22" s="26"/>
      <c r="E22" s="26"/>
      <c r="F22" s="27"/>
      <c r="G22" s="26"/>
      <c r="H22" s="29"/>
    </row>
    <row r="23" spans="1:8" s="1" customFormat="1" ht="16.5">
      <c r="A23" s="20">
        <v>12</v>
      </c>
      <c r="B23" s="16"/>
      <c r="C23" s="17"/>
      <c r="D23" s="26"/>
      <c r="E23" s="26"/>
      <c r="F23" s="27"/>
      <c r="G23" s="26"/>
      <c r="H23" s="29"/>
    </row>
    <row r="24" spans="1:8" s="1" customFormat="1" ht="16.5">
      <c r="A24" s="15">
        <v>13</v>
      </c>
      <c r="B24" s="16"/>
      <c r="C24" s="17"/>
      <c r="D24" s="25"/>
      <c r="E24" s="26"/>
      <c r="F24" s="27"/>
      <c r="G24" s="26"/>
      <c r="H24" s="29"/>
    </row>
    <row r="25" spans="1:8" s="1" customFormat="1" ht="16.5">
      <c r="A25" s="19">
        <v>14</v>
      </c>
      <c r="B25" s="16"/>
      <c r="C25" s="17"/>
      <c r="D25" s="25"/>
      <c r="E25" s="26"/>
      <c r="F25" s="27"/>
      <c r="G25" s="26"/>
      <c r="H25" s="29"/>
    </row>
    <row r="26" spans="1:8" s="1" customFormat="1" ht="16.5">
      <c r="A26" s="20">
        <v>15</v>
      </c>
      <c r="B26" s="16"/>
      <c r="C26" s="17"/>
      <c r="D26" s="25"/>
      <c r="E26" s="26"/>
      <c r="F26" s="27"/>
      <c r="G26" s="26"/>
      <c r="H26" s="29"/>
    </row>
    <row r="27" spans="1:8" s="1" customFormat="1" ht="16.5">
      <c r="A27" s="15">
        <v>16</v>
      </c>
      <c r="B27" s="16"/>
      <c r="C27" s="17"/>
      <c r="D27" s="25"/>
      <c r="E27" s="26"/>
      <c r="F27" s="27"/>
      <c r="G27" s="26"/>
      <c r="H27" s="29"/>
    </row>
    <row r="28" spans="1:8" s="1" customFormat="1" ht="16.5">
      <c r="A28" s="19">
        <v>17</v>
      </c>
      <c r="B28" s="16"/>
      <c r="C28" s="17"/>
      <c r="D28" s="25"/>
      <c r="E28" s="26"/>
      <c r="F28" s="27"/>
      <c r="G28" s="26"/>
      <c r="H28" s="29"/>
    </row>
    <row r="29" spans="1:8" s="1" customFormat="1" ht="16.5">
      <c r="A29" s="20">
        <v>18</v>
      </c>
      <c r="B29" s="16"/>
      <c r="C29" s="17"/>
      <c r="D29" s="25"/>
      <c r="E29" s="26"/>
      <c r="F29" s="27"/>
      <c r="G29" s="26"/>
      <c r="H29" s="29"/>
    </row>
    <row r="30" spans="1:8" s="1" customFormat="1" ht="16.5">
      <c r="A30" s="15">
        <v>19</v>
      </c>
      <c r="B30" s="16"/>
      <c r="C30" s="17"/>
      <c r="D30" s="23"/>
      <c r="E30" s="26"/>
      <c r="F30" s="27"/>
      <c r="G30" s="26"/>
      <c r="H30" s="29"/>
    </row>
    <row r="31" spans="1:8" s="1" customFormat="1" ht="16.5">
      <c r="A31" s="19">
        <v>20</v>
      </c>
      <c r="B31" s="16"/>
      <c r="C31" s="17"/>
      <c r="D31" s="23"/>
      <c r="E31" s="26"/>
      <c r="F31" s="27"/>
      <c r="G31" s="26"/>
      <c r="H31" s="29"/>
    </row>
    <row r="32" spans="1:8" s="1" customFormat="1" ht="16.5">
      <c r="A32" s="20">
        <v>21</v>
      </c>
      <c r="B32" s="16"/>
      <c r="C32" s="17"/>
      <c r="D32" s="25"/>
      <c r="E32" s="26"/>
      <c r="F32" s="27"/>
      <c r="G32" s="26"/>
      <c r="H32" s="29"/>
    </row>
    <row r="33" spans="1:8" s="1" customFormat="1" ht="16.5">
      <c r="A33" s="15">
        <v>22</v>
      </c>
      <c r="B33" s="16"/>
      <c r="C33" s="17"/>
      <c r="D33" s="25"/>
      <c r="E33" s="26"/>
      <c r="F33" s="27"/>
      <c r="G33" s="26"/>
      <c r="H33" s="29"/>
    </row>
    <row r="34" spans="1:8" s="1" customFormat="1" ht="16.5">
      <c r="A34" s="19">
        <v>23</v>
      </c>
      <c r="B34" s="16"/>
      <c r="C34" s="17"/>
      <c r="D34" s="25"/>
      <c r="E34" s="26"/>
      <c r="F34" s="27"/>
      <c r="G34" s="26"/>
      <c r="H34" s="29"/>
    </row>
    <row r="35" spans="1:8" s="1" customFormat="1" ht="16.5">
      <c r="A35" s="20">
        <v>24</v>
      </c>
      <c r="B35" s="16"/>
      <c r="C35" s="17"/>
      <c r="D35" s="25"/>
      <c r="E35" s="26"/>
      <c r="F35" s="27"/>
      <c r="G35" s="26"/>
      <c r="H35" s="29"/>
    </row>
    <row r="36" spans="1:8" s="1" customFormat="1" ht="16.5">
      <c r="A36" s="15">
        <v>25</v>
      </c>
      <c r="B36" s="16"/>
      <c r="C36" s="17"/>
      <c r="D36" s="25"/>
      <c r="E36" s="26"/>
      <c r="F36" s="27"/>
      <c r="G36" s="26"/>
      <c r="H36" s="29"/>
    </row>
    <row r="37" spans="1:8" ht="15" thickBot="1">
      <c r="A37" s="17"/>
      <c r="B37" s="17"/>
      <c r="C37" s="17"/>
      <c r="D37" s="120">
        <f>SUM(D12:D36)</f>
        <v>276</v>
      </c>
      <c r="E37" s="120">
        <f>SUM(E12:E36)</f>
        <v>219</v>
      </c>
      <c r="F37" s="120">
        <f>SUM(F12:F36)</f>
        <v>231</v>
      </c>
      <c r="G37" s="120">
        <f>SUM(G12:G36)</f>
        <v>231</v>
      </c>
      <c r="H37" s="30"/>
    </row>
    <row r="38" spans="1:8" ht="15" thickTop="1">
      <c r="A38" s="17"/>
      <c r="B38" s="17"/>
      <c r="C38" s="17"/>
      <c r="D38" s="18"/>
      <c r="E38" s="18"/>
      <c r="F38" s="18"/>
      <c r="G38" s="18"/>
      <c r="H38" s="17"/>
    </row>
    <row r="39" spans="1:8" ht="15">
      <c r="A39" s="17"/>
      <c r="B39" s="17"/>
      <c r="C39" s="17"/>
      <c r="D39" s="18"/>
      <c r="E39" s="18"/>
      <c r="F39" s="18"/>
      <c r="G39" s="18"/>
      <c r="H39" s="17"/>
    </row>
    <row r="40" spans="1:8" ht="15">
      <c r="A40" s="17"/>
      <c r="B40" s="17"/>
      <c r="C40" s="17"/>
      <c r="D40" s="18"/>
      <c r="E40" s="18"/>
      <c r="F40" s="18"/>
      <c r="G40" s="18"/>
      <c r="H40" s="17"/>
    </row>
    <row r="41" spans="1:8" ht="15">
      <c r="A41" s="17"/>
      <c r="B41" s="17"/>
      <c r="C41" s="17"/>
      <c r="D41" s="18"/>
      <c r="E41" s="18"/>
      <c r="F41" s="18"/>
      <c r="G41" s="18"/>
      <c r="H41" s="17"/>
    </row>
    <row r="42" spans="1:8" ht="15">
      <c r="A42" s="17"/>
      <c r="B42" s="17"/>
      <c r="C42" s="17"/>
      <c r="D42" s="18"/>
      <c r="E42" s="18"/>
      <c r="F42" s="18"/>
      <c r="G42" s="18"/>
      <c r="H42" s="17"/>
    </row>
    <row r="43" spans="1:8" ht="15">
      <c r="A43" s="17"/>
      <c r="B43" s="17"/>
      <c r="C43" s="17"/>
      <c r="D43" s="18"/>
      <c r="E43" s="18"/>
      <c r="F43" s="18"/>
      <c r="G43" s="18"/>
      <c r="H43" s="17"/>
    </row>
    <row r="44" spans="1:8" ht="15">
      <c r="A44" s="17"/>
      <c r="B44" s="17"/>
      <c r="C44" s="17"/>
      <c r="D44" s="18"/>
      <c r="E44" s="18"/>
      <c r="F44" s="18"/>
      <c r="G44" s="18"/>
      <c r="H44" s="17"/>
    </row>
    <row r="45" spans="1:8" ht="15">
      <c r="A45" s="17"/>
      <c r="B45" s="17"/>
      <c r="C45" s="17"/>
      <c r="D45" s="18"/>
      <c r="E45" s="18"/>
      <c r="F45" s="18"/>
      <c r="G45" s="18"/>
      <c r="H45" s="17"/>
    </row>
    <row r="46" spans="1:8" ht="15">
      <c r="A46" s="17"/>
      <c r="B46" s="17"/>
      <c r="C46" s="17"/>
      <c r="D46" s="18"/>
      <c r="E46" s="18"/>
      <c r="F46" s="18"/>
      <c r="G46" s="18"/>
      <c r="H46" s="17"/>
    </row>
    <row r="47" spans="1:8" ht="15">
      <c r="A47" s="17"/>
      <c r="B47" s="17"/>
      <c r="C47" s="17"/>
      <c r="D47" s="18"/>
      <c r="E47" s="18"/>
      <c r="F47" s="18"/>
      <c r="G47" s="18"/>
      <c r="H47" s="17"/>
    </row>
    <row r="48" spans="1:8" ht="15">
      <c r="A48" s="17"/>
      <c r="B48" s="17"/>
      <c r="C48" s="17"/>
      <c r="D48" s="18"/>
      <c r="E48" s="18"/>
      <c r="F48" s="18"/>
      <c r="G48" s="18"/>
      <c r="H48" s="17"/>
    </row>
    <row r="49" spans="1:8" ht="15">
      <c r="A49" s="17"/>
      <c r="B49" s="17"/>
      <c r="C49" s="17"/>
      <c r="D49" s="18"/>
      <c r="E49" s="18"/>
      <c r="F49" s="18"/>
      <c r="G49" s="18"/>
      <c r="H49" s="17"/>
    </row>
    <row r="50" spans="1:8" ht="15">
      <c r="A50" s="17"/>
      <c r="B50" s="17"/>
      <c r="C50" s="17"/>
      <c r="D50" s="18"/>
      <c r="E50" s="18"/>
      <c r="F50" s="18"/>
      <c r="G50" s="18"/>
      <c r="H50" s="17"/>
    </row>
    <row r="51" spans="1:8" ht="15">
      <c r="A51" s="17"/>
      <c r="B51" s="17"/>
      <c r="C51" s="17"/>
      <c r="D51" s="18"/>
      <c r="E51" s="18"/>
      <c r="F51" s="18"/>
      <c r="G51" s="18"/>
      <c r="H51" s="17"/>
    </row>
    <row r="52" spans="1:8" ht="15">
      <c r="A52" s="17"/>
      <c r="B52" s="17"/>
      <c r="C52" s="17"/>
      <c r="D52" s="18"/>
      <c r="E52" s="18"/>
      <c r="F52" s="18"/>
      <c r="G52" s="18"/>
      <c r="H52" s="17"/>
    </row>
    <row r="53" spans="1:8" ht="15">
      <c r="A53" s="17"/>
      <c r="B53" s="17"/>
      <c r="C53" s="17"/>
      <c r="D53" s="18"/>
      <c r="E53" s="18"/>
      <c r="F53" s="18"/>
      <c r="G53" s="18"/>
      <c r="H53" s="17"/>
    </row>
    <row r="54" spans="1:8" ht="15">
      <c r="A54" s="17"/>
      <c r="B54" s="17"/>
      <c r="C54" s="17"/>
      <c r="D54" s="18"/>
      <c r="E54" s="18"/>
      <c r="F54" s="18"/>
      <c r="G54" s="18"/>
      <c r="H54" s="17"/>
    </row>
    <row r="55" spans="1:8" ht="15">
      <c r="A55" s="17"/>
      <c r="B55" s="17"/>
      <c r="C55" s="17"/>
      <c r="D55" s="18"/>
      <c r="E55" s="18"/>
      <c r="F55" s="18"/>
      <c r="G55" s="18"/>
      <c r="H55" s="17"/>
    </row>
    <row r="56" spans="1:8" ht="15">
      <c r="A56" s="17"/>
      <c r="B56" s="17"/>
      <c r="C56" s="17"/>
      <c r="D56" s="18"/>
      <c r="E56" s="18"/>
      <c r="F56" s="18"/>
      <c r="G56" s="18"/>
      <c r="H56" s="17"/>
    </row>
    <row r="57" spans="1:8" ht="15">
      <c r="A57" s="17"/>
      <c r="B57" s="17"/>
      <c r="C57" s="17"/>
      <c r="D57" s="18"/>
      <c r="E57" s="18"/>
      <c r="F57" s="18"/>
      <c r="G57" s="18"/>
      <c r="H57" s="17"/>
    </row>
    <row r="58" spans="1:8" ht="15">
      <c r="A58" s="17"/>
      <c r="B58" s="17"/>
      <c r="C58" s="17"/>
      <c r="D58" s="18"/>
      <c r="E58" s="18"/>
      <c r="F58" s="18"/>
      <c r="G58" s="18"/>
      <c r="H58" s="17"/>
    </row>
    <row r="59" spans="1:8" ht="15">
      <c r="A59" s="17"/>
      <c r="B59" s="17"/>
      <c r="C59" s="17"/>
      <c r="D59" s="18"/>
      <c r="E59" s="18"/>
      <c r="F59" s="18"/>
      <c r="G59" s="18"/>
      <c r="H59" s="17"/>
    </row>
    <row r="60" spans="1:8" ht="15">
      <c r="A60" s="17"/>
      <c r="B60" s="17"/>
      <c r="C60" s="17"/>
      <c r="D60" s="18"/>
      <c r="E60" s="18"/>
      <c r="F60" s="18"/>
      <c r="G60" s="18"/>
      <c r="H60" s="17"/>
    </row>
    <row r="61" spans="1:8" ht="15">
      <c r="A61" s="17"/>
      <c r="B61" s="17"/>
      <c r="C61" s="17"/>
      <c r="D61" s="18"/>
      <c r="E61" s="18"/>
      <c r="F61" s="18"/>
      <c r="G61" s="18"/>
      <c r="H61" s="17"/>
    </row>
    <row r="62" spans="1:8" ht="15">
      <c r="A62" s="17"/>
      <c r="B62" s="17"/>
      <c r="C62" s="17"/>
      <c r="D62" s="18"/>
      <c r="E62" s="18"/>
      <c r="F62" s="18"/>
      <c r="G62" s="18"/>
      <c r="H62" s="17"/>
    </row>
    <row r="63" spans="1:8" ht="15">
      <c r="A63" s="17"/>
      <c r="B63" s="17"/>
      <c r="C63" s="17"/>
      <c r="D63" s="18"/>
      <c r="E63" s="18"/>
      <c r="F63" s="18"/>
      <c r="G63" s="18"/>
      <c r="H63" s="17"/>
    </row>
    <row r="64" spans="1:8" ht="15">
      <c r="A64" s="17"/>
      <c r="B64" s="17"/>
      <c r="C64" s="17"/>
      <c r="D64" s="18"/>
      <c r="E64" s="18"/>
      <c r="F64" s="18"/>
      <c r="G64" s="18"/>
      <c r="H64" s="17"/>
    </row>
    <row r="65" spans="1:8" ht="15">
      <c r="A65" s="17"/>
      <c r="B65" s="17"/>
      <c r="C65" s="17"/>
      <c r="D65" s="18"/>
      <c r="E65" s="18"/>
      <c r="F65" s="18"/>
      <c r="G65" s="18"/>
      <c r="H65" s="17"/>
    </row>
    <row r="66" spans="1:8" ht="15">
      <c r="A66" s="17"/>
      <c r="B66" s="17"/>
      <c r="C66" s="17"/>
      <c r="D66" s="18"/>
      <c r="E66" s="18"/>
      <c r="F66" s="18"/>
      <c r="G66" s="18"/>
      <c r="H66" s="17"/>
    </row>
    <row r="67" spans="1:8" ht="15">
      <c r="A67" s="17"/>
      <c r="B67" s="17"/>
      <c r="C67" s="17"/>
      <c r="D67" s="18"/>
      <c r="E67" s="18"/>
      <c r="F67" s="18"/>
      <c r="G67" s="18"/>
      <c r="H67" s="17"/>
    </row>
    <row r="68" spans="1:8" ht="15">
      <c r="A68" s="17"/>
      <c r="B68" s="17"/>
      <c r="C68" s="17"/>
      <c r="D68" s="18"/>
      <c r="E68" s="18"/>
      <c r="F68" s="18"/>
      <c r="G68" s="18"/>
      <c r="H68" s="17"/>
    </row>
    <row r="69" spans="1:8" ht="15">
      <c r="A69" s="17"/>
      <c r="B69" s="17"/>
      <c r="C69" s="17"/>
      <c r="D69" s="18"/>
      <c r="E69" s="18"/>
      <c r="F69" s="18"/>
      <c r="G69" s="18"/>
      <c r="H69" s="17"/>
    </row>
    <row r="70" spans="1:8" ht="15">
      <c r="A70" s="17"/>
      <c r="B70" s="17"/>
      <c r="C70" s="17"/>
      <c r="D70" s="18"/>
      <c r="E70" s="18"/>
      <c r="F70" s="18"/>
      <c r="G70" s="18"/>
      <c r="H70" s="17"/>
    </row>
    <row r="71" spans="1:8" ht="15">
      <c r="A71" s="17"/>
      <c r="B71" s="17"/>
      <c r="C71" s="17"/>
      <c r="D71" s="18"/>
      <c r="E71" s="18"/>
      <c r="F71" s="18"/>
      <c r="G71" s="18"/>
      <c r="H71" s="17"/>
    </row>
    <row r="72" spans="1:8" ht="15">
      <c r="A72" s="17"/>
      <c r="B72" s="17"/>
      <c r="C72" s="17"/>
      <c r="D72" s="18"/>
      <c r="E72" s="18"/>
      <c r="F72" s="18"/>
      <c r="G72" s="18"/>
      <c r="H72" s="17"/>
    </row>
    <row r="73" spans="1:8" ht="15">
      <c r="A73" s="17"/>
      <c r="B73" s="17"/>
      <c r="C73" s="17"/>
      <c r="D73" s="18"/>
      <c r="E73" s="18"/>
      <c r="F73" s="18"/>
      <c r="G73" s="18"/>
      <c r="H73" s="17"/>
    </row>
    <row r="74" spans="1:8" ht="15">
      <c r="A74" s="17"/>
      <c r="B74" s="17"/>
      <c r="C74" s="17"/>
      <c r="D74" s="18"/>
      <c r="E74" s="18"/>
      <c r="F74" s="18"/>
      <c r="G74" s="18"/>
      <c r="H74" s="17"/>
    </row>
    <row r="75" spans="1:8" ht="15">
      <c r="A75" s="17"/>
      <c r="B75" s="17"/>
      <c r="C75" s="17"/>
      <c r="D75" s="18"/>
      <c r="E75" s="18"/>
      <c r="F75" s="18"/>
      <c r="G75" s="18"/>
      <c r="H75" s="17"/>
    </row>
    <row r="76" spans="1:8" ht="15">
      <c r="A76" s="17"/>
      <c r="B76" s="17"/>
      <c r="C76" s="17"/>
      <c r="D76" s="18"/>
      <c r="E76" s="18"/>
      <c r="F76" s="18"/>
      <c r="G76" s="18"/>
      <c r="H76" s="17"/>
    </row>
    <row r="77" spans="1:8" ht="15">
      <c r="A77" s="17"/>
      <c r="B77" s="17"/>
      <c r="C77" s="17"/>
      <c r="D77" s="18"/>
      <c r="E77" s="18"/>
      <c r="F77" s="18"/>
      <c r="G77" s="18"/>
      <c r="H77" s="17"/>
    </row>
    <row r="78" spans="1:8" ht="15">
      <c r="A78" s="17"/>
      <c r="B78" s="17"/>
      <c r="C78" s="17"/>
      <c r="D78" s="18"/>
      <c r="E78" s="18"/>
      <c r="F78" s="18"/>
      <c r="G78" s="18"/>
      <c r="H78" s="17"/>
    </row>
    <row r="79" spans="1:8" ht="15">
      <c r="A79" s="17"/>
      <c r="B79" s="17"/>
      <c r="C79" s="17"/>
      <c r="D79" s="18"/>
      <c r="E79" s="18"/>
      <c r="F79" s="18"/>
      <c r="G79" s="18"/>
      <c r="H79" s="17"/>
    </row>
    <row r="80" spans="4:7" ht="15">
      <c r="D80" s="7"/>
      <c r="E80" s="7"/>
      <c r="F80" s="7"/>
      <c r="G80" s="7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3" customWidth="1"/>
    <col min="2" max="2" width="62.77734375" style="3" bestFit="1" customWidth="1"/>
    <col min="3" max="3" width="29.3359375" style="3" customWidth="1"/>
    <col min="4" max="4" width="20.77734375" style="3" customWidth="1"/>
    <col min="5" max="5" width="20.77734375" style="4" customWidth="1"/>
    <col min="6" max="7" width="20.77734375" style="3" customWidth="1"/>
    <col min="8" max="8" width="12.21484375" style="3" customWidth="1"/>
    <col min="9" max="16384" width="9.6640625" style="3" customWidth="1"/>
  </cols>
  <sheetData>
    <row r="1" ht="15">
      <c r="A1" s="168" t="s">
        <v>318</v>
      </c>
    </row>
    <row r="2" ht="15">
      <c r="A2" s="168" t="s">
        <v>312</v>
      </c>
    </row>
    <row r="3" spans="1:8" s="5" customFormat="1" ht="21">
      <c r="A3" s="156" t="s">
        <v>0</v>
      </c>
      <c r="B3" s="156"/>
      <c r="C3" s="156"/>
      <c r="D3" s="156"/>
      <c r="E3" s="156"/>
      <c r="F3" s="156"/>
      <c r="G3" s="156"/>
      <c r="H3" s="156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6" customFormat="1" ht="46.5">
      <c r="A6" s="9" t="s">
        <v>10</v>
      </c>
      <c r="B6" s="10" t="s">
        <v>9</v>
      </c>
      <c r="C6" s="10" t="s">
        <v>8</v>
      </c>
      <c r="D6" s="10" t="s">
        <v>12</v>
      </c>
      <c r="E6" s="10" t="s">
        <v>13</v>
      </c>
      <c r="F6" s="10" t="s">
        <v>14</v>
      </c>
      <c r="G6" s="10" t="s">
        <v>15</v>
      </c>
      <c r="H6" s="9" t="s">
        <v>16</v>
      </c>
    </row>
    <row r="7" spans="1:8" s="6" customFormat="1" ht="16.5" customHeight="1">
      <c r="A7" s="9"/>
      <c r="B7" s="10"/>
      <c r="C7" s="10"/>
      <c r="D7" s="165" t="s">
        <v>22</v>
      </c>
      <c r="E7" s="165"/>
      <c r="F7" s="165"/>
      <c r="G7" s="165"/>
      <c r="H7" s="9"/>
    </row>
    <row r="8" spans="1:8" ht="15" thickBot="1">
      <c r="A8" s="11"/>
      <c r="B8" s="14"/>
      <c r="C8" s="12" t="s">
        <v>11</v>
      </c>
      <c r="D8" s="13" t="s">
        <v>21</v>
      </c>
      <c r="E8" s="166" t="s">
        <v>20</v>
      </c>
      <c r="F8" s="166"/>
      <c r="G8" s="166"/>
      <c r="H8" s="13"/>
    </row>
    <row r="9" spans="2:8" ht="15">
      <c r="B9" s="33" t="s">
        <v>38</v>
      </c>
      <c r="C9" s="15"/>
      <c r="D9" s="23"/>
      <c r="E9" s="24"/>
      <c r="F9" s="24"/>
      <c r="G9" s="24"/>
      <c r="H9" s="29"/>
    </row>
    <row r="10" spans="1:8" ht="15">
      <c r="A10" s="14"/>
      <c r="B10" s="33" t="s">
        <v>31</v>
      </c>
      <c r="C10" s="15"/>
      <c r="D10" s="23"/>
      <c r="E10" s="24"/>
      <c r="F10" s="24"/>
      <c r="G10" s="24"/>
      <c r="H10" s="29"/>
    </row>
    <row r="11" spans="1:8" ht="15">
      <c r="A11" s="14"/>
      <c r="B11" s="34" t="s">
        <v>187</v>
      </c>
      <c r="C11" s="15"/>
      <c r="D11" s="23"/>
      <c r="E11" s="24"/>
      <c r="F11" s="24"/>
      <c r="G11" s="24"/>
      <c r="H11" s="29"/>
    </row>
    <row r="12" spans="1:8" s="1" customFormat="1" ht="16.5">
      <c r="A12" s="15">
        <v>1</v>
      </c>
      <c r="B12" s="16" t="s">
        <v>191</v>
      </c>
      <c r="C12" s="17" t="s">
        <v>6</v>
      </c>
      <c r="D12" s="26">
        <v>67500</v>
      </c>
      <c r="E12" s="26">
        <v>63500</v>
      </c>
      <c r="F12" s="27">
        <f aca="true" t="shared" si="0" ref="F12:G17">E12</f>
        <v>63500</v>
      </c>
      <c r="G12" s="27">
        <f t="shared" si="0"/>
        <v>63500</v>
      </c>
      <c r="H12" s="29"/>
    </row>
    <row r="13" spans="1:8" s="1" customFormat="1" ht="16.5">
      <c r="A13" s="19">
        <v>2</v>
      </c>
      <c r="B13" s="21" t="s">
        <v>190</v>
      </c>
      <c r="C13" s="17" t="s">
        <v>6</v>
      </c>
      <c r="D13" s="25">
        <v>36500</v>
      </c>
      <c r="E13" s="26">
        <v>54000</v>
      </c>
      <c r="F13" s="27">
        <f t="shared" si="0"/>
        <v>54000</v>
      </c>
      <c r="G13" s="27">
        <f t="shared" si="0"/>
        <v>54000</v>
      </c>
      <c r="H13" s="29"/>
    </row>
    <row r="14" spans="1:8" s="1" customFormat="1" ht="16.5">
      <c r="A14" s="20">
        <v>3</v>
      </c>
      <c r="B14" s="16" t="s">
        <v>188</v>
      </c>
      <c r="C14" s="17" t="s">
        <v>6</v>
      </c>
      <c r="D14" s="25">
        <v>27000</v>
      </c>
      <c r="E14" s="26">
        <v>12500</v>
      </c>
      <c r="F14" s="27">
        <f t="shared" si="0"/>
        <v>12500</v>
      </c>
      <c r="G14" s="25">
        <f t="shared" si="0"/>
        <v>12500</v>
      </c>
      <c r="H14" s="29"/>
    </row>
    <row r="15" spans="1:8" s="1" customFormat="1" ht="16.5">
      <c r="A15" s="15">
        <v>4</v>
      </c>
      <c r="B15" s="16" t="s">
        <v>192</v>
      </c>
      <c r="C15" s="17" t="s">
        <v>6</v>
      </c>
      <c r="D15" s="26">
        <v>23792</v>
      </c>
      <c r="E15" s="26">
        <v>24725</v>
      </c>
      <c r="F15" s="27">
        <f t="shared" si="0"/>
        <v>24725</v>
      </c>
      <c r="G15" s="26">
        <f t="shared" si="0"/>
        <v>24725</v>
      </c>
      <c r="H15" s="29"/>
    </row>
    <row r="16" spans="1:8" s="1" customFormat="1" ht="16.5">
      <c r="A16" s="19">
        <v>5</v>
      </c>
      <c r="B16" s="16" t="s">
        <v>192</v>
      </c>
      <c r="C16" s="17" t="s">
        <v>2</v>
      </c>
      <c r="D16" s="26">
        <v>17399</v>
      </c>
      <c r="E16" s="26">
        <v>37850</v>
      </c>
      <c r="F16" s="27">
        <f t="shared" si="0"/>
        <v>37850</v>
      </c>
      <c r="G16" s="26">
        <f t="shared" si="0"/>
        <v>37850</v>
      </c>
      <c r="H16" s="29"/>
    </row>
    <row r="17" spans="1:8" s="1" customFormat="1" ht="16.5">
      <c r="A17" s="20">
        <v>6</v>
      </c>
      <c r="B17" s="16" t="s">
        <v>189</v>
      </c>
      <c r="C17" s="17" t="s">
        <v>6</v>
      </c>
      <c r="D17" s="25">
        <v>15000</v>
      </c>
      <c r="E17" s="26">
        <v>15000</v>
      </c>
      <c r="F17" s="27">
        <f t="shared" si="0"/>
        <v>15000</v>
      </c>
      <c r="G17" s="25">
        <f t="shared" si="0"/>
        <v>15000</v>
      </c>
      <c r="H17" s="29"/>
    </row>
    <row r="18" spans="1:8" s="1" customFormat="1" ht="16.5">
      <c r="A18" s="15">
        <v>7</v>
      </c>
      <c r="B18" s="16" t="s">
        <v>192</v>
      </c>
      <c r="C18" s="17" t="s">
        <v>1</v>
      </c>
      <c r="D18" s="26">
        <v>270</v>
      </c>
      <c r="E18" s="26"/>
      <c r="F18" s="26"/>
      <c r="G18" s="26"/>
      <c r="H18" s="29"/>
    </row>
    <row r="19" spans="1:8" s="1" customFormat="1" ht="16.5">
      <c r="A19" s="19">
        <v>8</v>
      </c>
      <c r="B19" s="16"/>
      <c r="C19" s="17"/>
      <c r="D19" s="26"/>
      <c r="E19" s="26"/>
      <c r="F19" s="27"/>
      <c r="G19" s="26"/>
      <c r="H19" s="29"/>
    </row>
    <row r="20" spans="1:8" s="1" customFormat="1" ht="16.5">
      <c r="A20" s="20">
        <v>9</v>
      </c>
      <c r="B20" s="16"/>
      <c r="C20" s="17"/>
      <c r="D20" s="26"/>
      <c r="E20" s="26"/>
      <c r="F20" s="27"/>
      <c r="G20" s="26"/>
      <c r="H20" s="29"/>
    </row>
    <row r="21" spans="1:8" s="1" customFormat="1" ht="16.5">
      <c r="A21" s="15">
        <v>10</v>
      </c>
      <c r="B21" s="22"/>
      <c r="C21" s="17"/>
      <c r="D21" s="26"/>
      <c r="E21" s="26"/>
      <c r="F21" s="27"/>
      <c r="G21" s="26"/>
      <c r="H21" s="29"/>
    </row>
    <row r="22" spans="1:8" s="1" customFormat="1" ht="16.5">
      <c r="A22" s="19">
        <v>11</v>
      </c>
      <c r="B22" s="16"/>
      <c r="C22" s="17"/>
      <c r="D22" s="26"/>
      <c r="E22" s="26"/>
      <c r="F22" s="27"/>
      <c r="G22" s="26"/>
      <c r="H22" s="29"/>
    </row>
    <row r="23" spans="1:8" s="1" customFormat="1" ht="16.5">
      <c r="A23" s="20">
        <v>12</v>
      </c>
      <c r="B23" s="16"/>
      <c r="C23" s="17"/>
      <c r="D23" s="26"/>
      <c r="E23" s="26"/>
      <c r="F23" s="27"/>
      <c r="G23" s="26"/>
      <c r="H23" s="29"/>
    </row>
    <row r="24" spans="1:8" s="1" customFormat="1" ht="16.5">
      <c r="A24" s="15">
        <v>13</v>
      </c>
      <c r="B24" s="16"/>
      <c r="C24" s="17"/>
      <c r="D24" s="25"/>
      <c r="E24" s="26"/>
      <c r="F24" s="27"/>
      <c r="G24" s="26"/>
      <c r="H24" s="29"/>
    </row>
    <row r="25" spans="1:8" s="1" customFormat="1" ht="16.5">
      <c r="A25" s="19">
        <v>14</v>
      </c>
      <c r="B25" s="16"/>
      <c r="C25" s="17"/>
      <c r="D25" s="25"/>
      <c r="E25" s="26"/>
      <c r="F25" s="27"/>
      <c r="G25" s="26"/>
      <c r="H25" s="29"/>
    </row>
    <row r="26" spans="1:8" s="1" customFormat="1" ht="16.5">
      <c r="A26" s="20">
        <v>15</v>
      </c>
      <c r="B26" s="16"/>
      <c r="C26" s="17"/>
      <c r="D26" s="25"/>
      <c r="E26" s="26"/>
      <c r="F26" s="27"/>
      <c r="G26" s="26"/>
      <c r="H26" s="29"/>
    </row>
    <row r="27" spans="1:8" s="1" customFormat="1" ht="16.5">
      <c r="A27" s="15">
        <v>16</v>
      </c>
      <c r="B27" s="16"/>
      <c r="C27" s="17"/>
      <c r="D27" s="25"/>
      <c r="E27" s="26"/>
      <c r="F27" s="27"/>
      <c r="G27" s="26"/>
      <c r="H27" s="29"/>
    </row>
    <row r="28" spans="1:8" s="1" customFormat="1" ht="16.5">
      <c r="A28" s="19">
        <v>17</v>
      </c>
      <c r="B28" s="16"/>
      <c r="C28" s="17"/>
      <c r="D28" s="25"/>
      <c r="E28" s="26"/>
      <c r="F28" s="27"/>
      <c r="G28" s="26"/>
      <c r="H28" s="29"/>
    </row>
    <row r="29" spans="1:8" s="1" customFormat="1" ht="16.5">
      <c r="A29" s="20">
        <v>18</v>
      </c>
      <c r="B29" s="16"/>
      <c r="C29" s="17"/>
      <c r="D29" s="25"/>
      <c r="E29" s="26"/>
      <c r="F29" s="27"/>
      <c r="G29" s="26"/>
      <c r="H29" s="29"/>
    </row>
    <row r="30" spans="1:8" s="1" customFormat="1" ht="16.5">
      <c r="A30" s="15">
        <v>19</v>
      </c>
      <c r="B30" s="16"/>
      <c r="C30" s="17"/>
      <c r="D30" s="23"/>
      <c r="E30" s="26"/>
      <c r="F30" s="27"/>
      <c r="G30" s="26"/>
      <c r="H30" s="29"/>
    </row>
    <row r="31" spans="1:8" s="1" customFormat="1" ht="16.5">
      <c r="A31" s="19">
        <v>20</v>
      </c>
      <c r="B31" s="16"/>
      <c r="C31" s="17"/>
      <c r="D31" s="23"/>
      <c r="E31" s="26"/>
      <c r="F31" s="27"/>
      <c r="G31" s="26"/>
      <c r="H31" s="29"/>
    </row>
    <row r="32" spans="1:8" s="1" customFormat="1" ht="16.5">
      <c r="A32" s="20">
        <v>21</v>
      </c>
      <c r="B32" s="16"/>
      <c r="C32" s="17"/>
      <c r="D32" s="25"/>
      <c r="E32" s="26"/>
      <c r="F32" s="27"/>
      <c r="G32" s="26"/>
      <c r="H32" s="29"/>
    </row>
    <row r="33" spans="1:8" s="1" customFormat="1" ht="16.5">
      <c r="A33" s="15">
        <v>22</v>
      </c>
      <c r="B33" s="16"/>
      <c r="C33" s="17"/>
      <c r="D33" s="25"/>
      <c r="E33" s="26"/>
      <c r="F33" s="27"/>
      <c r="G33" s="26"/>
      <c r="H33" s="29"/>
    </row>
    <row r="34" spans="1:8" s="1" customFormat="1" ht="16.5">
      <c r="A34" s="19">
        <v>23</v>
      </c>
      <c r="B34" s="16"/>
      <c r="C34" s="17"/>
      <c r="D34" s="25"/>
      <c r="E34" s="26"/>
      <c r="F34" s="27"/>
      <c r="G34" s="26"/>
      <c r="H34" s="29"/>
    </row>
    <row r="35" spans="1:8" s="1" customFormat="1" ht="16.5">
      <c r="A35" s="20">
        <v>24</v>
      </c>
      <c r="B35" s="16"/>
      <c r="C35" s="17"/>
      <c r="D35" s="25"/>
      <c r="E35" s="26"/>
      <c r="F35" s="27"/>
      <c r="G35" s="26"/>
      <c r="H35" s="29"/>
    </row>
    <row r="36" spans="1:8" s="1" customFormat="1" ht="16.5">
      <c r="A36" s="15">
        <v>25</v>
      </c>
      <c r="B36" s="16"/>
      <c r="C36" s="17"/>
      <c r="D36" s="25"/>
      <c r="E36" s="26"/>
      <c r="F36" s="27"/>
      <c r="G36" s="26"/>
      <c r="H36" s="29"/>
    </row>
    <row r="37" spans="1:8" ht="15" thickBot="1">
      <c r="A37" s="17"/>
      <c r="B37" s="17"/>
      <c r="C37" s="17"/>
      <c r="D37" s="28">
        <f>SUM(D9:D36)</f>
        <v>187461</v>
      </c>
      <c r="E37" s="28">
        <f>SUM(E9:E36)</f>
        <v>207575</v>
      </c>
      <c r="F37" s="28">
        <f>SUM(F9:F36)</f>
        <v>207575</v>
      </c>
      <c r="G37" s="28">
        <f>SUM(G9:G36)</f>
        <v>207575</v>
      </c>
      <c r="H37" s="30"/>
    </row>
    <row r="38" spans="1:8" ht="15" thickTop="1">
      <c r="A38" s="17"/>
      <c r="B38" s="17"/>
      <c r="C38" s="17"/>
      <c r="D38" s="18"/>
      <c r="E38" s="18"/>
      <c r="F38" s="18"/>
      <c r="G38" s="18"/>
      <c r="H38" s="17"/>
    </row>
    <row r="39" spans="1:8" ht="15">
      <c r="A39" s="17"/>
      <c r="B39" s="17"/>
      <c r="C39" s="17"/>
      <c r="D39" s="18"/>
      <c r="E39" s="18"/>
      <c r="F39" s="18"/>
      <c r="G39" s="18"/>
      <c r="H39" s="17"/>
    </row>
    <row r="40" spans="1:8" ht="15">
      <c r="A40" s="17"/>
      <c r="B40" s="17"/>
      <c r="C40" s="17"/>
      <c r="D40" s="18"/>
      <c r="E40" s="18"/>
      <c r="F40" s="18"/>
      <c r="G40" s="18"/>
      <c r="H40" s="17"/>
    </row>
    <row r="41" spans="1:8" ht="15">
      <c r="A41" s="17"/>
      <c r="B41" s="17"/>
      <c r="C41" s="17"/>
      <c r="D41" s="18"/>
      <c r="E41" s="18"/>
      <c r="F41" s="18"/>
      <c r="G41" s="18"/>
      <c r="H41" s="17"/>
    </row>
    <row r="42" spans="1:8" ht="15">
      <c r="A42" s="17"/>
      <c r="B42" s="17"/>
      <c r="C42" s="17"/>
      <c r="D42" s="18"/>
      <c r="E42" s="18"/>
      <c r="F42" s="18"/>
      <c r="G42" s="18"/>
      <c r="H42" s="17"/>
    </row>
    <row r="43" spans="1:8" ht="15">
      <c r="A43" s="17"/>
      <c r="B43" s="17"/>
      <c r="C43" s="17"/>
      <c r="D43" s="18"/>
      <c r="E43" s="18"/>
      <c r="F43" s="18"/>
      <c r="G43" s="18"/>
      <c r="H43" s="17"/>
    </row>
    <row r="44" spans="1:8" ht="15">
      <c r="A44" s="17"/>
      <c r="B44" s="17"/>
      <c r="C44" s="17"/>
      <c r="D44" s="18"/>
      <c r="E44" s="18"/>
      <c r="F44" s="18"/>
      <c r="G44" s="18"/>
      <c r="H44" s="17"/>
    </row>
    <row r="45" spans="1:8" ht="15">
      <c r="A45" s="17"/>
      <c r="B45" s="17"/>
      <c r="C45" s="17"/>
      <c r="D45" s="18"/>
      <c r="E45" s="18"/>
      <c r="F45" s="18"/>
      <c r="G45" s="18"/>
      <c r="H45" s="17"/>
    </row>
    <row r="46" spans="1:8" ht="15">
      <c r="A46" s="17"/>
      <c r="B46" s="17"/>
      <c r="C46" s="17"/>
      <c r="D46" s="18"/>
      <c r="E46" s="18"/>
      <c r="F46" s="18"/>
      <c r="G46" s="18"/>
      <c r="H46" s="17"/>
    </row>
    <row r="47" spans="1:8" ht="15">
      <c r="A47" s="17"/>
      <c r="B47" s="17"/>
      <c r="C47" s="17"/>
      <c r="D47" s="18"/>
      <c r="E47" s="18"/>
      <c r="F47" s="18"/>
      <c r="G47" s="18"/>
      <c r="H47" s="17"/>
    </row>
    <row r="48" spans="1:8" ht="15">
      <c r="A48" s="17"/>
      <c r="B48" s="17"/>
      <c r="C48" s="17"/>
      <c r="D48" s="18"/>
      <c r="E48" s="18"/>
      <c r="F48" s="18"/>
      <c r="G48" s="18"/>
      <c r="H48" s="17"/>
    </row>
    <row r="49" spans="1:8" ht="15">
      <c r="A49" s="17"/>
      <c r="B49" s="17"/>
      <c r="C49" s="17"/>
      <c r="D49" s="18"/>
      <c r="E49" s="18"/>
      <c r="F49" s="18"/>
      <c r="G49" s="18"/>
      <c r="H49" s="17"/>
    </row>
    <row r="50" spans="1:8" ht="15">
      <c r="A50" s="17"/>
      <c r="B50" s="17"/>
      <c r="C50" s="17"/>
      <c r="D50" s="18"/>
      <c r="E50" s="18"/>
      <c r="F50" s="18"/>
      <c r="G50" s="18"/>
      <c r="H50" s="17"/>
    </row>
    <row r="51" spans="1:8" ht="15">
      <c r="A51" s="17"/>
      <c r="B51" s="17"/>
      <c r="C51" s="17"/>
      <c r="D51" s="18"/>
      <c r="E51" s="18"/>
      <c r="F51" s="18"/>
      <c r="G51" s="18"/>
      <c r="H51" s="17"/>
    </row>
    <row r="52" spans="1:8" ht="15">
      <c r="A52" s="17"/>
      <c r="B52" s="17"/>
      <c r="C52" s="17"/>
      <c r="D52" s="18"/>
      <c r="E52" s="18"/>
      <c r="F52" s="18"/>
      <c r="G52" s="18"/>
      <c r="H52" s="17"/>
    </row>
    <row r="53" spans="1:8" ht="15">
      <c r="A53" s="17"/>
      <c r="B53" s="17"/>
      <c r="C53" s="17"/>
      <c r="D53" s="18"/>
      <c r="E53" s="18"/>
      <c r="F53" s="18"/>
      <c r="G53" s="18"/>
      <c r="H53" s="17"/>
    </row>
    <row r="54" spans="1:8" ht="15">
      <c r="A54" s="17"/>
      <c r="B54" s="17"/>
      <c r="C54" s="17"/>
      <c r="D54" s="18"/>
      <c r="E54" s="18"/>
      <c r="F54" s="18"/>
      <c r="G54" s="18"/>
      <c r="H54" s="17"/>
    </row>
    <row r="55" spans="1:8" ht="15">
      <c r="A55" s="17"/>
      <c r="B55" s="17"/>
      <c r="C55" s="17"/>
      <c r="D55" s="18"/>
      <c r="E55" s="18"/>
      <c r="F55" s="18"/>
      <c r="G55" s="18"/>
      <c r="H55" s="17"/>
    </row>
    <row r="56" spans="1:8" ht="15">
      <c r="A56" s="17"/>
      <c r="B56" s="17"/>
      <c r="C56" s="17"/>
      <c r="D56" s="18"/>
      <c r="E56" s="18"/>
      <c r="F56" s="18"/>
      <c r="G56" s="18"/>
      <c r="H56" s="17"/>
    </row>
    <row r="57" spans="1:8" ht="15">
      <c r="A57" s="17"/>
      <c r="B57" s="17"/>
      <c r="C57" s="17"/>
      <c r="D57" s="18"/>
      <c r="E57" s="18"/>
      <c r="F57" s="18"/>
      <c r="G57" s="18"/>
      <c r="H57" s="17"/>
    </row>
    <row r="58" spans="1:8" ht="15">
      <c r="A58" s="17"/>
      <c r="B58" s="17"/>
      <c r="C58" s="17"/>
      <c r="D58" s="18"/>
      <c r="E58" s="18"/>
      <c r="F58" s="18"/>
      <c r="G58" s="18"/>
      <c r="H58" s="17"/>
    </row>
    <row r="59" spans="1:8" ht="15">
      <c r="A59" s="17"/>
      <c r="B59" s="17"/>
      <c r="C59" s="17"/>
      <c r="D59" s="18"/>
      <c r="E59" s="18"/>
      <c r="F59" s="18"/>
      <c r="G59" s="18"/>
      <c r="H59" s="17"/>
    </row>
    <row r="60" spans="1:8" ht="15">
      <c r="A60" s="17"/>
      <c r="B60" s="17"/>
      <c r="C60" s="17"/>
      <c r="D60" s="18"/>
      <c r="E60" s="18"/>
      <c r="F60" s="18"/>
      <c r="G60" s="18"/>
      <c r="H60" s="17"/>
    </row>
    <row r="61" spans="1:8" ht="15">
      <c r="A61" s="17"/>
      <c r="B61" s="17"/>
      <c r="C61" s="17"/>
      <c r="D61" s="18"/>
      <c r="E61" s="18"/>
      <c r="F61" s="18"/>
      <c r="G61" s="18"/>
      <c r="H61" s="17"/>
    </row>
    <row r="62" spans="1:8" ht="15">
      <c r="A62" s="17"/>
      <c r="B62" s="17"/>
      <c r="C62" s="17"/>
      <c r="D62" s="18"/>
      <c r="E62" s="18"/>
      <c r="F62" s="18"/>
      <c r="G62" s="18"/>
      <c r="H62" s="17"/>
    </row>
    <row r="63" spans="1:8" ht="15">
      <c r="A63" s="17"/>
      <c r="B63" s="17"/>
      <c r="C63" s="17"/>
      <c r="D63" s="18"/>
      <c r="E63" s="18"/>
      <c r="F63" s="18"/>
      <c r="G63" s="18"/>
      <c r="H63" s="17"/>
    </row>
    <row r="64" spans="1:8" ht="15">
      <c r="A64" s="17"/>
      <c r="B64" s="17"/>
      <c r="C64" s="17"/>
      <c r="D64" s="18"/>
      <c r="E64" s="18"/>
      <c r="F64" s="18"/>
      <c r="G64" s="18"/>
      <c r="H64" s="17"/>
    </row>
    <row r="65" spans="1:8" ht="15">
      <c r="A65" s="17"/>
      <c r="B65" s="17"/>
      <c r="C65" s="17"/>
      <c r="D65" s="18"/>
      <c r="E65" s="18"/>
      <c r="F65" s="18"/>
      <c r="G65" s="18"/>
      <c r="H65" s="17"/>
    </row>
    <row r="66" spans="1:8" ht="15">
      <c r="A66" s="17"/>
      <c r="B66" s="17"/>
      <c r="C66" s="17"/>
      <c r="D66" s="18"/>
      <c r="E66" s="18"/>
      <c r="F66" s="18"/>
      <c r="G66" s="18"/>
      <c r="H66" s="17"/>
    </row>
    <row r="67" spans="1:8" ht="15">
      <c r="A67" s="17"/>
      <c r="B67" s="17"/>
      <c r="C67" s="17"/>
      <c r="D67" s="18"/>
      <c r="E67" s="18"/>
      <c r="F67" s="18"/>
      <c r="G67" s="18"/>
      <c r="H67" s="17"/>
    </row>
    <row r="68" spans="1:8" ht="15">
      <c r="A68" s="17"/>
      <c r="B68" s="17"/>
      <c r="C68" s="17"/>
      <c r="D68" s="18"/>
      <c r="E68" s="18"/>
      <c r="F68" s="18"/>
      <c r="G68" s="18"/>
      <c r="H68" s="17"/>
    </row>
    <row r="69" spans="1:8" ht="15">
      <c r="A69" s="17"/>
      <c r="B69" s="17"/>
      <c r="C69" s="17"/>
      <c r="D69" s="18"/>
      <c r="E69" s="18"/>
      <c r="F69" s="18"/>
      <c r="G69" s="18"/>
      <c r="H69" s="17"/>
    </row>
    <row r="70" spans="1:8" ht="15">
      <c r="A70" s="17"/>
      <c r="B70" s="17"/>
      <c r="C70" s="17"/>
      <c r="D70" s="18"/>
      <c r="E70" s="18"/>
      <c r="F70" s="18"/>
      <c r="G70" s="18"/>
      <c r="H70" s="17"/>
    </row>
    <row r="71" spans="1:8" ht="15">
      <c r="A71" s="17"/>
      <c r="B71" s="17"/>
      <c r="C71" s="17"/>
      <c r="D71" s="18"/>
      <c r="E71" s="18"/>
      <c r="F71" s="18"/>
      <c r="G71" s="18"/>
      <c r="H71" s="17"/>
    </row>
    <row r="72" spans="1:8" ht="15">
      <c r="A72" s="17"/>
      <c r="B72" s="17"/>
      <c r="C72" s="17"/>
      <c r="D72" s="18"/>
      <c r="E72" s="18"/>
      <c r="F72" s="18"/>
      <c r="G72" s="18"/>
      <c r="H72" s="17"/>
    </row>
    <row r="73" spans="1:8" ht="15">
      <c r="A73" s="17"/>
      <c r="B73" s="17"/>
      <c r="C73" s="17"/>
      <c r="D73" s="18"/>
      <c r="E73" s="18"/>
      <c r="F73" s="18"/>
      <c r="G73" s="18"/>
      <c r="H73" s="17"/>
    </row>
    <row r="74" spans="1:8" ht="15">
      <c r="A74" s="17"/>
      <c r="B74" s="17"/>
      <c r="C74" s="17"/>
      <c r="D74" s="18"/>
      <c r="E74" s="18"/>
      <c r="F74" s="18"/>
      <c r="G74" s="18"/>
      <c r="H74" s="17"/>
    </row>
    <row r="75" spans="1:8" ht="15">
      <c r="A75" s="17"/>
      <c r="B75" s="17"/>
      <c r="C75" s="17"/>
      <c r="D75" s="18"/>
      <c r="E75" s="18"/>
      <c r="F75" s="18"/>
      <c r="G75" s="18"/>
      <c r="H75" s="17"/>
    </row>
    <row r="76" spans="1:8" ht="15">
      <c r="A76" s="17"/>
      <c r="B76" s="17"/>
      <c r="C76" s="17"/>
      <c r="D76" s="18"/>
      <c r="E76" s="18"/>
      <c r="F76" s="18"/>
      <c r="G76" s="18"/>
      <c r="H76" s="17"/>
    </row>
    <row r="77" spans="1:8" ht="15">
      <c r="A77" s="17"/>
      <c r="B77" s="17"/>
      <c r="C77" s="17"/>
      <c r="D77" s="18"/>
      <c r="E77" s="18"/>
      <c r="F77" s="18"/>
      <c r="G77" s="18"/>
      <c r="H77" s="17"/>
    </row>
    <row r="78" spans="1:8" ht="15">
      <c r="A78" s="17"/>
      <c r="B78" s="17"/>
      <c r="C78" s="17"/>
      <c r="D78" s="18"/>
      <c r="E78" s="18"/>
      <c r="F78" s="18"/>
      <c r="G78" s="18"/>
      <c r="H78" s="17"/>
    </row>
    <row r="79" spans="1:8" ht="15">
      <c r="A79" s="17"/>
      <c r="B79" s="17"/>
      <c r="C79" s="17"/>
      <c r="D79" s="18"/>
      <c r="E79" s="18"/>
      <c r="F79" s="18"/>
      <c r="G79" s="18"/>
      <c r="H79" s="17"/>
    </row>
    <row r="80" spans="4:7" ht="15">
      <c r="D80" s="7"/>
      <c r="E80" s="7"/>
      <c r="F80" s="7"/>
      <c r="G80" s="7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showOutlineSymbols="0" zoomScalePageLayoutView="0" workbookViewId="0" topLeftCell="A1">
      <selection activeCell="B20" sqref="B20"/>
    </sheetView>
  </sheetViews>
  <sheetFormatPr defaultColWidth="9.6640625" defaultRowHeight="15"/>
  <cols>
    <col min="1" max="1" width="4.99609375" style="3" customWidth="1"/>
    <col min="2" max="2" width="62.77734375" style="3" bestFit="1" customWidth="1"/>
    <col min="3" max="3" width="29.3359375" style="3" customWidth="1"/>
    <col min="4" max="4" width="20.77734375" style="3" customWidth="1"/>
    <col min="5" max="5" width="20.77734375" style="4" customWidth="1"/>
    <col min="6" max="7" width="20.77734375" style="3" customWidth="1"/>
    <col min="8" max="8" width="12.21484375" style="3" customWidth="1"/>
    <col min="9" max="16384" width="9.6640625" style="3" customWidth="1"/>
  </cols>
  <sheetData>
    <row r="1" ht="15">
      <c r="A1" s="168" t="s">
        <v>319</v>
      </c>
    </row>
    <row r="2" ht="15">
      <c r="A2" s="168" t="s">
        <v>312</v>
      </c>
    </row>
    <row r="3" spans="1:8" s="5" customFormat="1" ht="21">
      <c r="A3" s="156" t="s">
        <v>0</v>
      </c>
      <c r="B3" s="156"/>
      <c r="C3" s="156"/>
      <c r="D3" s="156"/>
      <c r="E3" s="156"/>
      <c r="F3" s="156"/>
      <c r="G3" s="156"/>
      <c r="H3" s="156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6" customFormat="1" ht="46.5">
      <c r="A6" s="9" t="s">
        <v>10</v>
      </c>
      <c r="B6" s="10" t="s">
        <v>9</v>
      </c>
      <c r="C6" s="10" t="s">
        <v>8</v>
      </c>
      <c r="D6" s="10" t="s">
        <v>12</v>
      </c>
      <c r="E6" s="10" t="s">
        <v>13</v>
      </c>
      <c r="F6" s="10" t="s">
        <v>14</v>
      </c>
      <c r="G6" s="10" t="s">
        <v>15</v>
      </c>
      <c r="H6" s="9" t="s">
        <v>16</v>
      </c>
    </row>
    <row r="7" spans="1:8" s="6" customFormat="1" ht="16.5" customHeight="1">
      <c r="A7" s="9"/>
      <c r="B7" s="10"/>
      <c r="C7" s="10"/>
      <c r="D7" s="165" t="s">
        <v>22</v>
      </c>
      <c r="E7" s="165"/>
      <c r="F7" s="165"/>
      <c r="G7" s="165"/>
      <c r="H7" s="9"/>
    </row>
    <row r="8" spans="1:8" ht="15" thickBot="1">
      <c r="A8" s="11"/>
      <c r="B8" s="14"/>
      <c r="C8" s="12" t="s">
        <v>11</v>
      </c>
      <c r="D8" s="13" t="s">
        <v>21</v>
      </c>
      <c r="E8" s="166" t="s">
        <v>20</v>
      </c>
      <c r="F8" s="166"/>
      <c r="G8" s="166"/>
      <c r="H8" s="13"/>
    </row>
    <row r="9" spans="2:8" ht="15">
      <c r="B9" s="33" t="s">
        <v>38</v>
      </c>
      <c r="C9" s="15"/>
      <c r="D9" s="23"/>
      <c r="E9" s="24"/>
      <c r="F9" s="24"/>
      <c r="G9" s="24"/>
      <c r="H9" s="29"/>
    </row>
    <row r="10" spans="1:8" ht="15">
      <c r="A10" s="14"/>
      <c r="B10" s="33" t="s">
        <v>28</v>
      </c>
      <c r="C10" s="15"/>
      <c r="D10" s="23"/>
      <c r="E10" s="24"/>
      <c r="F10" s="24"/>
      <c r="G10" s="24"/>
      <c r="H10" s="29"/>
    </row>
    <row r="11" spans="1:8" ht="15">
      <c r="A11" s="14"/>
      <c r="B11" s="34" t="s">
        <v>152</v>
      </c>
      <c r="C11" s="15"/>
      <c r="D11" s="23"/>
      <c r="E11" s="24"/>
      <c r="F11" s="24"/>
      <c r="G11" s="24"/>
      <c r="H11" s="29"/>
    </row>
    <row r="12" spans="1:8" s="1" customFormat="1" ht="16.5">
      <c r="A12" s="15">
        <v>1</v>
      </c>
      <c r="B12" s="21" t="s">
        <v>155</v>
      </c>
      <c r="C12" s="17" t="s">
        <v>1</v>
      </c>
      <c r="D12" s="25">
        <v>50000</v>
      </c>
      <c r="E12" s="26">
        <v>50000</v>
      </c>
      <c r="F12" s="27">
        <v>50000</v>
      </c>
      <c r="G12" s="25">
        <v>50000</v>
      </c>
      <c r="H12" s="29" t="s">
        <v>88</v>
      </c>
    </row>
    <row r="13" spans="1:8" s="1" customFormat="1" ht="16.5">
      <c r="A13" s="19">
        <v>2</v>
      </c>
      <c r="B13" s="16" t="s">
        <v>153</v>
      </c>
      <c r="C13" s="17" t="s">
        <v>1</v>
      </c>
      <c r="D13" s="25">
        <f>25000+7560</f>
        <v>32560</v>
      </c>
      <c r="E13" s="26">
        <v>90000</v>
      </c>
      <c r="F13" s="27">
        <v>31000</v>
      </c>
      <c r="G13" s="25">
        <v>90000</v>
      </c>
      <c r="H13" s="29" t="s">
        <v>88</v>
      </c>
    </row>
    <row r="14" spans="1:8" s="1" customFormat="1" ht="16.5">
      <c r="A14" s="20">
        <v>3</v>
      </c>
      <c r="B14" s="16" t="s">
        <v>154</v>
      </c>
      <c r="C14" s="17" t="s">
        <v>1</v>
      </c>
      <c r="D14" s="25">
        <v>30000</v>
      </c>
      <c r="E14" s="26">
        <v>35000</v>
      </c>
      <c r="F14" s="27">
        <v>35000</v>
      </c>
      <c r="G14" s="25">
        <v>35000</v>
      </c>
      <c r="H14" s="29" t="s">
        <v>88</v>
      </c>
    </row>
    <row r="15" spans="1:8" s="1" customFormat="1" ht="16.5">
      <c r="A15" s="15">
        <v>4</v>
      </c>
      <c r="B15" s="16" t="s">
        <v>164</v>
      </c>
      <c r="C15" s="17" t="s">
        <v>1</v>
      </c>
      <c r="D15" s="26">
        <v>22531</v>
      </c>
      <c r="E15" s="26">
        <v>20000</v>
      </c>
      <c r="F15" s="27">
        <v>20000</v>
      </c>
      <c r="G15" s="25">
        <v>20000</v>
      </c>
      <c r="H15" s="29" t="s">
        <v>88</v>
      </c>
    </row>
    <row r="16" spans="1:8" s="1" customFormat="1" ht="16.5">
      <c r="A16" s="19">
        <v>5</v>
      </c>
      <c r="B16" s="16"/>
      <c r="C16" s="17"/>
      <c r="D16" s="26"/>
      <c r="E16" s="26"/>
      <c r="F16" s="27"/>
      <c r="G16" s="26"/>
      <c r="H16" s="29"/>
    </row>
    <row r="17" spans="1:8" s="1" customFormat="1" ht="16.5">
      <c r="A17" s="20">
        <v>6</v>
      </c>
      <c r="B17" s="16"/>
      <c r="C17" s="17"/>
      <c r="D17" s="26"/>
      <c r="E17" s="26"/>
      <c r="F17" s="27"/>
      <c r="G17" s="26"/>
      <c r="H17" s="29"/>
    </row>
    <row r="18" spans="1:8" s="1" customFormat="1" ht="16.5">
      <c r="A18" s="15">
        <v>7</v>
      </c>
      <c r="B18" s="16"/>
      <c r="C18" s="17"/>
      <c r="D18" s="25"/>
      <c r="E18" s="26"/>
      <c r="F18" s="26"/>
      <c r="G18" s="26"/>
      <c r="H18" s="29"/>
    </row>
    <row r="19" spans="1:8" s="1" customFormat="1" ht="16.5">
      <c r="A19" s="19">
        <v>8</v>
      </c>
      <c r="B19" s="16"/>
      <c r="C19" s="17"/>
      <c r="D19" s="25"/>
      <c r="E19" s="26"/>
      <c r="F19" s="27"/>
      <c r="G19" s="26"/>
      <c r="H19" s="29"/>
    </row>
    <row r="20" spans="1:8" s="1" customFormat="1" ht="16.5">
      <c r="A20" s="20">
        <v>9</v>
      </c>
      <c r="B20" s="21"/>
      <c r="C20" s="17"/>
      <c r="D20" s="25"/>
      <c r="E20" s="26"/>
      <c r="F20" s="27"/>
      <c r="G20" s="25"/>
      <c r="H20" s="29"/>
    </row>
    <row r="21" spans="1:8" s="1" customFormat="1" ht="16.5">
      <c r="A21" s="15">
        <v>10</v>
      </c>
      <c r="B21" s="16"/>
      <c r="C21" s="17"/>
      <c r="D21" s="25"/>
      <c r="E21" s="26"/>
      <c r="F21" s="27"/>
      <c r="G21" s="25"/>
      <c r="H21" s="29"/>
    </row>
    <row r="22" spans="1:8" s="1" customFormat="1" ht="16.5">
      <c r="A22" s="19">
        <v>11</v>
      </c>
      <c r="B22" s="16"/>
      <c r="C22" s="17"/>
      <c r="D22" s="25"/>
      <c r="E22" s="26"/>
      <c r="F22" s="27"/>
      <c r="G22" s="25"/>
      <c r="H22" s="29"/>
    </row>
    <row r="23" spans="1:8" s="1" customFormat="1" ht="16.5">
      <c r="A23" s="20">
        <v>12</v>
      </c>
      <c r="B23" s="16"/>
      <c r="C23" s="17"/>
      <c r="D23" s="25"/>
      <c r="E23" s="26"/>
      <c r="F23" s="27"/>
      <c r="G23" s="25"/>
      <c r="H23" s="29"/>
    </row>
    <row r="24" spans="1:8" s="1" customFormat="1" ht="16.5">
      <c r="A24" s="15">
        <v>13</v>
      </c>
      <c r="B24" s="16"/>
      <c r="C24" s="17"/>
      <c r="D24" s="25"/>
      <c r="E24" s="26"/>
      <c r="F24" s="27"/>
      <c r="G24" s="26"/>
      <c r="H24" s="29"/>
    </row>
    <row r="25" spans="1:8" s="1" customFormat="1" ht="16.5">
      <c r="A25" s="19">
        <v>14</v>
      </c>
      <c r="B25" s="16"/>
      <c r="C25" s="17"/>
      <c r="D25" s="25"/>
      <c r="E25" s="26"/>
      <c r="F25" s="27"/>
      <c r="G25" s="26"/>
      <c r="H25" s="29"/>
    </row>
    <row r="26" spans="1:8" s="1" customFormat="1" ht="16.5">
      <c r="A26" s="20">
        <v>15</v>
      </c>
      <c r="B26" s="16"/>
      <c r="C26" s="17"/>
      <c r="D26" s="25"/>
      <c r="E26" s="26"/>
      <c r="F26" s="27"/>
      <c r="G26" s="26"/>
      <c r="H26" s="29"/>
    </row>
    <row r="27" spans="1:8" s="1" customFormat="1" ht="16.5">
      <c r="A27" s="15">
        <v>16</v>
      </c>
      <c r="B27" s="16"/>
      <c r="C27" s="17"/>
      <c r="D27" s="25"/>
      <c r="E27" s="26"/>
      <c r="F27" s="27"/>
      <c r="G27" s="26"/>
      <c r="H27" s="29"/>
    </row>
    <row r="28" spans="1:8" s="1" customFormat="1" ht="16.5">
      <c r="A28" s="19">
        <v>17</v>
      </c>
      <c r="B28" s="16"/>
      <c r="C28" s="17"/>
      <c r="D28" s="25"/>
      <c r="E28" s="26"/>
      <c r="F28" s="27"/>
      <c r="G28" s="26"/>
      <c r="H28" s="29"/>
    </row>
    <row r="29" spans="1:8" s="1" customFormat="1" ht="16.5">
      <c r="A29" s="20">
        <v>18</v>
      </c>
      <c r="B29" s="16"/>
      <c r="C29" s="17"/>
      <c r="D29" s="25"/>
      <c r="E29" s="26"/>
      <c r="F29" s="27"/>
      <c r="G29" s="26"/>
      <c r="H29" s="29"/>
    </row>
    <row r="30" spans="1:8" s="1" customFormat="1" ht="16.5">
      <c r="A30" s="15">
        <v>19</v>
      </c>
      <c r="B30" s="16"/>
      <c r="C30" s="17"/>
      <c r="D30" s="23"/>
      <c r="E30" s="26"/>
      <c r="F30" s="27"/>
      <c r="G30" s="26"/>
      <c r="H30" s="29"/>
    </row>
    <row r="31" spans="1:8" s="1" customFormat="1" ht="16.5">
      <c r="A31" s="19">
        <v>20</v>
      </c>
      <c r="B31" s="16"/>
      <c r="C31" s="17"/>
      <c r="D31" s="23"/>
      <c r="E31" s="26"/>
      <c r="F31" s="27"/>
      <c r="G31" s="26"/>
      <c r="H31" s="29"/>
    </row>
    <row r="32" spans="1:8" s="1" customFormat="1" ht="16.5">
      <c r="A32" s="20">
        <v>21</v>
      </c>
      <c r="B32" s="16"/>
      <c r="C32" s="17"/>
      <c r="D32" s="25"/>
      <c r="E32" s="26"/>
      <c r="F32" s="27"/>
      <c r="G32" s="26"/>
      <c r="H32" s="29"/>
    </row>
    <row r="33" spans="1:8" s="1" customFormat="1" ht="16.5">
      <c r="A33" s="15">
        <v>22</v>
      </c>
      <c r="B33" s="16"/>
      <c r="C33" s="17"/>
      <c r="D33" s="25"/>
      <c r="E33" s="26"/>
      <c r="F33" s="27"/>
      <c r="G33" s="26"/>
      <c r="H33" s="29"/>
    </row>
    <row r="34" spans="1:8" s="1" customFormat="1" ht="16.5">
      <c r="A34" s="19">
        <v>23</v>
      </c>
      <c r="B34" s="16"/>
      <c r="C34" s="17"/>
      <c r="D34" s="25"/>
      <c r="E34" s="26"/>
      <c r="F34" s="27"/>
      <c r="G34" s="26"/>
      <c r="H34" s="29"/>
    </row>
    <row r="35" spans="1:8" s="1" customFormat="1" ht="16.5">
      <c r="A35" s="20">
        <v>24</v>
      </c>
      <c r="B35" s="16"/>
      <c r="C35" s="17"/>
      <c r="D35" s="25"/>
      <c r="E35" s="26"/>
      <c r="F35" s="27"/>
      <c r="G35" s="26"/>
      <c r="H35" s="29"/>
    </row>
    <row r="36" spans="1:8" s="1" customFormat="1" ht="16.5">
      <c r="A36" s="15">
        <v>25</v>
      </c>
      <c r="B36" s="16"/>
      <c r="C36" s="17"/>
      <c r="D36" s="25"/>
      <c r="E36" s="26"/>
      <c r="F36" s="27"/>
      <c r="G36" s="26"/>
      <c r="H36" s="29"/>
    </row>
    <row r="37" spans="1:8" ht="15" thickBot="1">
      <c r="A37" s="17"/>
      <c r="B37" s="17"/>
      <c r="C37" s="17"/>
      <c r="D37" s="28">
        <f>SUM(D9:D36)</f>
        <v>135091</v>
      </c>
      <c r="E37" s="28">
        <f>SUM(E9:E36)</f>
        <v>195000</v>
      </c>
      <c r="F37" s="28">
        <f>SUM(F9:F36)</f>
        <v>136000</v>
      </c>
      <c r="G37" s="28">
        <f>SUM(G9:G36)</f>
        <v>195000</v>
      </c>
      <c r="H37" s="30"/>
    </row>
    <row r="38" spans="1:8" ht="15" thickTop="1">
      <c r="A38" s="17"/>
      <c r="B38" s="17"/>
      <c r="C38" s="17"/>
      <c r="D38" s="18"/>
      <c r="E38" s="18"/>
      <c r="F38" s="18"/>
      <c r="G38" s="18"/>
      <c r="H38" s="17"/>
    </row>
    <row r="39" spans="1:8" ht="15">
      <c r="A39" s="17"/>
      <c r="B39" s="17"/>
      <c r="C39" s="17"/>
      <c r="D39" s="18"/>
      <c r="E39" s="18"/>
      <c r="F39" s="18"/>
      <c r="G39" s="18"/>
      <c r="H39" s="17"/>
    </row>
    <row r="40" spans="1:8" ht="15">
      <c r="A40" s="17"/>
      <c r="B40" s="17"/>
      <c r="C40" s="17"/>
      <c r="D40" s="18"/>
      <c r="E40" s="18"/>
      <c r="F40" s="18"/>
      <c r="G40" s="18"/>
      <c r="H40" s="17"/>
    </row>
    <row r="41" spans="1:8" ht="15">
      <c r="A41" s="17"/>
      <c r="B41" s="17"/>
      <c r="C41" s="17"/>
      <c r="D41" s="18"/>
      <c r="E41" s="18"/>
      <c r="F41" s="18"/>
      <c r="G41" s="18"/>
      <c r="H41" s="17"/>
    </row>
    <row r="42" spans="1:8" ht="15">
      <c r="A42" s="17"/>
      <c r="B42" s="17"/>
      <c r="C42" s="17"/>
      <c r="D42" s="18"/>
      <c r="E42" s="18"/>
      <c r="F42" s="18"/>
      <c r="G42" s="18"/>
      <c r="H42" s="17"/>
    </row>
    <row r="43" spans="1:8" ht="15">
      <c r="A43" s="17"/>
      <c r="B43" s="17"/>
      <c r="C43" s="17"/>
      <c r="D43" s="18"/>
      <c r="E43" s="18"/>
      <c r="F43" s="18"/>
      <c r="G43" s="18"/>
      <c r="H43" s="17"/>
    </row>
    <row r="44" spans="1:8" ht="15">
      <c r="A44" s="17"/>
      <c r="B44" s="17"/>
      <c r="C44" s="17"/>
      <c r="D44" s="18"/>
      <c r="E44" s="18"/>
      <c r="F44" s="18"/>
      <c r="G44" s="18"/>
      <c r="H44" s="17"/>
    </row>
    <row r="45" spans="1:8" ht="15">
      <c r="A45" s="17"/>
      <c r="B45" s="17"/>
      <c r="C45" s="17"/>
      <c r="D45" s="18"/>
      <c r="E45" s="18"/>
      <c r="F45" s="18"/>
      <c r="G45" s="18"/>
      <c r="H45" s="17"/>
    </row>
    <row r="46" spans="1:8" ht="15">
      <c r="A46" s="17"/>
      <c r="B46" s="17"/>
      <c r="C46" s="17"/>
      <c r="D46" s="18"/>
      <c r="E46" s="18"/>
      <c r="F46" s="18"/>
      <c r="G46" s="18"/>
      <c r="H46" s="17"/>
    </row>
    <row r="47" spans="1:8" ht="15">
      <c r="A47" s="17"/>
      <c r="B47" s="17"/>
      <c r="C47" s="17"/>
      <c r="D47" s="18"/>
      <c r="E47" s="18"/>
      <c r="F47" s="18"/>
      <c r="G47" s="18"/>
      <c r="H47" s="17"/>
    </row>
    <row r="48" spans="1:8" ht="15">
      <c r="A48" s="17"/>
      <c r="B48" s="17"/>
      <c r="C48" s="17"/>
      <c r="D48" s="18"/>
      <c r="E48" s="18"/>
      <c r="F48" s="18"/>
      <c r="G48" s="18"/>
      <c r="H48" s="17"/>
    </row>
    <row r="49" spans="1:8" ht="15">
      <c r="A49" s="17"/>
      <c r="B49" s="17"/>
      <c r="C49" s="17"/>
      <c r="D49" s="18"/>
      <c r="E49" s="18"/>
      <c r="F49" s="18"/>
      <c r="G49" s="18"/>
      <c r="H49" s="17"/>
    </row>
    <row r="50" spans="1:8" ht="15">
      <c r="A50" s="17"/>
      <c r="B50" s="17"/>
      <c r="C50" s="17"/>
      <c r="D50" s="18"/>
      <c r="E50" s="18"/>
      <c r="F50" s="18"/>
      <c r="G50" s="18"/>
      <c r="H50" s="17"/>
    </row>
    <row r="51" spans="1:8" ht="15">
      <c r="A51" s="17"/>
      <c r="B51" s="17"/>
      <c r="C51" s="17"/>
      <c r="D51" s="18"/>
      <c r="E51" s="18"/>
      <c r="F51" s="18"/>
      <c r="G51" s="18"/>
      <c r="H51" s="17"/>
    </row>
    <row r="52" spans="1:8" ht="15">
      <c r="A52" s="17"/>
      <c r="B52" s="17"/>
      <c r="C52" s="17"/>
      <c r="D52" s="18"/>
      <c r="E52" s="18"/>
      <c r="F52" s="18"/>
      <c r="G52" s="18"/>
      <c r="H52" s="17"/>
    </row>
    <row r="53" spans="1:8" ht="15">
      <c r="A53" s="17"/>
      <c r="B53" s="17"/>
      <c r="C53" s="17"/>
      <c r="D53" s="18"/>
      <c r="E53" s="18"/>
      <c r="F53" s="18"/>
      <c r="G53" s="18"/>
      <c r="H53" s="17"/>
    </row>
    <row r="54" spans="1:8" ht="15">
      <c r="A54" s="17"/>
      <c r="B54" s="17"/>
      <c r="C54" s="17"/>
      <c r="D54" s="18"/>
      <c r="E54" s="18"/>
      <c r="F54" s="18"/>
      <c r="G54" s="18"/>
      <c r="H54" s="17"/>
    </row>
    <row r="55" spans="1:8" ht="15">
      <c r="A55" s="17"/>
      <c r="B55" s="17"/>
      <c r="C55" s="17"/>
      <c r="D55" s="18"/>
      <c r="E55" s="18"/>
      <c r="F55" s="18"/>
      <c r="G55" s="18"/>
      <c r="H55" s="17"/>
    </row>
    <row r="56" spans="1:8" ht="15">
      <c r="A56" s="17"/>
      <c r="B56" s="17"/>
      <c r="C56" s="17"/>
      <c r="D56" s="18"/>
      <c r="E56" s="18"/>
      <c r="F56" s="18"/>
      <c r="G56" s="18"/>
      <c r="H56" s="17"/>
    </row>
    <row r="57" spans="1:8" ht="15">
      <c r="A57" s="17"/>
      <c r="B57" s="17"/>
      <c r="C57" s="17"/>
      <c r="D57" s="18"/>
      <c r="E57" s="18"/>
      <c r="F57" s="18"/>
      <c r="G57" s="18"/>
      <c r="H57" s="17"/>
    </row>
    <row r="58" spans="1:8" ht="15">
      <c r="A58" s="17"/>
      <c r="B58" s="17"/>
      <c r="C58" s="17"/>
      <c r="D58" s="18"/>
      <c r="E58" s="18"/>
      <c r="F58" s="18"/>
      <c r="G58" s="18"/>
      <c r="H58" s="17"/>
    </row>
    <row r="59" spans="1:8" ht="15">
      <c r="A59" s="17"/>
      <c r="B59" s="17"/>
      <c r="C59" s="17"/>
      <c r="D59" s="18"/>
      <c r="E59" s="18"/>
      <c r="F59" s="18"/>
      <c r="G59" s="18"/>
      <c r="H59" s="17"/>
    </row>
    <row r="60" spans="1:8" ht="15">
      <c r="A60" s="17"/>
      <c r="B60" s="17"/>
      <c r="C60" s="17"/>
      <c r="D60" s="18"/>
      <c r="E60" s="18"/>
      <c r="F60" s="18"/>
      <c r="G60" s="18"/>
      <c r="H60" s="17"/>
    </row>
    <row r="61" spans="1:8" ht="15">
      <c r="A61" s="17"/>
      <c r="B61" s="17"/>
      <c r="C61" s="17"/>
      <c r="D61" s="18"/>
      <c r="E61" s="18"/>
      <c r="F61" s="18"/>
      <c r="G61" s="18"/>
      <c r="H61" s="17"/>
    </row>
    <row r="62" spans="1:8" ht="15">
      <c r="A62" s="17"/>
      <c r="B62" s="17"/>
      <c r="C62" s="17"/>
      <c r="D62" s="18"/>
      <c r="E62" s="18"/>
      <c r="F62" s="18"/>
      <c r="G62" s="18"/>
      <c r="H62" s="17"/>
    </row>
    <row r="63" spans="1:8" ht="15">
      <c r="A63" s="17"/>
      <c r="B63" s="17"/>
      <c r="C63" s="17"/>
      <c r="D63" s="18"/>
      <c r="E63" s="18"/>
      <c r="F63" s="18"/>
      <c r="G63" s="18"/>
      <c r="H63" s="17"/>
    </row>
    <row r="64" spans="1:8" ht="15">
      <c r="A64" s="17"/>
      <c r="B64" s="17"/>
      <c r="C64" s="17"/>
      <c r="D64" s="18"/>
      <c r="E64" s="18"/>
      <c r="F64" s="18"/>
      <c r="G64" s="18"/>
      <c r="H64" s="17"/>
    </row>
    <row r="65" spans="1:8" ht="15">
      <c r="A65" s="17"/>
      <c r="B65" s="17"/>
      <c r="C65" s="17"/>
      <c r="D65" s="18"/>
      <c r="E65" s="18"/>
      <c r="F65" s="18"/>
      <c r="G65" s="18"/>
      <c r="H65" s="17"/>
    </row>
    <row r="66" spans="1:8" ht="15">
      <c r="A66" s="17"/>
      <c r="B66" s="17"/>
      <c r="C66" s="17"/>
      <c r="D66" s="18"/>
      <c r="E66" s="18"/>
      <c r="F66" s="18"/>
      <c r="G66" s="18"/>
      <c r="H66" s="17"/>
    </row>
    <row r="67" spans="1:8" ht="15">
      <c r="A67" s="17"/>
      <c r="B67" s="17"/>
      <c r="C67" s="17"/>
      <c r="D67" s="18"/>
      <c r="E67" s="18"/>
      <c r="F67" s="18"/>
      <c r="G67" s="18"/>
      <c r="H67" s="17"/>
    </row>
    <row r="68" spans="1:8" ht="15">
      <c r="A68" s="17"/>
      <c r="B68" s="17"/>
      <c r="C68" s="17"/>
      <c r="D68" s="18"/>
      <c r="E68" s="18"/>
      <c r="F68" s="18"/>
      <c r="G68" s="18"/>
      <c r="H68" s="17"/>
    </row>
    <row r="69" spans="1:8" ht="15">
      <c r="A69" s="17"/>
      <c r="B69" s="17"/>
      <c r="C69" s="17"/>
      <c r="D69" s="18"/>
      <c r="E69" s="18"/>
      <c r="F69" s="18"/>
      <c r="G69" s="18"/>
      <c r="H69" s="17"/>
    </row>
    <row r="70" spans="1:8" ht="15">
      <c r="A70" s="17"/>
      <c r="B70" s="17"/>
      <c r="C70" s="17"/>
      <c r="D70" s="18"/>
      <c r="E70" s="18"/>
      <c r="F70" s="18"/>
      <c r="G70" s="18"/>
      <c r="H70" s="17"/>
    </row>
    <row r="71" spans="1:8" ht="15">
      <c r="A71" s="17"/>
      <c r="B71" s="17"/>
      <c r="C71" s="17"/>
      <c r="D71" s="18"/>
      <c r="E71" s="18"/>
      <c r="F71" s="18"/>
      <c r="G71" s="18"/>
      <c r="H71" s="17"/>
    </row>
    <row r="72" spans="1:8" ht="15">
      <c r="A72" s="17"/>
      <c r="B72" s="17"/>
      <c r="C72" s="17"/>
      <c r="D72" s="18"/>
      <c r="E72" s="18"/>
      <c r="F72" s="18"/>
      <c r="G72" s="18"/>
      <c r="H72" s="17"/>
    </row>
    <row r="73" spans="1:8" ht="15">
      <c r="A73" s="17"/>
      <c r="B73" s="17"/>
      <c r="C73" s="17"/>
      <c r="D73" s="18"/>
      <c r="E73" s="18"/>
      <c r="F73" s="18"/>
      <c r="G73" s="18"/>
      <c r="H73" s="17"/>
    </row>
    <row r="74" spans="1:8" ht="15">
      <c r="A74" s="17"/>
      <c r="B74" s="17"/>
      <c r="C74" s="17"/>
      <c r="D74" s="18"/>
      <c r="E74" s="18"/>
      <c r="F74" s="18"/>
      <c r="G74" s="18"/>
      <c r="H74" s="17"/>
    </row>
    <row r="75" spans="1:8" ht="15">
      <c r="A75" s="17"/>
      <c r="B75" s="17"/>
      <c r="C75" s="17"/>
      <c r="D75" s="18"/>
      <c r="E75" s="18"/>
      <c r="F75" s="18"/>
      <c r="G75" s="18"/>
      <c r="H75" s="17"/>
    </row>
    <row r="76" spans="1:8" ht="15">
      <c r="A76" s="17"/>
      <c r="B76" s="17"/>
      <c r="C76" s="17"/>
      <c r="D76" s="18"/>
      <c r="E76" s="18"/>
      <c r="F76" s="18"/>
      <c r="G76" s="18"/>
      <c r="H76" s="17"/>
    </row>
    <row r="77" spans="1:8" ht="15">
      <c r="A77" s="17"/>
      <c r="B77" s="17"/>
      <c r="C77" s="17"/>
      <c r="D77" s="18"/>
      <c r="E77" s="18"/>
      <c r="F77" s="18"/>
      <c r="G77" s="18"/>
      <c r="H77" s="17"/>
    </row>
    <row r="78" spans="1:8" ht="15">
      <c r="A78" s="17"/>
      <c r="B78" s="17"/>
      <c r="C78" s="17"/>
      <c r="D78" s="18"/>
      <c r="E78" s="18"/>
      <c r="F78" s="18"/>
      <c r="G78" s="18"/>
      <c r="H78" s="17"/>
    </row>
    <row r="79" spans="1:8" ht="15">
      <c r="A79" s="17"/>
      <c r="B79" s="17"/>
      <c r="C79" s="17"/>
      <c r="D79" s="18"/>
      <c r="E79" s="18"/>
      <c r="F79" s="18"/>
      <c r="G79" s="18"/>
      <c r="H79" s="17"/>
    </row>
    <row r="80" spans="4:7" ht="15">
      <c r="D80" s="7"/>
      <c r="E80" s="7"/>
      <c r="F80" s="7"/>
      <c r="G80" s="7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25" right="0.25" top="0.75" bottom="0.25" header="0.75" footer="0"/>
  <pageSetup fitToHeight="1" fitToWidth="1" horizontalDpi="600" verticalDpi="600" orientation="landscape" scale="5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showOutlineSymbols="0" zoomScale="70" zoomScaleNormal="70" zoomScalePageLayoutView="0" workbookViewId="0" topLeftCell="A1">
      <selection activeCell="A2" sqref="A2"/>
    </sheetView>
  </sheetViews>
  <sheetFormatPr defaultColWidth="9.6640625" defaultRowHeight="15"/>
  <cols>
    <col min="1" max="1" width="4.99609375" style="48" customWidth="1"/>
    <col min="2" max="2" width="62.77734375" style="48" bestFit="1" customWidth="1"/>
    <col min="3" max="3" width="29.3359375" style="48" customWidth="1"/>
    <col min="4" max="4" width="20.77734375" style="48" customWidth="1"/>
    <col min="5" max="5" width="20.77734375" style="4" customWidth="1"/>
    <col min="6" max="7" width="20.77734375" style="48" customWidth="1"/>
    <col min="8" max="8" width="12.21484375" style="48" customWidth="1"/>
    <col min="9" max="16384" width="9.6640625" style="48" customWidth="1"/>
  </cols>
  <sheetData>
    <row r="1" ht="15">
      <c r="A1" s="167" t="s">
        <v>320</v>
      </c>
    </row>
    <row r="2" ht="15">
      <c r="A2" s="167" t="s">
        <v>312</v>
      </c>
    </row>
    <row r="3" spans="1:8" s="47" customFormat="1" ht="21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5">
      <c r="A4" s="161" t="s">
        <v>23</v>
      </c>
      <c r="B4" s="161"/>
      <c r="C4" s="161"/>
      <c r="D4" s="161"/>
      <c r="E4" s="161"/>
      <c r="F4" s="161"/>
      <c r="G4" s="161"/>
      <c r="H4" s="161"/>
    </row>
    <row r="5" spans="1:8" ht="15" thickBot="1">
      <c r="A5" s="162" t="s">
        <v>24</v>
      </c>
      <c r="B5" s="162"/>
      <c r="C5" s="162"/>
      <c r="D5" s="162"/>
      <c r="E5" s="162"/>
      <c r="F5" s="162"/>
      <c r="G5" s="162"/>
      <c r="H5" s="162"/>
    </row>
    <row r="6" spans="1:8" s="51" customFormat="1" ht="46.5">
      <c r="A6" s="49" t="s">
        <v>10</v>
      </c>
      <c r="B6" s="50" t="s">
        <v>9</v>
      </c>
      <c r="C6" s="50" t="s">
        <v>8</v>
      </c>
      <c r="D6" s="50" t="s">
        <v>12</v>
      </c>
      <c r="E6" s="50" t="s">
        <v>13</v>
      </c>
      <c r="F6" s="50" t="s">
        <v>14</v>
      </c>
      <c r="G6" s="50" t="s">
        <v>15</v>
      </c>
      <c r="H6" s="49" t="s">
        <v>16</v>
      </c>
    </row>
    <row r="7" spans="1:8" s="51" customFormat="1" ht="16.5" customHeight="1">
      <c r="A7" s="49"/>
      <c r="B7" s="50"/>
      <c r="C7" s="50"/>
      <c r="D7" s="163" t="s">
        <v>22</v>
      </c>
      <c r="E7" s="163"/>
      <c r="F7" s="163"/>
      <c r="G7" s="163"/>
      <c r="H7" s="49"/>
    </row>
    <row r="8" spans="1:8" ht="15" thickBot="1">
      <c r="A8" s="52"/>
      <c r="B8" s="47"/>
      <c r="C8" s="53" t="s">
        <v>11</v>
      </c>
      <c r="D8" s="54" t="s">
        <v>21</v>
      </c>
      <c r="E8" s="164" t="s">
        <v>20</v>
      </c>
      <c r="F8" s="164"/>
      <c r="G8" s="164"/>
      <c r="H8" s="54"/>
    </row>
    <row r="9" spans="2:8" ht="15">
      <c r="B9" s="55" t="s">
        <v>38</v>
      </c>
      <c r="C9" s="56"/>
      <c r="D9" s="23"/>
      <c r="E9" s="24"/>
      <c r="F9" s="24"/>
      <c r="G9" s="24"/>
      <c r="H9" s="29"/>
    </row>
    <row r="10" spans="1:8" ht="15">
      <c r="A10" s="47"/>
      <c r="B10" s="55" t="s">
        <v>36</v>
      </c>
      <c r="C10" s="56"/>
      <c r="D10" s="23"/>
      <c r="E10" s="24"/>
      <c r="F10" s="24"/>
      <c r="G10" s="24"/>
      <c r="H10" s="29"/>
    </row>
    <row r="11" spans="1:8" ht="15">
      <c r="A11" s="47"/>
      <c r="B11" s="34" t="s">
        <v>78</v>
      </c>
      <c r="C11" s="56"/>
      <c r="D11" s="23"/>
      <c r="E11" s="24"/>
      <c r="F11" s="24"/>
      <c r="G11" s="24"/>
      <c r="H11" s="29"/>
    </row>
    <row r="12" spans="1:8" s="57" customFormat="1" ht="16.5">
      <c r="A12" s="56">
        <v>1</v>
      </c>
      <c r="B12" s="16" t="s">
        <v>79</v>
      </c>
      <c r="C12" s="48" t="s">
        <v>1</v>
      </c>
      <c r="D12" s="26">
        <v>38825</v>
      </c>
      <c r="E12" s="26">
        <v>38825</v>
      </c>
      <c r="F12" s="27">
        <v>39796</v>
      </c>
      <c r="G12" s="26">
        <v>40830</v>
      </c>
      <c r="H12" s="57">
        <v>9930200</v>
      </c>
    </row>
    <row r="13" spans="1:7" s="57" customFormat="1" ht="16.5">
      <c r="A13" s="58">
        <v>2</v>
      </c>
      <c r="B13" s="21"/>
      <c r="C13" s="48"/>
      <c r="D13" s="25"/>
      <c r="E13" s="26"/>
      <c r="F13" s="27"/>
      <c r="G13" s="25"/>
    </row>
    <row r="14" spans="1:7" s="57" customFormat="1" ht="16.5">
      <c r="A14" s="51">
        <v>3</v>
      </c>
      <c r="B14" s="16"/>
      <c r="C14" s="48"/>
      <c r="D14" s="26"/>
      <c r="E14" s="26"/>
      <c r="F14" s="27"/>
      <c r="G14" s="25"/>
    </row>
    <row r="15" s="57" customFormat="1" ht="16.5">
      <c r="A15" s="56">
        <v>4</v>
      </c>
    </row>
    <row r="16" spans="1:8" s="57" customFormat="1" ht="16.5">
      <c r="A16" s="58">
        <v>5</v>
      </c>
      <c r="B16" s="16"/>
      <c r="C16" s="48"/>
      <c r="D16" s="26"/>
      <c r="E16" s="26"/>
      <c r="F16" s="27"/>
      <c r="G16" s="26"/>
      <c r="H16" s="29"/>
    </row>
    <row r="17" spans="1:8" s="57" customFormat="1" ht="16.5">
      <c r="A17" s="51">
        <v>6</v>
      </c>
      <c r="B17" s="16"/>
      <c r="C17" s="48"/>
      <c r="D17" s="26"/>
      <c r="E17" s="26"/>
      <c r="F17" s="27"/>
      <c r="G17" s="26"/>
      <c r="H17" s="29"/>
    </row>
    <row r="18" spans="1:8" s="57" customFormat="1" ht="16.5">
      <c r="A18" s="56">
        <v>7</v>
      </c>
      <c r="B18" s="16"/>
      <c r="C18" s="48"/>
      <c r="D18" s="26"/>
      <c r="E18" s="26"/>
      <c r="F18" s="26"/>
      <c r="G18" s="26"/>
      <c r="H18" s="29"/>
    </row>
    <row r="19" spans="1:8" s="57" customFormat="1" ht="16.5">
      <c r="A19" s="58">
        <v>8</v>
      </c>
      <c r="B19" s="16"/>
      <c r="C19" s="48"/>
      <c r="D19" s="26"/>
      <c r="E19" s="26"/>
      <c r="F19" s="27"/>
      <c r="G19" s="26"/>
      <c r="H19" s="29"/>
    </row>
    <row r="20" spans="1:8" s="57" customFormat="1" ht="16.5">
      <c r="A20" s="51">
        <v>9</v>
      </c>
      <c r="B20" s="16"/>
      <c r="C20" s="48"/>
      <c r="D20" s="26"/>
      <c r="E20" s="26"/>
      <c r="F20" s="27"/>
      <c r="G20" s="26"/>
      <c r="H20" s="29"/>
    </row>
    <row r="21" spans="1:8" s="57" customFormat="1" ht="16.5">
      <c r="A21" s="56">
        <v>10</v>
      </c>
      <c r="B21" s="59"/>
      <c r="C21" s="48"/>
      <c r="D21" s="26"/>
      <c r="E21" s="26"/>
      <c r="F21" s="27"/>
      <c r="G21" s="26"/>
      <c r="H21" s="29"/>
    </row>
    <row r="22" spans="1:8" s="57" customFormat="1" ht="16.5">
      <c r="A22" s="58">
        <v>11</v>
      </c>
      <c r="B22" s="16"/>
      <c r="C22" s="48"/>
      <c r="D22" s="26"/>
      <c r="E22" s="26"/>
      <c r="F22" s="27"/>
      <c r="G22" s="26"/>
      <c r="H22" s="29"/>
    </row>
    <row r="23" spans="1:8" s="57" customFormat="1" ht="16.5">
      <c r="A23" s="51">
        <v>12</v>
      </c>
      <c r="B23" s="16"/>
      <c r="C23" s="48"/>
      <c r="D23" s="26"/>
      <c r="E23" s="26"/>
      <c r="F23" s="27"/>
      <c r="G23" s="26"/>
      <c r="H23" s="29"/>
    </row>
    <row r="24" spans="1:8" s="57" customFormat="1" ht="16.5">
      <c r="A24" s="56">
        <v>13</v>
      </c>
      <c r="B24" s="16"/>
      <c r="C24" s="48"/>
      <c r="D24" s="25"/>
      <c r="E24" s="26"/>
      <c r="F24" s="27"/>
      <c r="G24" s="26"/>
      <c r="H24" s="29"/>
    </row>
    <row r="25" spans="1:8" s="57" customFormat="1" ht="16.5">
      <c r="A25" s="58">
        <v>14</v>
      </c>
      <c r="B25" s="16"/>
      <c r="C25" s="48"/>
      <c r="D25" s="25"/>
      <c r="E25" s="26"/>
      <c r="F25" s="27"/>
      <c r="G25" s="26"/>
      <c r="H25" s="29"/>
    </row>
    <row r="26" spans="1:8" s="57" customFormat="1" ht="16.5">
      <c r="A26" s="51">
        <v>15</v>
      </c>
      <c r="B26" s="16"/>
      <c r="C26" s="48"/>
      <c r="D26" s="25"/>
      <c r="E26" s="26"/>
      <c r="F26" s="27"/>
      <c r="G26" s="26"/>
      <c r="H26" s="29"/>
    </row>
    <row r="27" spans="1:8" s="57" customFormat="1" ht="16.5">
      <c r="A27" s="56">
        <v>16</v>
      </c>
      <c r="B27" s="16"/>
      <c r="C27" s="48"/>
      <c r="D27" s="25"/>
      <c r="E27" s="26"/>
      <c r="F27" s="27"/>
      <c r="G27" s="26"/>
      <c r="H27" s="29"/>
    </row>
    <row r="28" spans="1:8" s="57" customFormat="1" ht="16.5">
      <c r="A28" s="58">
        <v>17</v>
      </c>
      <c r="B28" s="16"/>
      <c r="C28" s="48"/>
      <c r="D28" s="25"/>
      <c r="E28" s="26"/>
      <c r="F28" s="27"/>
      <c r="G28" s="26"/>
      <c r="H28" s="29"/>
    </row>
    <row r="29" spans="1:8" s="57" customFormat="1" ht="16.5">
      <c r="A29" s="51">
        <v>18</v>
      </c>
      <c r="B29" s="16"/>
      <c r="C29" s="48"/>
      <c r="D29" s="25"/>
      <c r="E29" s="26"/>
      <c r="F29" s="27"/>
      <c r="G29" s="26"/>
      <c r="H29" s="29"/>
    </row>
    <row r="30" spans="1:8" s="57" customFormat="1" ht="16.5">
      <c r="A30" s="56">
        <v>19</v>
      </c>
      <c r="B30" s="16"/>
      <c r="C30" s="48"/>
      <c r="D30" s="23"/>
      <c r="E30" s="26"/>
      <c r="F30" s="27"/>
      <c r="G30" s="26"/>
      <c r="H30" s="29"/>
    </row>
    <row r="31" spans="1:8" s="57" customFormat="1" ht="16.5">
      <c r="A31" s="58">
        <v>20</v>
      </c>
      <c r="B31" s="16"/>
      <c r="C31" s="48"/>
      <c r="D31" s="23"/>
      <c r="E31" s="26"/>
      <c r="F31" s="27"/>
      <c r="G31" s="26"/>
      <c r="H31" s="29"/>
    </row>
    <row r="32" spans="1:8" s="57" customFormat="1" ht="16.5">
      <c r="A32" s="51">
        <v>21</v>
      </c>
      <c r="B32" s="16"/>
      <c r="C32" s="48"/>
      <c r="D32" s="25"/>
      <c r="E32" s="26"/>
      <c r="F32" s="27"/>
      <c r="G32" s="26"/>
      <c r="H32" s="29"/>
    </row>
    <row r="33" spans="1:8" s="57" customFormat="1" ht="16.5">
      <c r="A33" s="56">
        <v>22</v>
      </c>
      <c r="B33" s="16"/>
      <c r="C33" s="48"/>
      <c r="D33" s="25"/>
      <c r="E33" s="26"/>
      <c r="F33" s="27"/>
      <c r="G33" s="26"/>
      <c r="H33" s="29"/>
    </row>
    <row r="34" spans="1:8" s="57" customFormat="1" ht="16.5">
      <c r="A34" s="58">
        <v>23</v>
      </c>
      <c r="B34" s="16"/>
      <c r="C34" s="48"/>
      <c r="D34" s="25"/>
      <c r="E34" s="26"/>
      <c r="F34" s="27"/>
      <c r="G34" s="26"/>
      <c r="H34" s="29"/>
    </row>
    <row r="35" spans="1:8" s="57" customFormat="1" ht="16.5">
      <c r="A35" s="51">
        <v>24</v>
      </c>
      <c r="B35" s="16"/>
      <c r="C35" s="48"/>
      <c r="D35" s="25"/>
      <c r="E35" s="26"/>
      <c r="F35" s="27"/>
      <c r="G35" s="26"/>
      <c r="H35" s="29"/>
    </row>
    <row r="36" spans="1:8" s="57" customFormat="1" ht="16.5">
      <c r="A36" s="56">
        <v>25</v>
      </c>
      <c r="B36" s="16"/>
      <c r="C36" s="48"/>
      <c r="D36" s="25"/>
      <c r="E36" s="26"/>
      <c r="F36" s="27"/>
      <c r="G36" s="26"/>
      <c r="H36" s="29"/>
    </row>
    <row r="37" spans="4:8" ht="15" thickBot="1">
      <c r="D37" s="28">
        <f>SUM(D9:D36)</f>
        <v>38825</v>
      </c>
      <c r="E37" s="28">
        <f>SUM(E9:E36)</f>
        <v>38825</v>
      </c>
      <c r="F37" s="28">
        <f>SUM(F9:F36)</f>
        <v>39796</v>
      </c>
      <c r="G37" s="28">
        <f>SUM(G9:G36)</f>
        <v>40830</v>
      </c>
      <c r="H37" s="30"/>
    </row>
    <row r="38" spans="4:7" ht="15" thickTop="1">
      <c r="D38" s="18"/>
      <c r="E38" s="18"/>
      <c r="F38" s="18"/>
      <c r="G38" s="18"/>
    </row>
    <row r="39" spans="4:7" ht="15">
      <c r="D39" s="18"/>
      <c r="E39" s="18"/>
      <c r="F39" s="18"/>
      <c r="G39" s="18"/>
    </row>
    <row r="40" spans="4:7" ht="15"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/>
      <c r="E46" s="18"/>
      <c r="F46" s="18"/>
      <c r="G46" s="18"/>
    </row>
    <row r="47" spans="4:7" ht="15">
      <c r="D47" s="18"/>
      <c r="E47" s="18"/>
      <c r="F47" s="18"/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18"/>
      <c r="E58" s="18"/>
      <c r="F58" s="18"/>
      <c r="G58" s="18"/>
    </row>
    <row r="59" spans="4:7" ht="15">
      <c r="D59" s="18"/>
      <c r="E59" s="18"/>
      <c r="F59" s="18"/>
      <c r="G59" s="18"/>
    </row>
    <row r="60" spans="4:7" ht="15">
      <c r="D60" s="18"/>
      <c r="E60" s="18"/>
      <c r="F60" s="18"/>
      <c r="G60" s="18"/>
    </row>
    <row r="61" spans="4:7" ht="15">
      <c r="D61" s="18"/>
      <c r="E61" s="18"/>
      <c r="F61" s="18"/>
      <c r="G61" s="18"/>
    </row>
    <row r="62" spans="4:7" ht="15">
      <c r="D62" s="18"/>
      <c r="E62" s="18"/>
      <c r="F62" s="18"/>
      <c r="G62" s="18"/>
    </row>
    <row r="63" spans="4:7" ht="15">
      <c r="D63" s="18"/>
      <c r="E63" s="18"/>
      <c r="F63" s="18"/>
      <c r="G63" s="18"/>
    </row>
    <row r="64" spans="4:7" ht="15">
      <c r="D64" s="18"/>
      <c r="E64" s="18"/>
      <c r="F64" s="18"/>
      <c r="G64" s="18"/>
    </row>
    <row r="65" spans="4:7" ht="15">
      <c r="D65" s="18"/>
      <c r="E65" s="18"/>
      <c r="F65" s="18"/>
      <c r="G65" s="18"/>
    </row>
    <row r="66" spans="4:7" ht="15">
      <c r="D66" s="18"/>
      <c r="E66" s="18"/>
      <c r="F66" s="18"/>
      <c r="G66" s="18"/>
    </row>
    <row r="67" spans="4:7" ht="15">
      <c r="D67" s="18"/>
      <c r="E67" s="18"/>
      <c r="F67" s="18"/>
      <c r="G67" s="18"/>
    </row>
    <row r="68" spans="4:7" ht="15">
      <c r="D68" s="18"/>
      <c r="E68" s="18"/>
      <c r="F68" s="18"/>
      <c r="G68" s="18"/>
    </row>
    <row r="69" spans="4:7" ht="15">
      <c r="D69" s="18"/>
      <c r="E69" s="18"/>
      <c r="F69" s="18"/>
      <c r="G69" s="18"/>
    </row>
    <row r="70" spans="4:7" ht="15">
      <c r="D70" s="18"/>
      <c r="E70" s="18"/>
      <c r="F70" s="18"/>
      <c r="G70" s="18"/>
    </row>
    <row r="71" spans="4:7" ht="15">
      <c r="D71" s="18"/>
      <c r="E71" s="18"/>
      <c r="F71" s="18"/>
      <c r="G71" s="18"/>
    </row>
    <row r="72" spans="4:7" ht="15">
      <c r="D72" s="18"/>
      <c r="E72" s="18"/>
      <c r="F72" s="18"/>
      <c r="G72" s="18"/>
    </row>
    <row r="73" spans="4:7" ht="15">
      <c r="D73" s="18"/>
      <c r="E73" s="18"/>
      <c r="F73" s="18"/>
      <c r="G73" s="18"/>
    </row>
    <row r="74" spans="4:7" ht="15">
      <c r="D74" s="18"/>
      <c r="E74" s="18"/>
      <c r="F74" s="18"/>
      <c r="G74" s="18"/>
    </row>
    <row r="75" spans="4:7" ht="15">
      <c r="D75" s="18"/>
      <c r="E75" s="18"/>
      <c r="F75" s="18"/>
      <c r="G75" s="18"/>
    </row>
    <row r="76" spans="4:7" ht="15">
      <c r="D76" s="18"/>
      <c r="E76" s="18"/>
      <c r="F76" s="18"/>
      <c r="G76" s="18"/>
    </row>
    <row r="77" spans="4:7" ht="15">
      <c r="D77" s="18"/>
      <c r="E77" s="18"/>
      <c r="F77" s="18"/>
      <c r="G77" s="18"/>
    </row>
    <row r="78" spans="4:7" ht="15">
      <c r="D78" s="18"/>
      <c r="E78" s="18"/>
      <c r="F78" s="18"/>
      <c r="G78" s="18"/>
    </row>
    <row r="79" spans="4:7" ht="15">
      <c r="D79" s="18"/>
      <c r="E79" s="18"/>
      <c r="F79" s="18"/>
      <c r="G79" s="18"/>
    </row>
    <row r="80" spans="4:7" ht="15">
      <c r="D80" s="7"/>
      <c r="E80" s="7"/>
      <c r="F80" s="7"/>
      <c r="G80" s="7"/>
    </row>
    <row r="81" spans="4:7" ht="15">
      <c r="D81" s="7"/>
      <c r="E81" s="7"/>
      <c r="F81" s="7"/>
      <c r="G81" s="7"/>
    </row>
    <row r="82" spans="4:7" ht="15">
      <c r="D82" s="7"/>
      <c r="E82" s="7"/>
      <c r="F82" s="7"/>
      <c r="G82" s="7"/>
    </row>
    <row r="83" spans="4:7" ht="15">
      <c r="D83" s="7"/>
      <c r="E83" s="7"/>
      <c r="F83" s="7"/>
      <c r="G83" s="7"/>
    </row>
  </sheetData>
  <sheetProtection/>
  <mergeCells count="5">
    <mergeCell ref="A3:H3"/>
    <mergeCell ref="A4:H4"/>
    <mergeCell ref="A5:H5"/>
    <mergeCell ref="D7:G7"/>
    <mergeCell ref="E8:G8"/>
  </mergeCells>
  <printOptions horizontalCentered="1" verticalCentered="1"/>
  <pageMargins left="0.5" right="0" top="0.75" bottom="0.25" header="0.75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2016-04-11T17:45:45Z</dcterms:created>
  <dcterms:modified xsi:type="dcterms:W3CDTF">2016-04-14T18:30:25Z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