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ROG 566" sheetId="1" r:id="rId1"/>
    <sheet name="2008" sheetId="2" r:id="rId2"/>
    <sheet name="2016" sheetId="3" r:id="rId3"/>
  </sheets>
  <definedNames>
    <definedName name="\0">#REF!</definedName>
    <definedName name="\E">#REF!</definedName>
    <definedName name="\M">#REF!</definedName>
    <definedName name="\R">#REF!</definedName>
    <definedName name="_364">'2008'!$A$1:$W$56</definedName>
    <definedName name="_367A">'2008'!#REF!</definedName>
    <definedName name="_367B">'2008'!#REF!</definedName>
    <definedName name="ALLFERCS">'2008'!$A$1:$W$57</definedName>
    <definedName name="begdte">'2008'!$H$7</definedName>
    <definedName name="begdte2">#REF!</definedName>
    <definedName name="BEGYEAR1">'2008'!$F$12</definedName>
    <definedName name="BEGYEAR2">'2008'!#REF!</definedName>
    <definedName name="BEGYEAR3">'2008'!#REF!</definedName>
    <definedName name="BEGYEAR4">'2008'!#REF!</definedName>
    <definedName name="BEGYEAR5">'2008'!#REF!</definedName>
    <definedName name="BEGYEAR7">#REF!</definedName>
    <definedName name="currdte">'2008'!$L$7</definedName>
    <definedName name="currdte2">#REF!</definedName>
    <definedName name="FERC364">'2008'!$A$1:$W$56</definedName>
    <definedName name="FERC365">'2008'!$A$57:$W$57</definedName>
    <definedName name="FERC366">'2008'!#REF!</definedName>
    <definedName name="FERC367">'2008'!#REF!</definedName>
    <definedName name="FERC368">#REF!</definedName>
    <definedName name="ferc368pg1">#REF!</definedName>
    <definedName name="Ferc368pg2">#REF!</definedName>
    <definedName name="ferc368pg3">#REF!</definedName>
    <definedName name="FERC369">#REF!</definedName>
    <definedName name="FERC370">#REF!</definedName>
    <definedName name="FERC373">#REF!</definedName>
    <definedName name="MAIN">#REF!</definedName>
    <definedName name="PAGE1">'2008'!$A$3:$W$56</definedName>
    <definedName name="PAGE2">'2008'!#REF!</definedName>
    <definedName name="PAGE3">'2008'!#REF!</definedName>
    <definedName name="PAGE4">'2008'!#REF!</definedName>
    <definedName name="PAGE5">'2008'!#REF!</definedName>
    <definedName name="PAGE6">#REF!</definedName>
    <definedName name="PAGE7">#REF!</definedName>
    <definedName name="PRNT">#REF!</definedName>
    <definedName name="TOTALS1">'2008'!$U$12:$W$54</definedName>
    <definedName name="TOTALS2">'2008'!#REF!</definedName>
    <definedName name="TOTALS3">'2008'!#REF!</definedName>
    <definedName name="TOTALS4">'2008'!#REF!</definedName>
    <definedName name="TOTALS5">'2008'!#REF!</definedName>
    <definedName name="TOTALS6">#REF!</definedName>
    <definedName name="TOTALS7">#REF!</definedName>
    <definedName name="UPPERLEFT1">'2008'!$J$7</definedName>
    <definedName name="UPPERLEFT2">'2008'!#REF!</definedName>
    <definedName name="UPPERLEFT3">'2008'!#REF!</definedName>
    <definedName name="UPPERLEFT4">'2008'!#REF!</definedName>
    <definedName name="UPPERLEFT5">'2008'!#REF!</definedName>
    <definedName name="UPPERLEFT6">#REF!</definedName>
    <definedName name="UPPERLEFT7">#REF!</definedName>
    <definedName name="ZERO1">'2008'!#REF!</definedName>
    <definedName name="ZERO2">'2008'!#REF!</definedName>
    <definedName name="ZERO3">'2008'!#REF!</definedName>
    <definedName name="ZERO4">'2008'!#REF!</definedName>
    <definedName name="ZERO5">'2008'!#REF!</definedName>
    <definedName name="ZERO6">#REF!</definedName>
    <definedName name="ZERO7">#REF!</definedName>
  </definedNames>
  <calcPr fullCalcOnLoad="1"/>
</workbook>
</file>

<file path=xl/sharedStrings.xml><?xml version="1.0" encoding="utf-8"?>
<sst xmlns="http://schemas.openxmlformats.org/spreadsheetml/2006/main" count="304" uniqueCount="90">
  <si>
    <t xml:space="preserve"> </t>
  </si>
  <si>
    <t>GULF POWER COMPANY</t>
  </si>
  <si>
    <t xml:space="preserve">       Roll Forward Ledger</t>
  </si>
  <si>
    <t>Account 364 - Poles, Towers, and Fixtures</t>
  </si>
  <si>
    <t xml:space="preserve">    Distribution Plant Units</t>
  </si>
  <si>
    <t xml:space="preserve">   Page 1 of 1</t>
  </si>
  <si>
    <t xml:space="preserve">   Total at December 31,</t>
  </si>
  <si>
    <t xml:space="preserve">   Gross Additions   -</t>
  </si>
  <si>
    <t xml:space="preserve">     Retirements   -</t>
  </si>
  <si>
    <t xml:space="preserve"> Plant In Service Adjustments</t>
  </si>
  <si>
    <t>Number</t>
  </si>
  <si>
    <t>Total</t>
  </si>
  <si>
    <t>Average</t>
  </si>
  <si>
    <t>RUC</t>
  </si>
  <si>
    <t>DESCRIPTION</t>
  </si>
  <si>
    <t>UI</t>
  </si>
  <si>
    <t>of Units</t>
  </si>
  <si>
    <t>Cost</t>
  </si>
  <si>
    <t>Unit Cost</t>
  </si>
  <si>
    <t>Pole - Wood</t>
  </si>
  <si>
    <t>1005</t>
  </si>
  <si>
    <t xml:space="preserve"> 30 Ft.</t>
  </si>
  <si>
    <t>EA</t>
  </si>
  <si>
    <t>1006</t>
  </si>
  <si>
    <t xml:space="preserve"> 35</t>
  </si>
  <si>
    <t>1007</t>
  </si>
  <si>
    <t xml:space="preserve"> 40</t>
  </si>
  <si>
    <t>1008</t>
  </si>
  <si>
    <t xml:space="preserve"> 45</t>
  </si>
  <si>
    <t>1009</t>
  </si>
  <si>
    <t xml:space="preserve"> 50</t>
  </si>
  <si>
    <t>1010</t>
  </si>
  <si>
    <t xml:space="preserve"> 55</t>
  </si>
  <si>
    <t>1011</t>
  </si>
  <si>
    <t xml:space="preserve"> 60</t>
  </si>
  <si>
    <t>1012</t>
  </si>
  <si>
    <t xml:space="preserve"> 65</t>
  </si>
  <si>
    <t>1013</t>
  </si>
  <si>
    <t xml:space="preserve"> 70</t>
  </si>
  <si>
    <t>1014</t>
  </si>
  <si>
    <t xml:space="preserve"> 75</t>
  </si>
  <si>
    <t>1015</t>
  </si>
  <si>
    <t xml:space="preserve"> 80</t>
  </si>
  <si>
    <t>1016</t>
  </si>
  <si>
    <t xml:space="preserve"> 85</t>
  </si>
  <si>
    <t>1018</t>
  </si>
  <si>
    <t xml:space="preserve"> 95</t>
  </si>
  <si>
    <t>1019</t>
  </si>
  <si>
    <t>100</t>
  </si>
  <si>
    <t>Pole - Concrete</t>
  </si>
  <si>
    <t>1306</t>
  </si>
  <si>
    <t>35 Ft.</t>
  </si>
  <si>
    <t>1307</t>
  </si>
  <si>
    <t>40</t>
  </si>
  <si>
    <t>1308</t>
  </si>
  <si>
    <t>45</t>
  </si>
  <si>
    <t>1309</t>
  </si>
  <si>
    <t>50</t>
  </si>
  <si>
    <t>1310</t>
  </si>
  <si>
    <t>55</t>
  </si>
  <si>
    <t>1311</t>
  </si>
  <si>
    <t>60</t>
  </si>
  <si>
    <t>1312</t>
  </si>
  <si>
    <t>65</t>
  </si>
  <si>
    <t>1313</t>
  </si>
  <si>
    <t>70</t>
  </si>
  <si>
    <t>1314</t>
  </si>
  <si>
    <t>75</t>
  </si>
  <si>
    <t>2300</t>
  </si>
  <si>
    <t>Set of Pole Fixtures</t>
  </si>
  <si>
    <t>To Be Adjusted</t>
  </si>
  <si>
    <t>Unclassified Work Orders</t>
  </si>
  <si>
    <t>Control Account 106</t>
  </si>
  <si>
    <t>TOTAL PLANT IN SERVICE</t>
  </si>
  <si>
    <t>a1..w52</t>
  </si>
  <si>
    <t>Pole Truss, Steel Reinforced</t>
  </si>
  <si>
    <t xml:space="preserve"> 90</t>
  </si>
  <si>
    <t>106 Balance</t>
  </si>
  <si>
    <t>Unclassified</t>
  </si>
  <si>
    <t xml:space="preserve">NOTE:  Investment and average unit cost information represent unitized work orders only (C.A.101).  </t>
  </si>
  <si>
    <t>12/31/2008 Balance in</t>
  </si>
  <si>
    <t>199</t>
  </si>
  <si>
    <t>Wood</t>
  </si>
  <si>
    <t>Poles ($)</t>
  </si>
  <si>
    <t>% of</t>
  </si>
  <si>
    <t>Concrete</t>
  </si>
  <si>
    <t>All Other</t>
  </si>
  <si>
    <t>Total       ($)</t>
  </si>
  <si>
    <t>2008 End-of-Year Investment</t>
  </si>
  <si>
    <t>2016 End-of-Year Investment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</si>
</sst>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;\(0\)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&quot;$&quot;#,##0.0_);\(&quot;$&quot;#,##0.0\)"/>
  </numFmts>
  <fonts count="43">
    <font>
      <sz val="16"/>
      <name val="TimesNewRomanPS"/>
      <family val="0"/>
    </font>
    <font>
      <sz val="10"/>
      <name val="Arial"/>
      <family val="0"/>
    </font>
    <font>
      <sz val="16"/>
      <name val="Times New Roman"/>
      <family val="1"/>
    </font>
    <font>
      <sz val="16"/>
      <color indexed="12"/>
      <name val="Times New Roman"/>
      <family val="1"/>
    </font>
    <font>
      <sz val="8"/>
      <name val="TimesNewRomanPS"/>
      <family val="0"/>
    </font>
    <font>
      <sz val="11"/>
      <name val="Arial"/>
      <family val="2"/>
    </font>
    <font>
      <b/>
      <sz val="11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rgb="FFFBD4B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1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9" fontId="2" fillId="0" borderId="20" xfId="0" applyNumberFormat="1" applyFont="1" applyBorder="1" applyAlignment="1" applyProtection="1">
      <alignment/>
      <protection/>
    </xf>
    <xf numFmtId="39" fontId="2" fillId="0" borderId="19" xfId="0" applyNumberFormat="1" applyFont="1" applyBorder="1" applyAlignment="1" applyProtection="1">
      <alignment/>
      <protection/>
    </xf>
    <xf numFmtId="39" fontId="3" fillId="0" borderId="17" xfId="0" applyNumberFormat="1" applyFont="1" applyBorder="1" applyAlignment="1" applyProtection="1">
      <alignment/>
      <protection locked="0"/>
    </xf>
    <xf numFmtId="39" fontId="2" fillId="0" borderId="12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9" fontId="2" fillId="0" borderId="14" xfId="0" applyNumberFormat="1" applyFont="1" applyBorder="1" applyAlignment="1" applyProtection="1">
      <alignment/>
      <protection/>
    </xf>
    <xf numFmtId="39" fontId="2" fillId="0" borderId="15" xfId="0" applyNumberFormat="1" applyFont="1" applyBorder="1" applyAlignment="1" applyProtection="1">
      <alignment/>
      <protection/>
    </xf>
    <xf numFmtId="39" fontId="3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39" fontId="3" fillId="0" borderId="12" xfId="0" applyNumberFormat="1" applyFont="1" applyBorder="1" applyAlignment="1" applyProtection="1">
      <alignment/>
      <protection locked="0"/>
    </xf>
    <xf numFmtId="0" fontId="2" fillId="0" borderId="19" xfId="0" applyFont="1" applyBorder="1" applyAlignment="1">
      <alignment horizontal="right"/>
    </xf>
    <xf numFmtId="37" fontId="2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 locked="0"/>
    </xf>
    <xf numFmtId="39" fontId="3" fillId="0" borderId="19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37" fontId="2" fillId="0" borderId="18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39" fontId="2" fillId="0" borderId="11" xfId="0" applyNumberFormat="1" applyFont="1" applyBorder="1" applyAlignment="1" applyProtection="1">
      <alignment/>
      <protection locked="0"/>
    </xf>
    <xf numFmtId="1" fontId="42" fillId="33" borderId="14" xfId="0" applyNumberFormat="1" applyFont="1" applyFill="1" applyBorder="1" applyAlignment="1" applyProtection="1">
      <alignment/>
      <protection locked="0"/>
    </xf>
    <xf numFmtId="1" fontId="3" fillId="33" borderId="14" xfId="0" applyNumberFormat="1" applyFont="1" applyFill="1" applyBorder="1" applyAlignment="1" applyProtection="1">
      <alignment/>
      <protection locked="0"/>
    </xf>
    <xf numFmtId="39" fontId="42" fillId="0" borderId="0" xfId="0" applyNumberFormat="1" applyFont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/>
      <protection locked="0"/>
    </xf>
    <xf numFmtId="39" fontId="3" fillId="0" borderId="21" xfId="0" applyNumberFormat="1" applyFont="1" applyBorder="1" applyAlignment="1" applyProtection="1">
      <alignment/>
      <protection locked="0"/>
    </xf>
    <xf numFmtId="39" fontId="2" fillId="0" borderId="21" xfId="0" applyNumberFormat="1" applyFont="1" applyBorder="1" applyAlignment="1" applyProtection="1">
      <alignment/>
      <protection/>
    </xf>
    <xf numFmtId="0" fontId="2" fillId="0" borderId="22" xfId="0" applyFont="1" applyBorder="1" applyAlignment="1">
      <alignment/>
    </xf>
    <xf numFmtId="7" fontId="42" fillId="0" borderId="0" xfId="0" applyNumberFormat="1" applyFon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vertical="top" wrapText="1"/>
    </xf>
    <xf numFmtId="0" fontId="7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justify" vertical="center" wrapText="1"/>
    </xf>
    <xf numFmtId="10" fontId="5" fillId="0" borderId="25" xfId="57" applyNumberFormat="1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5" fillId="34" borderId="28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justify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37" fontId="5" fillId="0" borderId="25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13" sqref="F13"/>
    </sheetView>
  </sheetViews>
  <sheetFormatPr defaultColWidth="9.23046875" defaultRowHeight="20.25"/>
  <cols>
    <col min="2" max="2" width="10.0703125" style="0" bestFit="1" customWidth="1"/>
    <col min="4" max="4" width="9.37890625" style="0" bestFit="1" customWidth="1"/>
    <col min="7" max="7" width="10.0703125" style="0" bestFit="1" customWidth="1"/>
  </cols>
  <sheetData>
    <row r="1" spans="1:7" ht="20.25">
      <c r="A1" s="92"/>
      <c r="B1" s="86" t="s">
        <v>82</v>
      </c>
      <c r="C1" s="86" t="s">
        <v>84</v>
      </c>
      <c r="D1" s="86" t="s">
        <v>85</v>
      </c>
      <c r="E1" s="86" t="s">
        <v>84</v>
      </c>
      <c r="F1" s="86" t="s">
        <v>86</v>
      </c>
      <c r="G1" s="95" t="s">
        <v>87</v>
      </c>
    </row>
    <row r="2" spans="1:7" ht="20.25">
      <c r="A2" s="93"/>
      <c r="B2" s="87" t="s">
        <v>83</v>
      </c>
      <c r="C2" s="87" t="s">
        <v>11</v>
      </c>
      <c r="D2" s="87" t="s">
        <v>83</v>
      </c>
      <c r="E2" s="87" t="s">
        <v>11</v>
      </c>
      <c r="F2" s="87" t="s">
        <v>83</v>
      </c>
      <c r="G2" s="96"/>
    </row>
    <row r="3" spans="1:7" ht="21" thickBot="1">
      <c r="A3" s="94"/>
      <c r="B3" s="88"/>
      <c r="C3" s="89"/>
      <c r="D3" s="88"/>
      <c r="E3" s="89"/>
      <c r="F3" s="88"/>
      <c r="G3" s="97"/>
    </row>
    <row r="4" spans="1:7" ht="45.75" thickBot="1">
      <c r="A4" s="90" t="s">
        <v>88</v>
      </c>
      <c r="B4" s="98">
        <f>SUM('2008'!V14:V28)</f>
        <v>70834284.36</v>
      </c>
      <c r="C4" s="91">
        <f>B4/G4</f>
        <v>0.9819522462494985</v>
      </c>
      <c r="D4" s="98">
        <f>SUM('2008'!V32:V41)</f>
        <v>1301896.02</v>
      </c>
      <c r="E4" s="91">
        <f>D4/G4</f>
        <v>0.018047753750501532</v>
      </c>
      <c r="F4" s="98">
        <v>0</v>
      </c>
      <c r="G4" s="98">
        <f>B4+D4+F4</f>
        <v>72136180.38</v>
      </c>
    </row>
    <row r="5" spans="1:7" ht="45.75" thickBot="1">
      <c r="A5" s="90" t="s">
        <v>89</v>
      </c>
      <c r="B5" s="98">
        <f>SUM('2016'!V14:V28)</f>
        <v>83802184.41999999</v>
      </c>
      <c r="C5" s="91">
        <f>B5/G5</f>
        <v>0.9551761867354152</v>
      </c>
      <c r="D5" s="98">
        <f>SUM('2016'!V32:V41)</f>
        <v>3932607.9499999997</v>
      </c>
      <c r="E5" s="91">
        <f>D5/G5</f>
        <v>0.04482381326458481</v>
      </c>
      <c r="F5" s="98">
        <v>0</v>
      </c>
      <c r="G5" s="98">
        <f>B5+D5+F5</f>
        <v>87734792.36999999</v>
      </c>
    </row>
  </sheetData>
  <sheetProtection/>
  <mergeCells count="2">
    <mergeCell ref="A1:A3"/>
    <mergeCell ref="G1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DA57"/>
  <sheetViews>
    <sheetView defaultGridColor="0" zoomScale="87" zoomScaleNormal="87" zoomScalePageLayoutView="0" colorId="22" workbookViewId="0" topLeftCell="A10">
      <selection activeCell="B19" sqref="B19"/>
    </sheetView>
  </sheetViews>
  <sheetFormatPr defaultColWidth="10.609375" defaultRowHeight="20.25"/>
  <cols>
    <col min="1" max="1" width="13.609375" style="1" customWidth="1"/>
    <col min="2" max="2" width="47.609375" style="1" customWidth="1"/>
    <col min="3" max="3" width="1.60546875" style="1" customWidth="1"/>
    <col min="4" max="4" width="3.609375" style="1" customWidth="1"/>
    <col min="5" max="5" width="1.60546875" style="1" customWidth="1"/>
    <col min="6" max="6" width="11.609375" style="1" customWidth="1"/>
    <col min="7" max="7" width="16.609375" style="1" customWidth="1"/>
    <col min="8" max="8" width="10.609375" style="1" customWidth="1"/>
    <col min="9" max="9" width="1.60546875" style="1" customWidth="1"/>
    <col min="10" max="10" width="10.609375" style="1" customWidth="1"/>
    <col min="11" max="11" width="14.609375" style="1" customWidth="1"/>
    <col min="12" max="12" width="10.609375" style="1" customWidth="1"/>
    <col min="13" max="13" width="1.60546875" style="1" customWidth="1"/>
    <col min="14" max="14" width="10.609375" style="1" customWidth="1"/>
    <col min="15" max="15" width="14.609375" style="1" customWidth="1"/>
    <col min="16" max="16" width="10.609375" style="1" customWidth="1"/>
    <col min="17" max="17" width="1.60546875" style="1" customWidth="1"/>
    <col min="18" max="18" width="11.609375" style="1" customWidth="1"/>
    <col min="19" max="19" width="17.609375" style="1" customWidth="1"/>
    <col min="20" max="20" width="1.60546875" style="1" customWidth="1"/>
    <col min="21" max="21" width="12.609375" style="1" customWidth="1"/>
    <col min="22" max="22" width="16.609375" style="1" customWidth="1"/>
    <col min="23" max="23" width="13.609375" style="1" customWidth="1"/>
    <col min="24" max="24" width="1.60546875" style="1" customWidth="1"/>
    <col min="25" max="26" width="10.609375" style="1" customWidth="1"/>
    <col min="27" max="27" width="1.60546875" style="1" customWidth="1"/>
    <col min="28" max="28" width="14.609375" style="1" customWidth="1"/>
    <col min="29" max="29" width="20.609375" style="1" customWidth="1"/>
    <col min="30" max="30" width="5.609375" style="1" customWidth="1"/>
    <col min="31" max="31" width="8.609375" style="1" customWidth="1"/>
    <col min="32" max="32" width="14.609375" style="1" customWidth="1"/>
    <col min="33" max="33" width="10.609375" style="1" customWidth="1"/>
    <col min="34" max="34" width="1.60546875" style="1" customWidth="1"/>
    <col min="35" max="35" width="8.609375" style="1" customWidth="1"/>
    <col min="36" max="36" width="13.609375" style="1" customWidth="1"/>
    <col min="37" max="37" width="1.60546875" style="1" customWidth="1"/>
    <col min="38" max="38" width="9.609375" style="1" customWidth="1"/>
    <col min="39" max="39" width="1.60546875" style="1" customWidth="1"/>
    <col min="40" max="40" width="9.609375" style="1" customWidth="1"/>
    <col min="41" max="41" width="15.609375" style="1" customWidth="1"/>
    <col min="42" max="42" width="10.609375" style="1" customWidth="1"/>
    <col min="43" max="43" width="1.60546875" style="1" customWidth="1"/>
    <col min="44" max="50" width="10.609375" style="1" customWidth="1"/>
    <col min="51" max="51" width="1.60546875" style="1" customWidth="1"/>
    <col min="52" max="52" width="10.609375" style="1" customWidth="1"/>
    <col min="53" max="53" width="1.60546875" style="1" customWidth="1"/>
    <col min="54" max="54" width="10.609375" style="1" customWidth="1"/>
    <col min="55" max="55" width="15.609375" style="1" customWidth="1"/>
    <col min="56" max="56" width="10.609375" style="1" customWidth="1"/>
    <col min="57" max="57" width="1.60546875" style="1" customWidth="1"/>
    <col min="58" max="58" width="10.609375" style="1" customWidth="1"/>
    <col min="59" max="59" width="15.609375" style="1" customWidth="1"/>
    <col min="60" max="60" width="10.609375" style="1" customWidth="1"/>
    <col min="61" max="61" width="1.60546875" style="1" customWidth="1"/>
    <col min="62" max="62" width="10.609375" style="1" customWidth="1"/>
    <col min="63" max="63" width="15.609375" style="1" customWidth="1"/>
    <col min="64" max="64" width="10.609375" style="1" customWidth="1"/>
    <col min="65" max="65" width="1.60546875" style="1" customWidth="1"/>
    <col min="66" max="66" width="10.609375" style="1" customWidth="1"/>
    <col min="67" max="67" width="15.609375" style="1" customWidth="1"/>
    <col min="68" max="68" width="1.60546875" style="1" customWidth="1"/>
    <col min="69" max="69" width="10.609375" style="1" customWidth="1"/>
    <col min="70" max="70" width="15.609375" style="1" customWidth="1"/>
    <col min="71" max="71" width="1.60546875" style="1" customWidth="1"/>
    <col min="72" max="72" width="10.609375" style="1" customWidth="1"/>
    <col min="73" max="73" width="15.609375" style="1" customWidth="1"/>
    <col min="74" max="81" width="10.609375" style="1" customWidth="1"/>
    <col min="82" max="82" width="1.60546875" style="1" customWidth="1"/>
    <col min="83" max="83" width="10.609375" style="1" customWidth="1"/>
    <col min="84" max="84" width="1.60546875" style="1" customWidth="1"/>
    <col min="85" max="85" width="10.609375" style="1" customWidth="1"/>
    <col min="86" max="86" width="15.609375" style="1" customWidth="1"/>
    <col min="87" max="87" width="10.609375" style="1" customWidth="1"/>
    <col min="88" max="88" width="1.60546875" style="1" customWidth="1"/>
    <col min="89" max="89" width="10.609375" style="1" customWidth="1"/>
    <col min="90" max="90" width="15.609375" style="1" customWidth="1"/>
    <col min="91" max="91" width="10.609375" style="1" customWidth="1"/>
    <col min="92" max="92" width="1.60546875" style="1" customWidth="1"/>
    <col min="93" max="93" width="10.609375" style="1" customWidth="1"/>
    <col min="94" max="94" width="15.609375" style="1" customWidth="1"/>
    <col min="95" max="95" width="10.609375" style="1" customWidth="1"/>
    <col min="96" max="96" width="1.60546875" style="1" customWidth="1"/>
    <col min="97" max="97" width="10.609375" style="1" customWidth="1"/>
    <col min="98" max="98" width="15.609375" style="1" customWidth="1"/>
    <col min="99" max="99" width="1.60546875" style="1" customWidth="1"/>
    <col min="100" max="100" width="10.609375" style="1" customWidth="1"/>
    <col min="101" max="101" width="15.609375" style="1" customWidth="1"/>
    <col min="102" max="102" width="1.60546875" style="1" customWidth="1"/>
    <col min="103" max="103" width="10.609375" style="1" customWidth="1"/>
    <col min="104" max="104" width="15.609375" style="1" customWidth="1"/>
    <col min="105" max="242" width="10.609375" style="1" customWidth="1"/>
    <col min="243" max="243" width="20.609375" style="1" customWidth="1"/>
    <col min="244" max="16384" width="10.609375" style="1" customWidth="1"/>
  </cols>
  <sheetData>
    <row r="1" spans="8:105" ht="20.25">
      <c r="H1" s="1" t="s">
        <v>0</v>
      </c>
      <c r="W1" s="2"/>
      <c r="AR1" s="2"/>
      <c r="BV1" s="2"/>
      <c r="DA1" s="2"/>
    </row>
    <row r="2" spans="23:105" ht="20.25">
      <c r="W2" s="2"/>
      <c r="AR2" s="2"/>
      <c r="BV2" s="2"/>
      <c r="DA2" s="2"/>
    </row>
    <row r="3" spans="11:105" ht="15.75" customHeight="1">
      <c r="K3" s="3" t="s">
        <v>1</v>
      </c>
      <c r="L3" s="3"/>
      <c r="M3" s="3"/>
      <c r="W3" s="2"/>
      <c r="AR3" s="2"/>
      <c r="BV3" s="2"/>
      <c r="DA3" s="2"/>
    </row>
    <row r="4" spans="11:105" ht="15.75" customHeight="1">
      <c r="K4" s="3" t="s">
        <v>2</v>
      </c>
      <c r="L4" s="3"/>
      <c r="M4" s="3"/>
      <c r="AR4" s="2"/>
      <c r="BV4" s="2"/>
      <c r="DA4" s="2"/>
    </row>
    <row r="5" spans="1:105" ht="15.75" customHeight="1">
      <c r="A5" s="1" t="s">
        <v>3</v>
      </c>
      <c r="F5" s="1" t="s">
        <v>0</v>
      </c>
      <c r="K5" s="3" t="s">
        <v>4</v>
      </c>
      <c r="L5" s="3"/>
      <c r="M5" s="3"/>
      <c r="W5" s="1" t="s">
        <v>5</v>
      </c>
      <c r="AR5" s="2"/>
      <c r="BV5" s="2"/>
      <c r="DA5" s="2"/>
    </row>
    <row r="6" spans="23:105" ht="15.75" customHeight="1">
      <c r="W6" s="2"/>
      <c r="AR6" s="2"/>
      <c r="BV6" s="2"/>
      <c r="DA6" s="2"/>
    </row>
    <row r="7" spans="1:105" ht="15.75" customHeight="1">
      <c r="A7" s="4"/>
      <c r="B7" s="5"/>
      <c r="C7" s="6"/>
      <c r="D7" s="4"/>
      <c r="E7" s="6"/>
      <c r="F7" s="7" t="s">
        <v>6</v>
      </c>
      <c r="G7" s="8"/>
      <c r="H7" s="67">
        <v>2007</v>
      </c>
      <c r="I7" s="10"/>
      <c r="J7" s="8" t="s">
        <v>7</v>
      </c>
      <c r="K7" s="8"/>
      <c r="L7" s="9">
        <v>2008</v>
      </c>
      <c r="M7" s="10"/>
      <c r="N7" s="8" t="s">
        <v>8</v>
      </c>
      <c r="O7" s="8"/>
      <c r="P7" s="9">
        <f>$L$7</f>
        <v>2008</v>
      </c>
      <c r="Q7" s="10"/>
      <c r="R7" s="8" t="s">
        <v>9</v>
      </c>
      <c r="S7" s="8"/>
      <c r="T7" s="10"/>
      <c r="U7" s="8" t="s">
        <v>6</v>
      </c>
      <c r="V7" s="8"/>
      <c r="W7" s="68">
        <f>$L$7</f>
        <v>2008</v>
      </c>
      <c r="AR7" s="2"/>
      <c r="BV7" s="2"/>
      <c r="DA7" s="2"/>
    </row>
    <row r="8" spans="1:23" ht="15.75" customHeight="1">
      <c r="A8" s="11"/>
      <c r="B8" s="12"/>
      <c r="C8" s="13"/>
      <c r="D8" s="11"/>
      <c r="E8" s="13"/>
      <c r="F8" s="11"/>
      <c r="G8" s="12"/>
      <c r="H8" s="12"/>
      <c r="I8" s="13"/>
      <c r="J8" s="12"/>
      <c r="K8" s="12"/>
      <c r="L8" s="12"/>
      <c r="M8" s="13"/>
      <c r="N8" s="12"/>
      <c r="O8" s="12"/>
      <c r="P8" s="12"/>
      <c r="Q8" s="13"/>
      <c r="R8" s="12"/>
      <c r="S8" s="12"/>
      <c r="T8" s="13"/>
      <c r="U8" s="12"/>
      <c r="V8" s="12"/>
      <c r="W8" s="13"/>
    </row>
    <row r="9" spans="1:23" ht="15.75" customHeight="1">
      <c r="A9" s="11"/>
      <c r="B9" s="12"/>
      <c r="C9" s="13"/>
      <c r="D9" s="11"/>
      <c r="E9" s="13"/>
      <c r="F9" s="14" t="s">
        <v>10</v>
      </c>
      <c r="G9" s="15" t="s">
        <v>11</v>
      </c>
      <c r="H9" s="16" t="s">
        <v>12</v>
      </c>
      <c r="I9" s="13"/>
      <c r="J9" s="16" t="s">
        <v>10</v>
      </c>
      <c r="K9" s="15" t="s">
        <v>11</v>
      </c>
      <c r="L9" s="15" t="s">
        <v>12</v>
      </c>
      <c r="M9" s="13"/>
      <c r="N9" s="12" t="s">
        <v>10</v>
      </c>
      <c r="O9" s="15" t="s">
        <v>11</v>
      </c>
      <c r="P9" s="15" t="s">
        <v>12</v>
      </c>
      <c r="Q9" s="13"/>
      <c r="R9" s="12" t="s">
        <v>10</v>
      </c>
      <c r="S9" s="15" t="s">
        <v>11</v>
      </c>
      <c r="T9" s="13"/>
      <c r="U9" s="12" t="s">
        <v>10</v>
      </c>
      <c r="V9" s="15" t="s">
        <v>11</v>
      </c>
      <c r="W9" s="17" t="s">
        <v>12</v>
      </c>
    </row>
    <row r="10" spans="1:23" ht="15.75" customHeight="1">
      <c r="A10" s="18" t="s">
        <v>13</v>
      </c>
      <c r="B10" s="19" t="s">
        <v>14</v>
      </c>
      <c r="C10" s="20"/>
      <c r="D10" s="21" t="s">
        <v>15</v>
      </c>
      <c r="E10" s="20"/>
      <c r="F10" s="18" t="s">
        <v>16</v>
      </c>
      <c r="G10" s="22" t="s">
        <v>17</v>
      </c>
      <c r="H10" s="23" t="s">
        <v>18</v>
      </c>
      <c r="I10" s="20"/>
      <c r="J10" s="23" t="s">
        <v>16</v>
      </c>
      <c r="K10" s="22" t="s">
        <v>17</v>
      </c>
      <c r="L10" s="22" t="s">
        <v>18</v>
      </c>
      <c r="M10" s="20"/>
      <c r="N10" s="19" t="s">
        <v>16</v>
      </c>
      <c r="O10" s="22" t="s">
        <v>17</v>
      </c>
      <c r="P10" s="22" t="s">
        <v>18</v>
      </c>
      <c r="Q10" s="20"/>
      <c r="R10" s="19" t="s">
        <v>16</v>
      </c>
      <c r="S10" s="22" t="s">
        <v>17</v>
      </c>
      <c r="T10" s="20"/>
      <c r="U10" s="19" t="s">
        <v>16</v>
      </c>
      <c r="V10" s="22" t="s">
        <v>17</v>
      </c>
      <c r="W10" s="24" t="s">
        <v>18</v>
      </c>
    </row>
    <row r="11" spans="1:23" ht="15.75" customHeight="1">
      <c r="A11" s="25"/>
      <c r="B11" s="1" t="s">
        <v>0</v>
      </c>
      <c r="D11" s="25"/>
      <c r="E11" s="26"/>
      <c r="I11" s="26"/>
      <c r="M11" s="26"/>
      <c r="Q11" s="26"/>
      <c r="T11" s="26"/>
      <c r="W11" s="26"/>
    </row>
    <row r="12" spans="1:23" ht="15.75" customHeight="1">
      <c r="A12" s="7"/>
      <c r="B12" s="8" t="s">
        <v>19</v>
      </c>
      <c r="C12" s="10"/>
      <c r="D12" s="27"/>
      <c r="E12" s="28"/>
      <c r="F12" s="29"/>
      <c r="G12" s="29"/>
      <c r="H12" s="72"/>
      <c r="I12" s="28"/>
      <c r="J12" s="29"/>
      <c r="K12" s="29"/>
      <c r="L12" s="29"/>
      <c r="M12" s="28"/>
      <c r="N12" s="29"/>
      <c r="O12" s="29"/>
      <c r="P12" s="29"/>
      <c r="Q12" s="28"/>
      <c r="R12" s="29"/>
      <c r="S12" s="29"/>
      <c r="T12" s="28"/>
      <c r="U12" s="29"/>
      <c r="V12" s="29"/>
      <c r="W12" s="30"/>
    </row>
    <row r="13" spans="1:23" ht="15.75" customHeight="1">
      <c r="A13" s="25"/>
      <c r="D13" s="25"/>
      <c r="E13" s="26"/>
      <c r="H13" s="73"/>
      <c r="I13" s="26"/>
      <c r="M13" s="26"/>
      <c r="Q13" s="26"/>
      <c r="T13" s="26"/>
      <c r="W13" s="31"/>
    </row>
    <row r="14" spans="1:105" ht="15.75" customHeight="1">
      <c r="A14" s="32" t="s">
        <v>20</v>
      </c>
      <c r="B14" s="1" t="s">
        <v>21</v>
      </c>
      <c r="D14" s="25" t="s">
        <v>22</v>
      </c>
      <c r="E14" s="26"/>
      <c r="F14" s="33">
        <v>49324</v>
      </c>
      <c r="G14" s="34">
        <v>5995073.010000001</v>
      </c>
      <c r="H14" s="64">
        <v>121.5447451544887</v>
      </c>
      <c r="I14" s="26"/>
      <c r="J14" s="36">
        <v>0</v>
      </c>
      <c r="K14" s="37">
        <v>0</v>
      </c>
      <c r="L14" s="34">
        <f aca="true" t="shared" si="0" ref="L14:L25">IF(+J14=0,0,+K14/J14)</f>
        <v>0</v>
      </c>
      <c r="M14" s="26"/>
      <c r="N14" s="36">
        <v>136</v>
      </c>
      <c r="O14" s="37">
        <v>16528.6</v>
      </c>
      <c r="P14" s="34">
        <f aca="true" t="shared" si="1" ref="P14:P25">IF(+N14=0,0,+O14/N14)</f>
        <v>121.53382352941175</v>
      </c>
      <c r="Q14" s="26"/>
      <c r="R14" s="36">
        <v>0</v>
      </c>
      <c r="S14" s="37">
        <v>0</v>
      </c>
      <c r="T14" s="26"/>
      <c r="U14" s="33">
        <f aca="true" t="shared" si="2" ref="U14:U28">F14+J14-N14+R14</f>
        <v>49188</v>
      </c>
      <c r="V14" s="34">
        <f aca="true" t="shared" si="3" ref="V14:V28">G14+K14-O14+S14</f>
        <v>5978544.410000001</v>
      </c>
      <c r="W14" s="35">
        <f aca="true" t="shared" si="4" ref="W14:W28">IF(+U14=0,0,+V14/U14)</f>
        <v>121.54477535171182</v>
      </c>
      <c r="AR14" s="2"/>
      <c r="BV14" s="2"/>
      <c r="DA14" s="2"/>
    </row>
    <row r="15" spans="1:105" ht="15.75" customHeight="1">
      <c r="A15" s="32" t="s">
        <v>23</v>
      </c>
      <c r="B15" s="1" t="s">
        <v>24</v>
      </c>
      <c r="D15" s="25" t="s">
        <v>22</v>
      </c>
      <c r="E15" s="26"/>
      <c r="F15" s="33">
        <v>83351</v>
      </c>
      <c r="G15" s="34">
        <v>18965668.74</v>
      </c>
      <c r="H15" s="64">
        <v>227.5397864452736</v>
      </c>
      <c r="I15" s="26"/>
      <c r="J15" s="36">
        <v>1269</v>
      </c>
      <c r="K15" s="37">
        <v>947004</v>
      </c>
      <c r="L15" s="34">
        <f t="shared" si="0"/>
        <v>746.2600472813239</v>
      </c>
      <c r="M15" s="26"/>
      <c r="N15" s="36">
        <v>341</v>
      </c>
      <c r="O15" s="37">
        <v>77791.05</v>
      </c>
      <c r="P15" s="34">
        <f t="shared" si="1"/>
        <v>228.12624633431085</v>
      </c>
      <c r="Q15" s="26"/>
      <c r="R15" s="36">
        <v>0</v>
      </c>
      <c r="S15" s="37">
        <v>6869.32</v>
      </c>
      <c r="T15" s="26"/>
      <c r="U15" s="33">
        <f t="shared" si="2"/>
        <v>84279</v>
      </c>
      <c r="V15" s="34">
        <f t="shared" si="3"/>
        <v>19841751.009999998</v>
      </c>
      <c r="W15" s="35">
        <f t="shared" si="4"/>
        <v>235.42935974560683</v>
      </c>
      <c r="AR15" s="2"/>
      <c r="BV15" s="2"/>
      <c r="DA15" s="2"/>
    </row>
    <row r="16" spans="1:105" ht="15.75" customHeight="1">
      <c r="A16" s="32" t="s">
        <v>25</v>
      </c>
      <c r="B16" s="1" t="s">
        <v>26</v>
      </c>
      <c r="D16" s="25" t="s">
        <v>22</v>
      </c>
      <c r="E16" s="26"/>
      <c r="F16" s="33">
        <v>73698</v>
      </c>
      <c r="G16" s="34">
        <v>22195003.909999996</v>
      </c>
      <c r="H16" s="64">
        <v>301.16154997421904</v>
      </c>
      <c r="I16" s="26"/>
      <c r="J16" s="36">
        <v>1049</v>
      </c>
      <c r="K16" s="37">
        <v>829248</v>
      </c>
      <c r="L16" s="34">
        <f t="shared" si="0"/>
        <v>790.512869399428</v>
      </c>
      <c r="M16" s="26"/>
      <c r="N16" s="36">
        <v>363</v>
      </c>
      <c r="O16" s="37">
        <v>109137.96</v>
      </c>
      <c r="P16" s="34">
        <f t="shared" si="1"/>
        <v>300.65553719008267</v>
      </c>
      <c r="Q16" s="26"/>
      <c r="R16" s="36">
        <v>0</v>
      </c>
      <c r="S16" s="37">
        <v>6148.04</v>
      </c>
      <c r="T16" s="26"/>
      <c r="U16" s="33">
        <f t="shared" si="2"/>
        <v>74384</v>
      </c>
      <c r="V16" s="34">
        <f t="shared" si="3"/>
        <v>22921261.989999995</v>
      </c>
      <c r="W16" s="35">
        <f t="shared" si="4"/>
        <v>308.1477466928371</v>
      </c>
      <c r="AR16" s="38"/>
      <c r="BB16" s="36"/>
      <c r="BC16" s="37"/>
      <c r="BD16" s="38"/>
      <c r="BF16" s="36"/>
      <c r="BG16" s="2"/>
      <c r="BH16" s="38"/>
      <c r="BJ16" s="2"/>
      <c r="BK16" s="2"/>
      <c r="BL16" s="38"/>
      <c r="BN16" s="2"/>
      <c r="BO16" s="2"/>
      <c r="BQ16" s="2"/>
      <c r="BR16" s="2"/>
      <c r="BT16" s="33"/>
      <c r="BU16" s="34"/>
      <c r="BV16" s="38"/>
      <c r="CG16" s="36"/>
      <c r="CH16" s="37"/>
      <c r="CI16" s="38"/>
      <c r="CK16" s="36"/>
      <c r="CL16" s="2"/>
      <c r="CM16" s="38"/>
      <c r="CO16" s="2"/>
      <c r="CP16" s="2"/>
      <c r="CQ16" s="38"/>
      <c r="CS16" s="2"/>
      <c r="CT16" s="2"/>
      <c r="CV16" s="2"/>
      <c r="CW16" s="2"/>
      <c r="CY16" s="33"/>
      <c r="CZ16" s="34"/>
      <c r="DA16" s="38"/>
    </row>
    <row r="17" spans="1:105" ht="15.75" customHeight="1">
      <c r="A17" s="32" t="s">
        <v>27</v>
      </c>
      <c r="B17" s="1" t="s">
        <v>28</v>
      </c>
      <c r="D17" s="25" t="s">
        <v>22</v>
      </c>
      <c r="E17" s="26"/>
      <c r="F17" s="33">
        <v>28270</v>
      </c>
      <c r="G17" s="34">
        <v>12899630.349999998</v>
      </c>
      <c r="H17" s="64">
        <v>456.301038203042</v>
      </c>
      <c r="I17" s="26"/>
      <c r="J17" s="36">
        <v>789</v>
      </c>
      <c r="K17" s="37">
        <v>752580.04</v>
      </c>
      <c r="L17" s="34">
        <f t="shared" si="0"/>
        <v>953.8403548795944</v>
      </c>
      <c r="M17" s="26"/>
      <c r="N17" s="36">
        <v>201</v>
      </c>
      <c r="O17" s="37">
        <v>91639.41</v>
      </c>
      <c r="P17" s="34">
        <f t="shared" si="1"/>
        <v>455.9174626865672</v>
      </c>
      <c r="Q17" s="26"/>
      <c r="R17" s="36">
        <v>0</v>
      </c>
      <c r="S17" s="37">
        <v>4957.36</v>
      </c>
      <c r="T17" s="26"/>
      <c r="U17" s="33">
        <f t="shared" si="2"/>
        <v>28858</v>
      </c>
      <c r="V17" s="34">
        <f t="shared" si="3"/>
        <v>13565528.339999996</v>
      </c>
      <c r="W17" s="35">
        <f t="shared" si="4"/>
        <v>470.07860350682637</v>
      </c>
      <c r="AR17" s="38"/>
      <c r="BB17" s="36"/>
      <c r="BC17" s="37"/>
      <c r="BD17" s="38"/>
      <c r="BF17" s="36"/>
      <c r="BG17" s="37"/>
      <c r="BH17" s="38"/>
      <c r="BJ17" s="36"/>
      <c r="BK17" s="37"/>
      <c r="BL17" s="38"/>
      <c r="BN17" s="2"/>
      <c r="BO17" s="2"/>
      <c r="BQ17" s="2"/>
      <c r="BR17" s="2"/>
      <c r="BT17" s="33"/>
      <c r="BU17" s="34"/>
      <c r="BV17" s="38"/>
      <c r="CG17" s="36"/>
      <c r="CH17" s="37"/>
      <c r="CI17" s="38"/>
      <c r="CK17" s="36"/>
      <c r="CL17" s="37"/>
      <c r="CM17" s="38"/>
      <c r="CO17" s="36"/>
      <c r="CP17" s="37"/>
      <c r="CQ17" s="38"/>
      <c r="CS17" s="2"/>
      <c r="CT17" s="2"/>
      <c r="CV17" s="2"/>
      <c r="CW17" s="2"/>
      <c r="CY17" s="33"/>
      <c r="CZ17" s="34"/>
      <c r="DA17" s="38"/>
    </row>
    <row r="18" spans="1:105" ht="15.75" customHeight="1">
      <c r="A18" s="32" t="s">
        <v>29</v>
      </c>
      <c r="B18" s="1" t="s">
        <v>30</v>
      </c>
      <c r="D18" s="25" t="s">
        <v>22</v>
      </c>
      <c r="E18" s="26"/>
      <c r="F18" s="33">
        <v>8449</v>
      </c>
      <c r="G18" s="34">
        <v>5277566.02</v>
      </c>
      <c r="H18" s="64">
        <v>624.6379476861167</v>
      </c>
      <c r="I18" s="26"/>
      <c r="J18" s="36">
        <v>234</v>
      </c>
      <c r="K18" s="37">
        <v>284454.89</v>
      </c>
      <c r="L18" s="34">
        <f t="shared" si="0"/>
        <v>1215.619188034188</v>
      </c>
      <c r="M18" s="26"/>
      <c r="N18" s="36">
        <v>58</v>
      </c>
      <c r="O18" s="37">
        <v>36044.64</v>
      </c>
      <c r="P18" s="34">
        <f t="shared" si="1"/>
        <v>621.4593103448276</v>
      </c>
      <c r="Q18" s="26"/>
      <c r="R18" s="36">
        <v>0</v>
      </c>
      <c r="S18" s="37">
        <v>1328.07</v>
      </c>
      <c r="T18" s="26"/>
      <c r="U18" s="33">
        <f t="shared" si="2"/>
        <v>8625</v>
      </c>
      <c r="V18" s="34">
        <f t="shared" si="3"/>
        <v>5527304.34</v>
      </c>
      <c r="W18" s="35">
        <f t="shared" si="4"/>
        <v>640.8468799999999</v>
      </c>
      <c r="AR18" s="38"/>
      <c r="BB18" s="36"/>
      <c r="BC18" s="37"/>
      <c r="BD18" s="38"/>
      <c r="BF18" s="36"/>
      <c r="BG18" s="37"/>
      <c r="BH18" s="38"/>
      <c r="BJ18" s="36"/>
      <c r="BK18" s="37"/>
      <c r="BL18" s="38"/>
      <c r="BN18" s="2"/>
      <c r="BO18" s="2"/>
      <c r="BQ18" s="2"/>
      <c r="BR18" s="2"/>
      <c r="BT18" s="33"/>
      <c r="BU18" s="34"/>
      <c r="BV18" s="38"/>
      <c r="CG18" s="36"/>
      <c r="CH18" s="37"/>
      <c r="CI18" s="38"/>
      <c r="CK18" s="36"/>
      <c r="CL18" s="37"/>
      <c r="CM18" s="38"/>
      <c r="CO18" s="36"/>
      <c r="CP18" s="37"/>
      <c r="CQ18" s="38"/>
      <c r="CS18" s="2"/>
      <c r="CT18" s="2"/>
      <c r="CV18" s="2"/>
      <c r="CW18" s="2"/>
      <c r="CY18" s="33"/>
      <c r="CZ18" s="34"/>
      <c r="DA18" s="38"/>
    </row>
    <row r="19" spans="1:23" ht="15.75" customHeight="1">
      <c r="A19" s="32" t="s">
        <v>31</v>
      </c>
      <c r="B19" s="1" t="s">
        <v>32</v>
      </c>
      <c r="D19" s="25" t="s">
        <v>22</v>
      </c>
      <c r="E19" s="26"/>
      <c r="F19" s="33">
        <v>2193</v>
      </c>
      <c r="G19" s="34">
        <v>1887546.21</v>
      </c>
      <c r="H19" s="64">
        <v>860.7141860465116</v>
      </c>
      <c r="I19" s="26"/>
      <c r="J19" s="36">
        <v>58</v>
      </c>
      <c r="K19" s="37">
        <v>112975.02</v>
      </c>
      <c r="L19" s="34">
        <f t="shared" si="0"/>
        <v>1947.845172413793</v>
      </c>
      <c r="M19" s="26"/>
      <c r="N19" s="36">
        <v>17</v>
      </c>
      <c r="O19" s="37">
        <v>14683.99</v>
      </c>
      <c r="P19" s="34">
        <f t="shared" si="1"/>
        <v>863.7641176470588</v>
      </c>
      <c r="Q19" s="26"/>
      <c r="R19" s="36">
        <v>0</v>
      </c>
      <c r="S19" s="37">
        <v>623.96</v>
      </c>
      <c r="T19" s="26"/>
      <c r="U19" s="33">
        <f t="shared" si="2"/>
        <v>2234</v>
      </c>
      <c r="V19" s="34">
        <f t="shared" si="3"/>
        <v>1986461.2</v>
      </c>
      <c r="W19" s="35">
        <f t="shared" si="4"/>
        <v>889.1948075201432</v>
      </c>
    </row>
    <row r="20" spans="1:23" ht="15.75" customHeight="1">
      <c r="A20" s="32" t="s">
        <v>33</v>
      </c>
      <c r="B20" s="1" t="s">
        <v>34</v>
      </c>
      <c r="D20" s="25" t="s">
        <v>22</v>
      </c>
      <c r="E20" s="26"/>
      <c r="F20" s="33">
        <v>486</v>
      </c>
      <c r="G20" s="34">
        <v>547754.78</v>
      </c>
      <c r="H20" s="64">
        <v>1127.0674485596708</v>
      </c>
      <c r="I20" s="26"/>
      <c r="J20" s="36">
        <v>26</v>
      </c>
      <c r="K20" s="37">
        <v>74102.1</v>
      </c>
      <c r="L20" s="34">
        <f t="shared" si="0"/>
        <v>2850.0807692307694</v>
      </c>
      <c r="M20" s="26"/>
      <c r="N20" s="36">
        <v>9</v>
      </c>
      <c r="O20" s="37">
        <v>10278.63</v>
      </c>
      <c r="P20" s="34">
        <f t="shared" si="1"/>
        <v>1142.07</v>
      </c>
      <c r="Q20" s="26"/>
      <c r="R20" s="36">
        <v>0</v>
      </c>
      <c r="S20" s="37">
        <v>85.87</v>
      </c>
      <c r="T20" s="26"/>
      <c r="U20" s="33">
        <f t="shared" si="2"/>
        <v>503</v>
      </c>
      <c r="V20" s="34">
        <f t="shared" si="3"/>
        <v>611664.12</v>
      </c>
      <c r="W20" s="35">
        <f t="shared" si="4"/>
        <v>1216.0320477137177</v>
      </c>
    </row>
    <row r="21" spans="1:23" ht="15.75" customHeight="1">
      <c r="A21" s="32" t="s">
        <v>35</v>
      </c>
      <c r="B21" s="1" t="s">
        <v>36</v>
      </c>
      <c r="D21" s="25" t="s">
        <v>22</v>
      </c>
      <c r="E21" s="26"/>
      <c r="F21" s="33">
        <v>122</v>
      </c>
      <c r="G21" s="34">
        <v>156055.77</v>
      </c>
      <c r="H21" s="64">
        <v>1279.145655737705</v>
      </c>
      <c r="I21" s="26"/>
      <c r="J21" s="36">
        <v>4</v>
      </c>
      <c r="K21" s="37">
        <v>12873.06</v>
      </c>
      <c r="L21" s="34">
        <f t="shared" si="0"/>
        <v>3218.265</v>
      </c>
      <c r="M21" s="26"/>
      <c r="N21" s="36">
        <v>8</v>
      </c>
      <c r="O21" s="37">
        <v>10171.33</v>
      </c>
      <c r="P21" s="34">
        <f t="shared" si="1"/>
        <v>1271.41625</v>
      </c>
      <c r="Q21" s="26"/>
      <c r="R21" s="36">
        <v>0</v>
      </c>
      <c r="S21" s="37">
        <v>5.72</v>
      </c>
      <c r="T21" s="26"/>
      <c r="U21" s="33">
        <f t="shared" si="2"/>
        <v>118</v>
      </c>
      <c r="V21" s="34">
        <f t="shared" si="3"/>
        <v>158763.22</v>
      </c>
      <c r="W21" s="35">
        <f t="shared" si="4"/>
        <v>1345.4510169491525</v>
      </c>
    </row>
    <row r="22" spans="1:23" ht="15.75" customHeight="1">
      <c r="A22" s="32" t="s">
        <v>37</v>
      </c>
      <c r="B22" s="1" t="s">
        <v>38</v>
      </c>
      <c r="D22" s="25" t="s">
        <v>22</v>
      </c>
      <c r="E22" s="26"/>
      <c r="F22" s="33">
        <v>48</v>
      </c>
      <c r="G22" s="34">
        <v>91645.47</v>
      </c>
      <c r="H22" s="64">
        <v>1909.280625</v>
      </c>
      <c r="I22" s="26"/>
      <c r="J22" s="36">
        <v>0</v>
      </c>
      <c r="K22" s="37">
        <v>0</v>
      </c>
      <c r="L22" s="34">
        <f t="shared" si="0"/>
        <v>0</v>
      </c>
      <c r="M22" s="26"/>
      <c r="N22" s="36">
        <v>0</v>
      </c>
      <c r="O22" s="37">
        <v>0</v>
      </c>
      <c r="P22" s="34">
        <f t="shared" si="1"/>
        <v>0</v>
      </c>
      <c r="Q22" s="26"/>
      <c r="R22" s="36">
        <v>0</v>
      </c>
      <c r="S22" s="37">
        <v>0</v>
      </c>
      <c r="T22" s="26"/>
      <c r="U22" s="33">
        <f t="shared" si="2"/>
        <v>48</v>
      </c>
      <c r="V22" s="34">
        <f t="shared" si="3"/>
        <v>91645.47</v>
      </c>
      <c r="W22" s="35">
        <f t="shared" si="4"/>
        <v>1909.280625</v>
      </c>
    </row>
    <row r="23" spans="1:23" ht="15.75" customHeight="1">
      <c r="A23" s="32" t="s">
        <v>39</v>
      </c>
      <c r="B23" s="1" t="s">
        <v>40</v>
      </c>
      <c r="D23" s="25" t="s">
        <v>22</v>
      </c>
      <c r="E23" s="26"/>
      <c r="F23" s="33">
        <v>21</v>
      </c>
      <c r="G23" s="34">
        <v>58961.11</v>
      </c>
      <c r="H23" s="64">
        <v>2807.671904761905</v>
      </c>
      <c r="I23" s="26"/>
      <c r="J23" s="36">
        <v>0</v>
      </c>
      <c r="K23" s="37">
        <v>0</v>
      </c>
      <c r="L23" s="34">
        <f t="shared" si="0"/>
        <v>0</v>
      </c>
      <c r="M23" s="26"/>
      <c r="N23" s="36">
        <v>2</v>
      </c>
      <c r="O23" s="37">
        <v>4691.93</v>
      </c>
      <c r="P23" s="34">
        <f t="shared" si="1"/>
        <v>2345.965</v>
      </c>
      <c r="Q23" s="26"/>
      <c r="R23" s="36">
        <v>0</v>
      </c>
      <c r="S23" s="37">
        <v>0</v>
      </c>
      <c r="T23" s="26"/>
      <c r="U23" s="33">
        <f t="shared" si="2"/>
        <v>19</v>
      </c>
      <c r="V23" s="34">
        <f t="shared" si="3"/>
        <v>54269.18</v>
      </c>
      <c r="W23" s="35">
        <f t="shared" si="4"/>
        <v>2856.2726315789473</v>
      </c>
    </row>
    <row r="24" spans="1:23" ht="15.75" customHeight="1">
      <c r="A24" s="32" t="s">
        <v>41</v>
      </c>
      <c r="B24" s="1" t="s">
        <v>42</v>
      </c>
      <c r="D24" s="25" t="s">
        <v>22</v>
      </c>
      <c r="E24" s="26"/>
      <c r="F24" s="33">
        <v>25</v>
      </c>
      <c r="G24" s="34">
        <v>37015.5</v>
      </c>
      <c r="H24" s="64">
        <v>1480.62</v>
      </c>
      <c r="I24" s="26"/>
      <c r="J24" s="36">
        <v>0</v>
      </c>
      <c r="K24" s="37">
        <v>0</v>
      </c>
      <c r="L24" s="34">
        <f t="shared" si="0"/>
        <v>0</v>
      </c>
      <c r="M24" s="26"/>
      <c r="N24" s="36">
        <v>0</v>
      </c>
      <c r="O24" s="37">
        <v>0</v>
      </c>
      <c r="P24" s="34">
        <f t="shared" si="1"/>
        <v>0</v>
      </c>
      <c r="Q24" s="26"/>
      <c r="R24" s="36">
        <v>0</v>
      </c>
      <c r="S24" s="37">
        <v>0</v>
      </c>
      <c r="T24" s="26"/>
      <c r="U24" s="33">
        <f t="shared" si="2"/>
        <v>25</v>
      </c>
      <c r="V24" s="34">
        <f t="shared" si="3"/>
        <v>37015.5</v>
      </c>
      <c r="W24" s="35">
        <f t="shared" si="4"/>
        <v>1480.62</v>
      </c>
    </row>
    <row r="25" spans="1:23" ht="15.75" customHeight="1">
      <c r="A25" s="32" t="s">
        <v>43</v>
      </c>
      <c r="B25" s="1" t="s">
        <v>44</v>
      </c>
      <c r="D25" s="25" t="s">
        <v>22</v>
      </c>
      <c r="E25" s="26"/>
      <c r="F25" s="33">
        <v>13</v>
      </c>
      <c r="G25" s="34">
        <v>19540.59</v>
      </c>
      <c r="H25" s="64">
        <v>1503.1223076923077</v>
      </c>
      <c r="I25" s="26"/>
      <c r="J25" s="36">
        <v>1</v>
      </c>
      <c r="K25" s="37">
        <v>2935.34</v>
      </c>
      <c r="L25" s="34">
        <f t="shared" si="0"/>
        <v>2935.34</v>
      </c>
      <c r="M25" s="26"/>
      <c r="N25" s="36">
        <v>0</v>
      </c>
      <c r="O25" s="37">
        <v>0</v>
      </c>
      <c r="P25" s="34">
        <f t="shared" si="1"/>
        <v>0</v>
      </c>
      <c r="Q25" s="26"/>
      <c r="R25" s="36">
        <v>0</v>
      </c>
      <c r="S25" s="37">
        <v>0</v>
      </c>
      <c r="T25" s="26"/>
      <c r="U25" s="33">
        <f t="shared" si="2"/>
        <v>14</v>
      </c>
      <c r="V25" s="34">
        <f t="shared" si="3"/>
        <v>22475.93</v>
      </c>
      <c r="W25" s="35">
        <f t="shared" si="4"/>
        <v>1605.4235714285714</v>
      </c>
    </row>
    <row r="26" spans="1:23" ht="15.75" customHeight="1">
      <c r="A26" s="32">
        <v>1017</v>
      </c>
      <c r="B26" s="61" t="s">
        <v>76</v>
      </c>
      <c r="D26" s="25" t="s">
        <v>22</v>
      </c>
      <c r="E26" s="26"/>
      <c r="F26" s="33">
        <v>1</v>
      </c>
      <c r="G26" s="34">
        <v>647.92</v>
      </c>
      <c r="H26" s="64">
        <v>647.92</v>
      </c>
      <c r="I26" s="26"/>
      <c r="J26" s="36">
        <v>0</v>
      </c>
      <c r="K26" s="37">
        <v>0</v>
      </c>
      <c r="L26" s="34">
        <f>IF(+J26=0,0,+K26/J26)</f>
        <v>0</v>
      </c>
      <c r="M26" s="26"/>
      <c r="N26" s="36">
        <v>0</v>
      </c>
      <c r="O26" s="37">
        <v>0</v>
      </c>
      <c r="P26" s="34">
        <f>IF(+N26=0,0,+O26/N26)</f>
        <v>0</v>
      </c>
      <c r="Q26" s="26"/>
      <c r="R26" s="36">
        <v>0</v>
      </c>
      <c r="S26" s="37">
        <v>0</v>
      </c>
      <c r="T26" s="26"/>
      <c r="U26" s="33">
        <f>F26+J26-N26+R26</f>
        <v>1</v>
      </c>
      <c r="V26" s="34">
        <f>G26+K26-O26+S26</f>
        <v>647.92</v>
      </c>
      <c r="W26" s="35">
        <f>IF(+U26=0,0,+V26/U26)</f>
        <v>647.92</v>
      </c>
    </row>
    <row r="27" spans="1:23" ht="15.75" customHeight="1">
      <c r="A27" s="32" t="s">
        <v>45</v>
      </c>
      <c r="B27" s="1" t="s">
        <v>46</v>
      </c>
      <c r="D27" s="25" t="s">
        <v>22</v>
      </c>
      <c r="E27" s="26"/>
      <c r="F27" s="33">
        <v>4</v>
      </c>
      <c r="G27" s="34">
        <v>19685.91</v>
      </c>
      <c r="H27" s="64">
        <v>4921.4775</v>
      </c>
      <c r="I27" s="26"/>
      <c r="J27" s="36">
        <v>0</v>
      </c>
      <c r="K27" s="37">
        <v>0</v>
      </c>
      <c r="L27" s="34">
        <f>IF(+J27=0,0,+K27/J27)</f>
        <v>0</v>
      </c>
      <c r="M27" s="26"/>
      <c r="N27" s="36">
        <v>0</v>
      </c>
      <c r="O27" s="37">
        <v>0</v>
      </c>
      <c r="P27" s="34">
        <f>IF(+N27=0,0,+O27/N27)</f>
        <v>0</v>
      </c>
      <c r="Q27" s="26"/>
      <c r="R27" s="36">
        <v>0</v>
      </c>
      <c r="S27" s="37">
        <v>0</v>
      </c>
      <c r="T27" s="26"/>
      <c r="U27" s="33">
        <f t="shared" si="2"/>
        <v>4</v>
      </c>
      <c r="V27" s="34">
        <f t="shared" si="3"/>
        <v>19685.91</v>
      </c>
      <c r="W27" s="35">
        <f t="shared" si="4"/>
        <v>4921.4775</v>
      </c>
    </row>
    <row r="28" spans="1:23" ht="15.75" customHeight="1">
      <c r="A28" s="32" t="s">
        <v>47</v>
      </c>
      <c r="B28" s="1" t="s">
        <v>48</v>
      </c>
      <c r="D28" s="25" t="s">
        <v>22</v>
      </c>
      <c r="E28" s="26"/>
      <c r="F28" s="33">
        <v>6</v>
      </c>
      <c r="G28" s="34">
        <v>17265.82</v>
      </c>
      <c r="H28" s="64">
        <v>2877.6366666666668</v>
      </c>
      <c r="I28" s="26"/>
      <c r="J28" s="36">
        <v>0</v>
      </c>
      <c r="K28" s="37">
        <v>0</v>
      </c>
      <c r="L28" s="34">
        <f>IF(+J28=0,0,+K28/J28)</f>
        <v>0</v>
      </c>
      <c r="M28" s="26"/>
      <c r="N28" s="36">
        <v>0</v>
      </c>
      <c r="O28" s="37">
        <v>0</v>
      </c>
      <c r="P28" s="34">
        <f>IF(+N28=0,0,+O28/N28)</f>
        <v>0</v>
      </c>
      <c r="Q28" s="26"/>
      <c r="R28" s="36">
        <v>0</v>
      </c>
      <c r="S28" s="37">
        <v>0</v>
      </c>
      <c r="T28" s="26"/>
      <c r="U28" s="33">
        <f t="shared" si="2"/>
        <v>6</v>
      </c>
      <c r="V28" s="34">
        <f t="shared" si="3"/>
        <v>17265.82</v>
      </c>
      <c r="W28" s="35">
        <f t="shared" si="4"/>
        <v>2877.6366666666668</v>
      </c>
    </row>
    <row r="29" spans="1:23" ht="15.75" customHeight="1">
      <c r="A29" s="39"/>
      <c r="B29" s="40"/>
      <c r="C29" s="40"/>
      <c r="D29" s="39"/>
      <c r="E29" s="41"/>
      <c r="F29" s="40"/>
      <c r="G29" s="40"/>
      <c r="H29" s="43"/>
      <c r="I29" s="41"/>
      <c r="J29" s="40"/>
      <c r="K29" s="40"/>
      <c r="L29" s="43"/>
      <c r="M29" s="41"/>
      <c r="N29" s="40"/>
      <c r="O29" s="40"/>
      <c r="P29" s="43"/>
      <c r="Q29" s="41"/>
      <c r="R29" s="40"/>
      <c r="S29" s="40"/>
      <c r="T29" s="41"/>
      <c r="U29" s="40"/>
      <c r="V29" s="40"/>
      <c r="W29" s="42"/>
    </row>
    <row r="30" spans="1:23" ht="15.75" customHeight="1">
      <c r="A30" s="7"/>
      <c r="B30" s="8" t="s">
        <v>49</v>
      </c>
      <c r="C30" s="10"/>
      <c r="D30" s="25"/>
      <c r="E30" s="26"/>
      <c r="H30" s="74"/>
      <c r="I30" s="26"/>
      <c r="L30" s="34"/>
      <c r="M30" s="26"/>
      <c r="P30" s="34"/>
      <c r="Q30" s="26"/>
      <c r="T30" s="26"/>
      <c r="W30" s="44"/>
    </row>
    <row r="31" spans="1:23" ht="15.75" customHeight="1">
      <c r="A31" s="25"/>
      <c r="D31" s="25"/>
      <c r="E31" s="26"/>
      <c r="H31" s="74"/>
      <c r="I31" s="26"/>
      <c r="L31" s="34"/>
      <c r="M31" s="26"/>
      <c r="P31" s="34"/>
      <c r="Q31" s="26"/>
      <c r="T31" s="26"/>
      <c r="W31" s="44"/>
    </row>
    <row r="32" spans="1:23" ht="15.75" customHeight="1">
      <c r="A32" s="32" t="s">
        <v>50</v>
      </c>
      <c r="B32" s="1" t="s">
        <v>51</v>
      </c>
      <c r="D32" s="25" t="s">
        <v>22</v>
      </c>
      <c r="E32" s="26"/>
      <c r="F32" s="33">
        <v>9</v>
      </c>
      <c r="G32" s="34">
        <v>10585.52</v>
      </c>
      <c r="H32" s="64">
        <v>1176.1688888888887</v>
      </c>
      <c r="I32" s="26"/>
      <c r="J32" s="36">
        <v>9</v>
      </c>
      <c r="K32" s="37">
        <v>9156.1</v>
      </c>
      <c r="L32" s="34">
        <f aca="true" t="shared" si="5" ref="L32:L39">IF(+J32=0,0,+K32/J32)</f>
        <v>1017.3444444444444</v>
      </c>
      <c r="M32" s="26"/>
      <c r="N32" s="36">
        <v>6</v>
      </c>
      <c r="O32" s="37">
        <v>6186.87</v>
      </c>
      <c r="P32" s="34">
        <f aca="true" t="shared" si="6" ref="P32:P39">IF(+N32=0,0,+O32/N32)</f>
        <v>1031.145</v>
      </c>
      <c r="Q32" s="26"/>
      <c r="R32" s="36">
        <v>0</v>
      </c>
      <c r="S32" s="37">
        <v>0</v>
      </c>
      <c r="T32" s="26"/>
      <c r="U32" s="33">
        <f aca="true" t="shared" si="7" ref="U32:U41">F32+J32-N32+R32</f>
        <v>12</v>
      </c>
      <c r="V32" s="34">
        <f aca="true" t="shared" si="8" ref="V32:V41">G32+K32-O32+S32</f>
        <v>13554.750000000004</v>
      </c>
      <c r="W32" s="35">
        <f aca="true" t="shared" si="9" ref="W32:W41">IF(+U32=0,0,+V32/U32)</f>
        <v>1129.5625000000002</v>
      </c>
    </row>
    <row r="33" spans="1:105" ht="15.75" customHeight="1">
      <c r="A33" s="32" t="s">
        <v>52</v>
      </c>
      <c r="B33" s="1" t="s">
        <v>53</v>
      </c>
      <c r="D33" s="25" t="s">
        <v>22</v>
      </c>
      <c r="E33" s="26"/>
      <c r="F33" s="33">
        <v>15</v>
      </c>
      <c r="G33" s="34">
        <v>11339.16</v>
      </c>
      <c r="H33" s="64">
        <v>755.944</v>
      </c>
      <c r="I33" s="26"/>
      <c r="J33" s="36">
        <v>0</v>
      </c>
      <c r="K33" s="37">
        <v>0</v>
      </c>
      <c r="L33" s="34">
        <f t="shared" si="5"/>
        <v>0</v>
      </c>
      <c r="M33" s="26"/>
      <c r="N33" s="36">
        <v>0</v>
      </c>
      <c r="O33" s="37">
        <v>0</v>
      </c>
      <c r="P33" s="34">
        <f t="shared" si="6"/>
        <v>0</v>
      </c>
      <c r="Q33" s="26"/>
      <c r="R33" s="36">
        <v>0</v>
      </c>
      <c r="S33" s="37">
        <v>0</v>
      </c>
      <c r="T33" s="26"/>
      <c r="U33" s="33">
        <f t="shared" si="7"/>
        <v>15</v>
      </c>
      <c r="V33" s="34">
        <f t="shared" si="8"/>
        <v>11339.16</v>
      </c>
      <c r="W33" s="35">
        <f t="shared" si="9"/>
        <v>755.944</v>
      </c>
      <c r="AR33" s="2"/>
      <c r="BV33" s="2"/>
      <c r="DA33" s="2"/>
    </row>
    <row r="34" spans="1:105" ht="15.75" customHeight="1">
      <c r="A34" s="32" t="s">
        <v>54</v>
      </c>
      <c r="B34" s="1" t="s">
        <v>55</v>
      </c>
      <c r="D34" s="25" t="s">
        <v>22</v>
      </c>
      <c r="E34" s="26"/>
      <c r="F34" s="33">
        <v>71</v>
      </c>
      <c r="G34" s="34">
        <v>136172.16</v>
      </c>
      <c r="H34" s="64">
        <v>1917.917746478873</v>
      </c>
      <c r="I34" s="26"/>
      <c r="J34" s="36">
        <v>1</v>
      </c>
      <c r="K34" s="37">
        <v>1991.57</v>
      </c>
      <c r="L34" s="34">
        <f t="shared" si="5"/>
        <v>1991.57</v>
      </c>
      <c r="M34" s="26"/>
      <c r="N34" s="36">
        <v>0</v>
      </c>
      <c r="O34" s="37">
        <v>0</v>
      </c>
      <c r="P34" s="34">
        <f t="shared" si="6"/>
        <v>0</v>
      </c>
      <c r="Q34" s="26"/>
      <c r="R34" s="36">
        <v>0</v>
      </c>
      <c r="S34" s="37">
        <v>57.24</v>
      </c>
      <c r="T34" s="26"/>
      <c r="U34" s="33">
        <f t="shared" si="7"/>
        <v>72</v>
      </c>
      <c r="V34" s="34">
        <f t="shared" si="8"/>
        <v>138220.97</v>
      </c>
      <c r="W34" s="35">
        <f t="shared" si="9"/>
        <v>1919.7356944444446</v>
      </c>
      <c r="AR34" s="38"/>
      <c r="BB34" s="33"/>
      <c r="BC34" s="34"/>
      <c r="BD34" s="38"/>
      <c r="BF34" s="2"/>
      <c r="BG34" s="2"/>
      <c r="BH34" s="38"/>
      <c r="BJ34" s="36"/>
      <c r="BK34" s="37"/>
      <c r="BL34" s="38"/>
      <c r="BN34" s="2"/>
      <c r="BO34" s="2"/>
      <c r="BQ34" s="2"/>
      <c r="BR34" s="2"/>
      <c r="BT34" s="33"/>
      <c r="BU34" s="34"/>
      <c r="BV34" s="38"/>
      <c r="CG34" s="33"/>
      <c r="CH34" s="34"/>
      <c r="CI34" s="38"/>
      <c r="CK34" s="2"/>
      <c r="CL34" s="2"/>
      <c r="CM34" s="38"/>
      <c r="CO34" s="36"/>
      <c r="CP34" s="37"/>
      <c r="CQ34" s="38"/>
      <c r="CS34" s="2"/>
      <c r="CT34" s="2"/>
      <c r="CV34" s="2"/>
      <c r="CW34" s="2"/>
      <c r="CY34" s="33"/>
      <c r="CZ34" s="34"/>
      <c r="DA34" s="38"/>
    </row>
    <row r="35" spans="1:105" ht="15.75" customHeight="1">
      <c r="A35" s="32" t="s">
        <v>56</v>
      </c>
      <c r="B35" s="1" t="s">
        <v>57</v>
      </c>
      <c r="D35" s="25" t="s">
        <v>22</v>
      </c>
      <c r="E35" s="26"/>
      <c r="F35" s="33">
        <v>92</v>
      </c>
      <c r="G35" s="34">
        <v>200949.11</v>
      </c>
      <c r="H35" s="64">
        <v>2184.2294565217394</v>
      </c>
      <c r="I35" s="26"/>
      <c r="J35" s="36">
        <v>10</v>
      </c>
      <c r="K35" s="37">
        <v>14964.28</v>
      </c>
      <c r="L35" s="34">
        <f t="shared" si="5"/>
        <v>1496.428</v>
      </c>
      <c r="M35" s="26"/>
      <c r="N35" s="36">
        <v>2</v>
      </c>
      <c r="O35" s="37">
        <v>4895.28</v>
      </c>
      <c r="P35" s="34">
        <f t="shared" si="6"/>
        <v>2447.64</v>
      </c>
      <c r="Q35" s="26"/>
      <c r="R35" s="36">
        <v>0</v>
      </c>
      <c r="S35" s="37">
        <v>120.21</v>
      </c>
      <c r="T35" s="26"/>
      <c r="U35" s="33">
        <f t="shared" si="7"/>
        <v>100</v>
      </c>
      <c r="V35" s="34">
        <f t="shared" si="8"/>
        <v>211138.31999999998</v>
      </c>
      <c r="W35" s="35">
        <f t="shared" si="9"/>
        <v>2111.3831999999998</v>
      </c>
      <c r="AR35" s="38"/>
      <c r="BB35" s="33"/>
      <c r="BC35" s="34"/>
      <c r="BD35" s="38"/>
      <c r="BF35" s="2"/>
      <c r="BG35" s="2"/>
      <c r="BH35" s="38"/>
      <c r="BJ35" s="36"/>
      <c r="BK35" s="37"/>
      <c r="BL35" s="38"/>
      <c r="BN35" s="2"/>
      <c r="BO35" s="2"/>
      <c r="BQ35" s="2"/>
      <c r="BR35" s="2"/>
      <c r="BT35" s="33"/>
      <c r="BU35" s="34"/>
      <c r="BV35" s="38"/>
      <c r="CG35" s="33"/>
      <c r="CH35" s="34"/>
      <c r="CI35" s="38"/>
      <c r="CK35" s="2"/>
      <c r="CL35" s="2"/>
      <c r="CM35" s="38"/>
      <c r="CO35" s="36"/>
      <c r="CP35" s="37"/>
      <c r="CQ35" s="38"/>
      <c r="CS35" s="2"/>
      <c r="CT35" s="2"/>
      <c r="CV35" s="2"/>
      <c r="CW35" s="2"/>
      <c r="CY35" s="33"/>
      <c r="CZ35" s="34"/>
      <c r="DA35" s="38"/>
    </row>
    <row r="36" spans="1:105" ht="15.75" customHeight="1">
      <c r="A36" s="32" t="s">
        <v>58</v>
      </c>
      <c r="B36" s="1" t="s">
        <v>59</v>
      </c>
      <c r="D36" s="25" t="s">
        <v>22</v>
      </c>
      <c r="E36" s="26"/>
      <c r="F36" s="33">
        <v>98</v>
      </c>
      <c r="G36" s="34">
        <v>420393.96</v>
      </c>
      <c r="H36" s="64">
        <v>4289.734285714286</v>
      </c>
      <c r="I36" s="26"/>
      <c r="J36" s="36">
        <v>3</v>
      </c>
      <c r="K36" s="37">
        <v>5786.89</v>
      </c>
      <c r="L36" s="34">
        <f t="shared" si="5"/>
        <v>1928.9633333333334</v>
      </c>
      <c r="M36" s="26"/>
      <c r="N36" s="36">
        <v>0</v>
      </c>
      <c r="O36" s="37">
        <v>0</v>
      </c>
      <c r="P36" s="34">
        <f t="shared" si="6"/>
        <v>0</v>
      </c>
      <c r="Q36" s="26"/>
      <c r="R36" s="36">
        <v>0</v>
      </c>
      <c r="S36" s="37">
        <v>17.17</v>
      </c>
      <c r="T36" s="26"/>
      <c r="U36" s="33">
        <f t="shared" si="7"/>
        <v>101</v>
      </c>
      <c r="V36" s="34">
        <f t="shared" si="8"/>
        <v>426198.02</v>
      </c>
      <c r="W36" s="35">
        <f t="shared" si="9"/>
        <v>4219.782376237624</v>
      </c>
      <c r="AR36" s="38"/>
      <c r="BB36" s="33"/>
      <c r="BC36" s="34"/>
      <c r="BD36" s="38"/>
      <c r="BF36" s="2"/>
      <c r="BG36" s="2"/>
      <c r="BH36" s="38"/>
      <c r="BJ36" s="36"/>
      <c r="BK36" s="37"/>
      <c r="BL36" s="38"/>
      <c r="BN36" s="2"/>
      <c r="BO36" s="2"/>
      <c r="BQ36" s="2"/>
      <c r="BR36" s="2"/>
      <c r="BT36" s="33"/>
      <c r="BU36" s="34"/>
      <c r="BV36" s="38"/>
      <c r="CG36" s="33"/>
      <c r="CH36" s="34"/>
      <c r="CI36" s="38"/>
      <c r="CK36" s="2"/>
      <c r="CL36" s="2"/>
      <c r="CM36" s="38"/>
      <c r="CO36" s="36"/>
      <c r="CP36" s="37"/>
      <c r="CQ36" s="38"/>
      <c r="CS36" s="2"/>
      <c r="CT36" s="2"/>
      <c r="CV36" s="2"/>
      <c r="CW36" s="2"/>
      <c r="CY36" s="33"/>
      <c r="CZ36" s="34"/>
      <c r="DA36" s="38"/>
    </row>
    <row r="37" spans="1:105" ht="15.75" customHeight="1">
      <c r="A37" s="32" t="s">
        <v>60</v>
      </c>
      <c r="B37" s="1" t="s">
        <v>61</v>
      </c>
      <c r="D37" s="25" t="s">
        <v>22</v>
      </c>
      <c r="E37" s="26"/>
      <c r="F37" s="33">
        <v>19</v>
      </c>
      <c r="G37" s="34">
        <v>102041.64</v>
      </c>
      <c r="H37" s="64">
        <v>5370.612631578947</v>
      </c>
      <c r="I37" s="26"/>
      <c r="J37" s="36">
        <v>0</v>
      </c>
      <c r="K37" s="37">
        <v>0</v>
      </c>
      <c r="L37" s="34">
        <f t="shared" si="5"/>
        <v>0</v>
      </c>
      <c r="M37" s="26"/>
      <c r="N37" s="36">
        <v>0</v>
      </c>
      <c r="O37" s="37">
        <v>0</v>
      </c>
      <c r="P37" s="34">
        <f t="shared" si="6"/>
        <v>0</v>
      </c>
      <c r="Q37" s="26"/>
      <c r="R37" s="36">
        <v>0</v>
      </c>
      <c r="S37" s="37">
        <v>0</v>
      </c>
      <c r="T37" s="26"/>
      <c r="U37" s="33">
        <f t="shared" si="7"/>
        <v>19</v>
      </c>
      <c r="V37" s="34">
        <f t="shared" si="8"/>
        <v>102041.64</v>
      </c>
      <c r="W37" s="35">
        <f t="shared" si="9"/>
        <v>5370.612631578947</v>
      </c>
      <c r="AR37" s="38"/>
      <c r="BB37" s="33"/>
      <c r="BC37" s="34"/>
      <c r="BD37" s="38"/>
      <c r="BF37" s="2"/>
      <c r="BG37" s="2"/>
      <c r="BH37" s="38"/>
      <c r="BJ37" s="36"/>
      <c r="BK37" s="37"/>
      <c r="BL37" s="38"/>
      <c r="BN37" s="2"/>
      <c r="BO37" s="2"/>
      <c r="BQ37" s="2"/>
      <c r="BR37" s="2"/>
      <c r="BT37" s="33"/>
      <c r="BU37" s="34"/>
      <c r="BV37" s="38"/>
      <c r="CG37" s="33"/>
      <c r="CH37" s="34"/>
      <c r="CI37" s="38"/>
      <c r="CK37" s="2"/>
      <c r="CL37" s="2"/>
      <c r="CM37" s="38"/>
      <c r="CO37" s="36"/>
      <c r="CP37" s="37"/>
      <c r="CQ37" s="38"/>
      <c r="CS37" s="2"/>
      <c r="CT37" s="2"/>
      <c r="CV37" s="2"/>
      <c r="CW37" s="2"/>
      <c r="CY37" s="33"/>
      <c r="CZ37" s="34"/>
      <c r="DA37" s="38"/>
    </row>
    <row r="38" spans="1:105" ht="15.75" customHeight="1">
      <c r="A38" s="32" t="s">
        <v>62</v>
      </c>
      <c r="B38" s="1" t="s">
        <v>63</v>
      </c>
      <c r="D38" s="25" t="s">
        <v>22</v>
      </c>
      <c r="E38" s="26"/>
      <c r="F38" s="33">
        <v>89</v>
      </c>
      <c r="G38" s="34">
        <v>252848.13</v>
      </c>
      <c r="H38" s="64">
        <v>2840.990224719101</v>
      </c>
      <c r="I38" s="26"/>
      <c r="J38" s="36">
        <v>0</v>
      </c>
      <c r="K38" s="37">
        <v>0</v>
      </c>
      <c r="L38" s="34">
        <f t="shared" si="5"/>
        <v>0</v>
      </c>
      <c r="M38" s="26"/>
      <c r="N38" s="36">
        <v>0</v>
      </c>
      <c r="O38" s="37">
        <v>0</v>
      </c>
      <c r="P38" s="34">
        <f t="shared" si="6"/>
        <v>0</v>
      </c>
      <c r="Q38" s="26"/>
      <c r="R38" s="36">
        <v>0</v>
      </c>
      <c r="S38" s="37">
        <v>0</v>
      </c>
      <c r="T38" s="26"/>
      <c r="U38" s="33">
        <f t="shared" si="7"/>
        <v>89</v>
      </c>
      <c r="V38" s="34">
        <f t="shared" si="8"/>
        <v>252848.13</v>
      </c>
      <c r="W38" s="35">
        <f t="shared" si="9"/>
        <v>2840.990224719101</v>
      </c>
      <c r="AR38" s="2"/>
      <c r="BV38" s="2"/>
      <c r="DA38" s="2"/>
    </row>
    <row r="39" spans="1:105" ht="15.75" customHeight="1">
      <c r="A39" s="32" t="s">
        <v>64</v>
      </c>
      <c r="B39" s="1" t="s">
        <v>65</v>
      </c>
      <c r="D39" s="25" t="s">
        <v>22</v>
      </c>
      <c r="E39" s="26"/>
      <c r="F39" s="33">
        <v>21</v>
      </c>
      <c r="G39" s="34">
        <v>82055.26</v>
      </c>
      <c r="H39" s="64">
        <v>3907.393333333333</v>
      </c>
      <c r="I39" s="26"/>
      <c r="J39" s="36">
        <v>0</v>
      </c>
      <c r="K39" s="37">
        <v>0</v>
      </c>
      <c r="L39" s="34">
        <f t="shared" si="5"/>
        <v>0</v>
      </c>
      <c r="M39" s="26"/>
      <c r="N39" s="36">
        <v>0</v>
      </c>
      <c r="O39" s="37">
        <v>0</v>
      </c>
      <c r="P39" s="34">
        <f t="shared" si="6"/>
        <v>0</v>
      </c>
      <c r="Q39" s="26"/>
      <c r="R39" s="36">
        <v>0</v>
      </c>
      <c r="S39" s="37">
        <v>5.74</v>
      </c>
      <c r="T39" s="26"/>
      <c r="U39" s="33">
        <f t="shared" si="7"/>
        <v>21</v>
      </c>
      <c r="V39" s="34">
        <f t="shared" si="8"/>
        <v>82061</v>
      </c>
      <c r="W39" s="35">
        <f t="shared" si="9"/>
        <v>3907.6666666666665</v>
      </c>
      <c r="AR39" s="38"/>
      <c r="BB39" s="33"/>
      <c r="BC39" s="34"/>
      <c r="BD39" s="38"/>
      <c r="BF39" s="2"/>
      <c r="BG39" s="2"/>
      <c r="BH39" s="38"/>
      <c r="BJ39" s="36"/>
      <c r="BK39" s="37"/>
      <c r="BL39" s="38"/>
      <c r="BN39" s="2"/>
      <c r="BO39" s="2"/>
      <c r="BQ39" s="2"/>
      <c r="BR39" s="2"/>
      <c r="BT39" s="33"/>
      <c r="BU39" s="34"/>
      <c r="BV39" s="38"/>
      <c r="CG39" s="33"/>
      <c r="CH39" s="34"/>
      <c r="CI39" s="38"/>
      <c r="CK39" s="2"/>
      <c r="CL39" s="2"/>
      <c r="CM39" s="38"/>
      <c r="CO39" s="36"/>
      <c r="CP39" s="37"/>
      <c r="CQ39" s="38"/>
      <c r="CS39" s="2"/>
      <c r="CT39" s="2"/>
      <c r="CV39" s="2"/>
      <c r="CW39" s="2"/>
      <c r="CY39" s="33"/>
      <c r="CZ39" s="34"/>
      <c r="DA39" s="38"/>
    </row>
    <row r="40" spans="1:23" ht="15.75" customHeight="1">
      <c r="A40" s="32" t="s">
        <v>66</v>
      </c>
      <c r="B40" s="1" t="s">
        <v>67</v>
      </c>
      <c r="D40" s="25" t="s">
        <v>22</v>
      </c>
      <c r="E40" s="26"/>
      <c r="F40" s="33">
        <v>5</v>
      </c>
      <c r="G40" s="34">
        <v>20551.76</v>
      </c>
      <c r="H40" s="64">
        <v>4110.352</v>
      </c>
      <c r="I40" s="26"/>
      <c r="J40" s="36">
        <v>0</v>
      </c>
      <c r="K40" s="37">
        <v>0</v>
      </c>
      <c r="L40" s="34">
        <f>IF(+J40=0,0,+K40/J40)</f>
        <v>0</v>
      </c>
      <c r="M40" s="26"/>
      <c r="N40" s="36">
        <v>0</v>
      </c>
      <c r="O40" s="37">
        <v>0</v>
      </c>
      <c r="P40" s="34">
        <f>IF(+N40=0,0,+O40/N40)</f>
        <v>0</v>
      </c>
      <c r="Q40" s="26"/>
      <c r="R40" s="36">
        <v>0</v>
      </c>
      <c r="S40" s="37">
        <v>0</v>
      </c>
      <c r="T40" s="26"/>
      <c r="U40" s="33">
        <f>F40+J40-N40+R40</f>
        <v>5</v>
      </c>
      <c r="V40" s="34">
        <f>G40+K40-O40+S40</f>
        <v>20551.76</v>
      </c>
      <c r="W40" s="35">
        <f>IF(+U40=0,0,+V40/U40)</f>
        <v>4110.352</v>
      </c>
    </row>
    <row r="41" spans="1:23" ht="15.75" customHeight="1">
      <c r="A41" s="32">
        <v>1324</v>
      </c>
      <c r="B41" s="61">
        <v>125</v>
      </c>
      <c r="D41" s="25" t="s">
        <v>22</v>
      </c>
      <c r="E41" s="26"/>
      <c r="F41" s="33">
        <v>4</v>
      </c>
      <c r="G41" s="34">
        <v>43942.27</v>
      </c>
      <c r="H41" s="64">
        <v>10985.5675</v>
      </c>
      <c r="I41" s="26"/>
      <c r="J41" s="36">
        <v>0</v>
      </c>
      <c r="K41" s="37">
        <v>0</v>
      </c>
      <c r="L41" s="34">
        <f>IF(+J41=0,0,+K41/J41)</f>
        <v>0</v>
      </c>
      <c r="M41" s="26"/>
      <c r="N41" s="36">
        <v>0</v>
      </c>
      <c r="O41" s="37">
        <v>0</v>
      </c>
      <c r="P41" s="34">
        <f>IF(+N41=0,0,+O41/N41)</f>
        <v>0</v>
      </c>
      <c r="Q41" s="26"/>
      <c r="R41" s="36">
        <v>0</v>
      </c>
      <c r="S41" s="37">
        <v>0</v>
      </c>
      <c r="T41" s="26"/>
      <c r="U41" s="33">
        <f t="shared" si="7"/>
        <v>4</v>
      </c>
      <c r="V41" s="34">
        <f t="shared" si="8"/>
        <v>43942.27</v>
      </c>
      <c r="W41" s="35">
        <f t="shared" si="9"/>
        <v>10985.5675</v>
      </c>
    </row>
    <row r="42" spans="1:23" ht="15.75" customHeight="1">
      <c r="A42" s="32"/>
      <c r="B42" s="61"/>
      <c r="D42" s="39"/>
      <c r="E42" s="41"/>
      <c r="F42" s="69"/>
      <c r="G42" s="43"/>
      <c r="H42" s="43"/>
      <c r="I42" s="41"/>
      <c r="J42" s="70"/>
      <c r="K42" s="60"/>
      <c r="L42" s="43"/>
      <c r="M42" s="41"/>
      <c r="N42" s="59"/>
      <c r="O42" s="60"/>
      <c r="P42" s="43"/>
      <c r="Q42" s="41"/>
      <c r="R42" s="59"/>
      <c r="S42" s="60"/>
      <c r="T42" s="41"/>
      <c r="U42" s="58"/>
      <c r="V42" s="43"/>
      <c r="W42" s="42"/>
    </row>
    <row r="43" spans="1:23" ht="15.75" customHeight="1">
      <c r="A43" s="27"/>
      <c r="B43" s="29"/>
      <c r="C43" s="29"/>
      <c r="D43" s="25"/>
      <c r="E43" s="26"/>
      <c r="F43" s="62"/>
      <c r="G43" s="62"/>
      <c r="H43" s="64"/>
      <c r="I43" s="26"/>
      <c r="J43" s="36"/>
      <c r="K43" s="37"/>
      <c r="L43" s="34"/>
      <c r="M43" s="26"/>
      <c r="N43" s="36"/>
      <c r="O43" s="37"/>
      <c r="P43" s="34"/>
      <c r="Q43" s="26"/>
      <c r="R43" s="36"/>
      <c r="S43" s="37"/>
      <c r="T43" s="26"/>
      <c r="U43" s="62"/>
      <c r="V43" s="62"/>
      <c r="W43" s="35"/>
    </row>
    <row r="44" spans="1:23" ht="15.75" customHeight="1">
      <c r="A44" s="47">
        <v>1500</v>
      </c>
      <c r="B44" s="8" t="s">
        <v>75</v>
      </c>
      <c r="C44" s="10"/>
      <c r="D44" s="25" t="s">
        <v>22</v>
      </c>
      <c r="E44" s="26"/>
      <c r="F44" s="33">
        <v>2160</v>
      </c>
      <c r="G44" s="34">
        <v>1059085.04</v>
      </c>
      <c r="H44" s="64">
        <v>490.3171481481482</v>
      </c>
      <c r="I44" s="26"/>
      <c r="J44" s="36">
        <v>42</v>
      </c>
      <c r="K44" s="37">
        <v>23748.91</v>
      </c>
      <c r="L44" s="34">
        <f>IF(+J44=0,0,+K44/J44)</f>
        <v>565.4502380952381</v>
      </c>
      <c r="M44" s="26"/>
      <c r="N44" s="36">
        <v>0</v>
      </c>
      <c r="O44" s="37">
        <v>0</v>
      </c>
      <c r="P44" s="34">
        <f>IF(+N44=0,0,+O44/N44)</f>
        <v>0</v>
      </c>
      <c r="Q44" s="26"/>
      <c r="R44" s="36">
        <v>0</v>
      </c>
      <c r="S44" s="37">
        <v>0</v>
      </c>
      <c r="T44" s="26"/>
      <c r="U44" s="33">
        <f>F44+J44-N44+R44</f>
        <v>2202</v>
      </c>
      <c r="V44" s="34">
        <f>G44+K44-O44+S44</f>
        <v>1082833.95</v>
      </c>
      <c r="W44" s="35">
        <f>IF(+U44=0,0,+V44/U44)</f>
        <v>491.750204359673</v>
      </c>
    </row>
    <row r="45" spans="1:23" ht="15.75" customHeight="1">
      <c r="A45" s="27"/>
      <c r="B45" s="29"/>
      <c r="C45" s="29"/>
      <c r="D45" s="27"/>
      <c r="E45" s="28"/>
      <c r="F45" s="29"/>
      <c r="G45" s="29"/>
      <c r="H45" s="46"/>
      <c r="I45" s="28"/>
      <c r="J45" s="29"/>
      <c r="K45" s="29"/>
      <c r="L45" s="46"/>
      <c r="M45" s="28"/>
      <c r="N45" s="29"/>
      <c r="O45" s="29"/>
      <c r="P45" s="46"/>
      <c r="Q45" s="28"/>
      <c r="R45" s="29"/>
      <c r="S45" s="29"/>
      <c r="T45" s="28"/>
      <c r="U45" s="29"/>
      <c r="V45" s="29"/>
      <c r="W45" s="45"/>
    </row>
    <row r="46" spans="1:105" ht="15.75" customHeight="1">
      <c r="A46" s="47" t="s">
        <v>68</v>
      </c>
      <c r="B46" s="8" t="s">
        <v>69</v>
      </c>
      <c r="C46" s="10"/>
      <c r="D46" s="25" t="s">
        <v>22</v>
      </c>
      <c r="E46" s="26"/>
      <c r="F46" s="33">
        <v>308333</v>
      </c>
      <c r="G46" s="34">
        <v>38468597.46999999</v>
      </c>
      <c r="H46" s="64">
        <v>124.76315370070668</v>
      </c>
      <c r="I46" s="26"/>
      <c r="J46" s="36">
        <v>3954</v>
      </c>
      <c r="K46" s="37">
        <v>1544537.3</v>
      </c>
      <c r="L46" s="34">
        <f>IF(+J46=0,0,+K46/J46)</f>
        <v>390.6265300961052</v>
      </c>
      <c r="M46" s="26"/>
      <c r="N46" s="36">
        <v>3783</v>
      </c>
      <c r="O46" s="37">
        <v>478620.9</v>
      </c>
      <c r="P46" s="34">
        <f>IF(+N46=0,0,+O46/N46)</f>
        <v>126.51887390959557</v>
      </c>
      <c r="Q46" s="26"/>
      <c r="R46" s="36">
        <v>3</v>
      </c>
      <c r="S46" s="37">
        <v>1149.56</v>
      </c>
      <c r="T46" s="26"/>
      <c r="U46" s="33">
        <f>F46+J46-N46+R46</f>
        <v>308507</v>
      </c>
      <c r="V46" s="34">
        <f>G46+K46-O46+S46</f>
        <v>39535663.42999999</v>
      </c>
      <c r="W46" s="35">
        <f>IF(+U46=0,0,+V46/U46)</f>
        <v>128.15159276774918</v>
      </c>
      <c r="AR46" s="2"/>
      <c r="BV46" s="2"/>
      <c r="DA46" s="2"/>
    </row>
    <row r="47" spans="1:105" ht="15.75" customHeight="1">
      <c r="A47" s="25"/>
      <c r="D47" s="25"/>
      <c r="E47" s="26"/>
      <c r="H47" s="64"/>
      <c r="I47" s="26"/>
      <c r="L47" s="34"/>
      <c r="M47" s="26"/>
      <c r="P47" s="34"/>
      <c r="Q47" s="26"/>
      <c r="T47" s="26"/>
      <c r="W47" s="35"/>
      <c r="AR47" s="2"/>
      <c r="BV47" s="2"/>
      <c r="DA47" s="2"/>
    </row>
    <row r="48" spans="1:105" ht="15.75" customHeight="1">
      <c r="A48" s="25"/>
      <c r="D48" s="25"/>
      <c r="E48" s="26"/>
      <c r="H48" s="64"/>
      <c r="I48" s="26"/>
      <c r="L48" s="37"/>
      <c r="M48" s="26"/>
      <c r="P48" s="34"/>
      <c r="Q48" s="26"/>
      <c r="S48" s="2"/>
      <c r="T48" s="26"/>
      <c r="W48" s="35"/>
      <c r="AR48" s="38"/>
      <c r="BD48" s="38"/>
      <c r="BF48" s="2"/>
      <c r="BG48" s="2"/>
      <c r="BH48" s="38"/>
      <c r="BJ48" s="2"/>
      <c r="BK48" s="2"/>
      <c r="BL48" s="38"/>
      <c r="BN48" s="2"/>
      <c r="BO48" s="2"/>
      <c r="BQ48" s="2"/>
      <c r="BR48" s="2"/>
      <c r="BT48" s="33"/>
      <c r="BU48" s="34"/>
      <c r="BV48" s="38"/>
      <c r="CI48" s="38"/>
      <c r="CK48" s="2"/>
      <c r="CL48" s="2"/>
      <c r="CM48" s="38"/>
      <c r="CO48" s="2"/>
      <c r="CP48" s="2"/>
      <c r="CQ48" s="38"/>
      <c r="CS48" s="2"/>
      <c r="CT48" s="2"/>
      <c r="CV48" s="2"/>
      <c r="CW48" s="2"/>
      <c r="CY48" s="33"/>
      <c r="CZ48" s="34"/>
      <c r="DA48" s="38"/>
    </row>
    <row r="49" spans="1:23" ht="15.75" customHeight="1">
      <c r="A49" s="48"/>
      <c r="B49" s="49" t="s">
        <v>70</v>
      </c>
      <c r="C49" s="50"/>
      <c r="D49" s="48"/>
      <c r="E49" s="51"/>
      <c r="F49" s="50"/>
      <c r="G49" s="52">
        <v>1149.56</v>
      </c>
      <c r="H49" s="52"/>
      <c r="I49" s="51"/>
      <c r="J49" s="50"/>
      <c r="K49" s="54">
        <v>0</v>
      </c>
      <c r="L49" s="52"/>
      <c r="M49" s="51"/>
      <c r="N49" s="50" t="s">
        <v>0</v>
      </c>
      <c r="O49" s="54">
        <v>0</v>
      </c>
      <c r="P49" s="52"/>
      <c r="Q49" s="51"/>
      <c r="R49" s="50"/>
      <c r="S49" s="54">
        <v>-1149.56</v>
      </c>
      <c r="T49" s="51"/>
      <c r="U49" s="50"/>
      <c r="V49" s="52">
        <f>G49+K49-O49+S49</f>
        <v>0</v>
      </c>
      <c r="W49" s="53"/>
    </row>
    <row r="50" spans="1:23" ht="15.75" customHeight="1">
      <c r="A50" s="25"/>
      <c r="D50" s="25"/>
      <c r="E50" s="26"/>
      <c r="H50" s="64"/>
      <c r="I50" s="26"/>
      <c r="L50" s="34"/>
      <c r="M50" s="26"/>
      <c r="P50" s="34"/>
      <c r="Q50" s="26"/>
      <c r="T50" s="26"/>
      <c r="W50" s="35"/>
    </row>
    <row r="51" spans="1:23" ht="15.75" customHeight="1">
      <c r="A51" s="25"/>
      <c r="B51" s="55" t="s">
        <v>71</v>
      </c>
      <c r="D51" s="25"/>
      <c r="E51" s="26"/>
      <c r="F51" s="1" t="s">
        <v>78</v>
      </c>
      <c r="G51" s="34">
        <v>1222244.88</v>
      </c>
      <c r="H51" s="74"/>
      <c r="I51" s="26"/>
      <c r="J51" s="2"/>
      <c r="K51" s="37">
        <v>1634920.05</v>
      </c>
      <c r="L51" s="34"/>
      <c r="M51" s="26"/>
      <c r="O51" s="37"/>
      <c r="P51" s="34"/>
      <c r="Q51" s="26"/>
      <c r="R51" s="2"/>
      <c r="S51" s="2"/>
      <c r="T51" s="26"/>
      <c r="U51" s="1" t="s">
        <v>78</v>
      </c>
      <c r="V51" s="34">
        <f>K51-O51</f>
        <v>1634920.05</v>
      </c>
      <c r="W51" s="44"/>
    </row>
    <row r="52" spans="1:23" ht="15.75" customHeight="1">
      <c r="A52" s="25"/>
      <c r="D52" s="25"/>
      <c r="E52" s="26"/>
      <c r="F52" s="63" t="s">
        <v>77</v>
      </c>
      <c r="H52" s="64"/>
      <c r="I52" s="26"/>
      <c r="J52" s="2"/>
      <c r="K52" s="71" t="s">
        <v>80</v>
      </c>
      <c r="L52" s="37"/>
      <c r="M52" s="26"/>
      <c r="N52" s="40"/>
      <c r="O52" s="40"/>
      <c r="P52" s="43"/>
      <c r="Q52" s="41"/>
      <c r="T52" s="41"/>
      <c r="U52" s="63" t="s">
        <v>77</v>
      </c>
      <c r="W52" s="35"/>
    </row>
    <row r="53" spans="1:23" ht="15.75" customHeight="1">
      <c r="A53" s="27"/>
      <c r="B53" s="29"/>
      <c r="C53" s="29"/>
      <c r="D53" s="27"/>
      <c r="E53" s="28"/>
      <c r="F53" s="66"/>
      <c r="G53" s="29"/>
      <c r="H53" s="75"/>
      <c r="I53" s="28"/>
      <c r="K53" s="1" t="s">
        <v>72</v>
      </c>
      <c r="L53" s="34"/>
      <c r="M53" s="26"/>
      <c r="P53" s="37"/>
      <c r="Q53" s="26"/>
      <c r="R53" s="29"/>
      <c r="S53" s="29"/>
      <c r="T53" s="26"/>
      <c r="U53" s="29"/>
      <c r="V53" s="29"/>
      <c r="W53" s="56"/>
    </row>
    <row r="54" spans="1:23" ht="15.75" customHeight="1">
      <c r="A54" s="39"/>
      <c r="B54" s="57" t="s">
        <v>73</v>
      </c>
      <c r="C54" s="40"/>
      <c r="D54" s="39"/>
      <c r="E54" s="41"/>
      <c r="F54" s="40"/>
      <c r="G54" s="43">
        <v>110201017.02999997</v>
      </c>
      <c r="H54" s="43"/>
      <c r="I54" s="41"/>
      <c r="J54" s="40"/>
      <c r="K54" s="40"/>
      <c r="L54" s="43"/>
      <c r="M54" s="41"/>
      <c r="N54" s="40"/>
      <c r="O54" s="40"/>
      <c r="P54" s="43"/>
      <c r="Q54" s="41"/>
      <c r="R54" s="40"/>
      <c r="S54" s="40"/>
      <c r="T54" s="41"/>
      <c r="U54" s="40"/>
      <c r="V54" s="43">
        <f>SUM(V14:V51)</f>
        <v>114389597.80999997</v>
      </c>
      <c r="W54" s="42"/>
    </row>
    <row r="55" spans="12:23" ht="15.75" customHeight="1">
      <c r="L55" s="34"/>
      <c r="P55" s="34"/>
      <c r="V55" s="1" t="s">
        <v>0</v>
      </c>
      <c r="W55" s="37"/>
    </row>
    <row r="56" spans="1:25" ht="15.75" customHeight="1">
      <c r="A56" s="1" t="s">
        <v>79</v>
      </c>
      <c r="K56" s="65"/>
      <c r="L56" s="34"/>
      <c r="P56" s="34"/>
      <c r="W56" s="37"/>
      <c r="Y56" s="1" t="s">
        <v>74</v>
      </c>
    </row>
    <row r="57" spans="12:23" ht="15.75" customHeight="1">
      <c r="L57" s="34"/>
      <c r="P57" s="34"/>
      <c r="W57" s="37"/>
    </row>
  </sheetData>
  <sheetProtection/>
  <printOptions/>
  <pageMargins left="0.207" right="0.207" top="0.1" bottom="0.1" header="0" footer="0"/>
  <pageSetup fitToHeight="1" fitToWidth="1" horizontalDpi="600" verticalDpi="600" orientation="landscape" scale="10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55"/>
  <sheetViews>
    <sheetView zoomScalePageLayoutView="0" workbookViewId="0" topLeftCell="L7">
      <selection activeCell="A1" sqref="A1:IV16384"/>
    </sheetView>
  </sheetViews>
  <sheetFormatPr defaultColWidth="10.609375" defaultRowHeight="20.25"/>
  <cols>
    <col min="1" max="1" width="13.609375" style="1" customWidth="1"/>
    <col min="2" max="2" width="43.1484375" style="1" customWidth="1"/>
    <col min="3" max="3" width="1.60546875" style="1" customWidth="1"/>
    <col min="4" max="4" width="3.609375" style="1" customWidth="1"/>
    <col min="5" max="5" width="1.60546875" style="1" customWidth="1"/>
    <col min="6" max="6" width="11.5390625" style="1" customWidth="1"/>
    <col min="7" max="7" width="16.609375" style="1" customWidth="1"/>
    <col min="8" max="8" width="10.609375" style="1" customWidth="1"/>
    <col min="9" max="9" width="1.60546875" style="1" customWidth="1"/>
    <col min="10" max="10" width="10.609375" style="1" customWidth="1"/>
    <col min="11" max="11" width="14.609375" style="1" customWidth="1"/>
    <col min="12" max="12" width="11.609375" style="1" customWidth="1"/>
    <col min="13" max="13" width="1.60546875" style="1" customWidth="1"/>
    <col min="14" max="14" width="10.609375" style="1" customWidth="1"/>
    <col min="15" max="15" width="14.609375" style="1" customWidth="1"/>
    <col min="16" max="16" width="10.609375" style="1" customWidth="1"/>
    <col min="17" max="17" width="1.60546875" style="1" customWidth="1"/>
    <col min="18" max="18" width="11.609375" style="1" customWidth="1"/>
    <col min="19" max="19" width="17.609375" style="1" customWidth="1"/>
    <col min="20" max="20" width="1.60546875" style="1" customWidth="1"/>
    <col min="21" max="21" width="12.609375" style="1" customWidth="1"/>
    <col min="22" max="22" width="16.609375" style="1" customWidth="1"/>
    <col min="23" max="23" width="13.609375" style="1" customWidth="1"/>
    <col min="24" max="24" width="1.60546875" style="1" customWidth="1"/>
    <col min="25" max="26" width="10.609375" style="1" customWidth="1"/>
    <col min="27" max="27" width="8.609375" style="1" hidden="1" customWidth="1"/>
    <col min="28" max="28" width="14.609375" style="1" hidden="1" customWidth="1"/>
    <col min="29" max="29" width="0" style="1" hidden="1" customWidth="1"/>
    <col min="30" max="30" width="1.60546875" style="1" hidden="1" customWidth="1"/>
    <col min="31" max="31" width="8.609375" style="1" hidden="1" customWidth="1"/>
    <col min="32" max="32" width="14.609375" style="1" hidden="1" customWidth="1"/>
    <col min="33" max="33" width="0" style="1" hidden="1" customWidth="1"/>
    <col min="34" max="34" width="1.60546875" style="1" hidden="1" customWidth="1"/>
    <col min="35" max="35" width="11.609375" style="1" hidden="1" customWidth="1"/>
    <col min="36" max="36" width="15.609375" style="1" hidden="1" customWidth="1"/>
    <col min="37" max="37" width="1.60546875" style="1" customWidth="1"/>
    <col min="38" max="38" width="14.609375" style="1" customWidth="1"/>
    <col min="39" max="39" width="20.609375" style="1" customWidth="1"/>
    <col min="40" max="40" width="5.609375" style="1" customWidth="1"/>
    <col min="41" max="41" width="8.609375" style="1" customWidth="1"/>
    <col min="42" max="42" width="14.609375" style="1" customWidth="1"/>
    <col min="43" max="43" width="10.609375" style="1" customWidth="1"/>
    <col min="44" max="44" width="1.60546875" style="1" customWidth="1"/>
    <col min="45" max="45" width="8.609375" style="1" customWidth="1"/>
    <col min="46" max="46" width="13.609375" style="1" customWidth="1"/>
    <col min="47" max="47" width="1.60546875" style="1" customWidth="1"/>
    <col min="48" max="48" width="9.609375" style="1" customWidth="1"/>
    <col min="49" max="49" width="1.60546875" style="1" customWidth="1"/>
    <col min="50" max="50" width="9.609375" style="1" customWidth="1"/>
    <col min="51" max="51" width="15.609375" style="1" customWidth="1"/>
    <col min="52" max="52" width="10.609375" style="1" customWidth="1"/>
    <col min="53" max="53" width="1.60546875" style="1" customWidth="1"/>
    <col min="54" max="60" width="10.609375" style="1" customWidth="1"/>
    <col min="61" max="61" width="1.60546875" style="1" customWidth="1"/>
    <col min="62" max="62" width="10.609375" style="1" customWidth="1"/>
    <col min="63" max="63" width="1.60546875" style="1" customWidth="1"/>
    <col min="64" max="64" width="10.609375" style="1" customWidth="1"/>
    <col min="65" max="65" width="15.609375" style="1" customWidth="1"/>
    <col min="66" max="66" width="10.609375" style="1" customWidth="1"/>
    <col min="67" max="67" width="1.60546875" style="1" customWidth="1"/>
    <col min="68" max="68" width="10.609375" style="1" customWidth="1"/>
    <col min="69" max="69" width="15.609375" style="1" customWidth="1"/>
    <col min="70" max="70" width="10.609375" style="1" customWidth="1"/>
    <col min="71" max="71" width="1.60546875" style="1" customWidth="1"/>
    <col min="72" max="72" width="10.609375" style="1" customWidth="1"/>
    <col min="73" max="73" width="15.609375" style="1" customWidth="1"/>
    <col min="74" max="74" width="10.609375" style="1" customWidth="1"/>
    <col min="75" max="75" width="1.60546875" style="1" customWidth="1"/>
    <col min="76" max="76" width="10.609375" style="1" customWidth="1"/>
    <col min="77" max="77" width="15.609375" style="1" customWidth="1"/>
    <col min="78" max="78" width="1.60546875" style="1" customWidth="1"/>
    <col min="79" max="79" width="10.609375" style="1" customWidth="1"/>
    <col min="80" max="80" width="15.609375" style="1" customWidth="1"/>
    <col min="81" max="81" width="1.60546875" style="1" customWidth="1"/>
    <col min="82" max="82" width="10.609375" style="1" customWidth="1"/>
    <col min="83" max="83" width="15.609375" style="1" customWidth="1"/>
    <col min="84" max="89" width="10.609375" style="1" customWidth="1"/>
    <col min="90" max="90" width="16.4609375" style="1" bestFit="1" customWidth="1"/>
    <col min="91" max="91" width="10.609375" style="1" customWidth="1"/>
    <col min="92" max="92" width="1.60546875" style="1" customWidth="1"/>
    <col min="93" max="93" width="10.609375" style="1" customWidth="1"/>
    <col min="94" max="94" width="1.60546875" style="1" customWidth="1"/>
    <col min="95" max="95" width="10.609375" style="1" customWidth="1"/>
    <col min="96" max="96" width="15.609375" style="1" customWidth="1"/>
    <col min="97" max="97" width="10.609375" style="1" customWidth="1"/>
    <col min="98" max="98" width="1.60546875" style="1" customWidth="1"/>
    <col min="99" max="99" width="10.609375" style="1" customWidth="1"/>
    <col min="100" max="100" width="15.609375" style="1" customWidth="1"/>
    <col min="101" max="101" width="10.609375" style="1" customWidth="1"/>
    <col min="102" max="102" width="1.60546875" style="1" customWidth="1"/>
    <col min="103" max="103" width="10.609375" style="1" customWidth="1"/>
    <col min="104" max="104" width="15.609375" style="1" customWidth="1"/>
    <col min="105" max="105" width="10.609375" style="1" customWidth="1"/>
    <col min="106" max="106" width="1.60546875" style="1" customWidth="1"/>
    <col min="107" max="107" width="10.609375" style="1" customWidth="1"/>
    <col min="108" max="108" width="15.609375" style="1" customWidth="1"/>
    <col min="109" max="109" width="1.60546875" style="1" customWidth="1"/>
    <col min="110" max="110" width="10.609375" style="1" customWidth="1"/>
    <col min="111" max="111" width="15.609375" style="1" customWidth="1"/>
    <col min="112" max="112" width="1.60546875" style="1" customWidth="1"/>
    <col min="113" max="113" width="10.609375" style="1" customWidth="1"/>
    <col min="114" max="114" width="15.609375" style="1" customWidth="1"/>
    <col min="115" max="252" width="10.609375" style="1" customWidth="1"/>
    <col min="253" max="253" width="20.609375" style="1" customWidth="1"/>
    <col min="254" max="16384" width="10.609375" style="1" customWidth="1"/>
  </cols>
  <sheetData>
    <row r="1" spans="8:115" ht="20.25">
      <c r="H1" s="1" t="s">
        <v>0</v>
      </c>
      <c r="W1" s="2"/>
      <c r="BB1" s="2"/>
      <c r="CF1" s="2"/>
      <c r="DK1" s="2"/>
    </row>
    <row r="2" spans="23:115" ht="20.25">
      <c r="W2" s="2"/>
      <c r="BB2" s="2"/>
      <c r="CF2" s="2"/>
      <c r="DK2" s="2"/>
    </row>
    <row r="3" spans="11:115" ht="15.75" customHeight="1">
      <c r="K3" s="3" t="s">
        <v>1</v>
      </c>
      <c r="L3" s="3"/>
      <c r="M3" s="3"/>
      <c r="W3" s="2"/>
      <c r="BB3" s="2"/>
      <c r="CF3" s="2"/>
      <c r="DK3" s="2"/>
    </row>
    <row r="4" spans="11:115" ht="15.75" customHeight="1">
      <c r="K4" s="3" t="s">
        <v>2</v>
      </c>
      <c r="L4" s="3"/>
      <c r="M4" s="3"/>
      <c r="BB4" s="2"/>
      <c r="CF4" s="2"/>
      <c r="DK4" s="2"/>
    </row>
    <row r="5" spans="1:115" ht="15.75" customHeight="1">
      <c r="A5" s="1" t="s">
        <v>3</v>
      </c>
      <c r="F5" s="1" t="s">
        <v>0</v>
      </c>
      <c r="K5" s="3" t="s">
        <v>4</v>
      </c>
      <c r="L5" s="3"/>
      <c r="M5" s="3"/>
      <c r="W5" s="1" t="s">
        <v>5</v>
      </c>
      <c r="BB5" s="2"/>
      <c r="CF5" s="2"/>
      <c r="DK5" s="2"/>
    </row>
    <row r="6" spans="23:115" ht="15.75" customHeight="1">
      <c r="W6" s="2"/>
      <c r="BB6" s="2"/>
      <c r="CF6" s="2"/>
      <c r="DK6" s="2"/>
    </row>
    <row r="7" spans="1:115" ht="15.75" customHeight="1">
      <c r="A7" s="4"/>
      <c r="B7" s="5"/>
      <c r="C7" s="6"/>
      <c r="D7" s="4"/>
      <c r="E7" s="6"/>
      <c r="F7" s="7" t="s">
        <v>6</v>
      </c>
      <c r="G7" s="8"/>
      <c r="H7" s="76">
        <v>2015</v>
      </c>
      <c r="I7" s="10"/>
      <c r="J7" s="8" t="s">
        <v>7</v>
      </c>
      <c r="K7" s="8"/>
      <c r="L7" s="76">
        <v>2016</v>
      </c>
      <c r="M7" s="10"/>
      <c r="N7" s="8" t="s">
        <v>8</v>
      </c>
      <c r="O7" s="8"/>
      <c r="P7" s="77">
        <f>$L$7</f>
        <v>2016</v>
      </c>
      <c r="Q7" s="10"/>
      <c r="R7" s="8" t="s">
        <v>9</v>
      </c>
      <c r="S7" s="8"/>
      <c r="T7" s="10"/>
      <c r="U7" s="8" t="s">
        <v>6</v>
      </c>
      <c r="V7" s="8"/>
      <c r="W7" s="68">
        <f>$L$7</f>
        <v>2016</v>
      </c>
      <c r="AA7" s="8" t="s">
        <v>7</v>
      </c>
      <c r="AB7" s="8"/>
      <c r="AC7" s="77" t="s">
        <v>81</v>
      </c>
      <c r="AD7" s="10"/>
      <c r="AE7" s="8" t="s">
        <v>8</v>
      </c>
      <c r="AF7" s="8"/>
      <c r="AG7" s="77">
        <f>$L$7</f>
        <v>2016</v>
      </c>
      <c r="AH7" s="10"/>
      <c r="AI7" s="8" t="s">
        <v>9</v>
      </c>
      <c r="AJ7" s="8"/>
      <c r="BB7" s="2"/>
      <c r="CF7" s="2"/>
      <c r="DK7" s="2"/>
    </row>
    <row r="8" spans="1:36" ht="15.75" customHeight="1">
      <c r="A8" s="11"/>
      <c r="B8" s="12"/>
      <c r="C8" s="13"/>
      <c r="D8" s="11"/>
      <c r="E8" s="13"/>
      <c r="F8" s="11"/>
      <c r="G8" s="12"/>
      <c r="H8" s="12"/>
      <c r="I8" s="13"/>
      <c r="J8" s="12"/>
      <c r="K8" s="12"/>
      <c r="L8" s="12"/>
      <c r="M8" s="13"/>
      <c r="N8" s="12"/>
      <c r="O8" s="12"/>
      <c r="P8" s="12"/>
      <c r="Q8" s="13"/>
      <c r="R8" s="12"/>
      <c r="S8" s="12"/>
      <c r="T8" s="13"/>
      <c r="U8" s="12"/>
      <c r="V8" s="12"/>
      <c r="W8" s="13"/>
      <c r="AA8" s="12"/>
      <c r="AB8" s="12"/>
      <c r="AC8" s="12"/>
      <c r="AD8" s="13"/>
      <c r="AE8" s="12"/>
      <c r="AF8" s="12"/>
      <c r="AG8" s="12"/>
      <c r="AH8" s="13"/>
      <c r="AI8" s="12"/>
      <c r="AJ8" s="12"/>
    </row>
    <row r="9" spans="1:36" ht="15.75" customHeight="1">
      <c r="A9" s="11"/>
      <c r="B9" s="12"/>
      <c r="C9" s="13"/>
      <c r="D9" s="11"/>
      <c r="E9" s="13"/>
      <c r="F9" s="14" t="s">
        <v>10</v>
      </c>
      <c r="G9" s="15" t="s">
        <v>11</v>
      </c>
      <c r="H9" s="16" t="s">
        <v>12</v>
      </c>
      <c r="I9" s="13"/>
      <c r="J9" s="16" t="s">
        <v>10</v>
      </c>
      <c r="K9" s="15" t="s">
        <v>11</v>
      </c>
      <c r="L9" s="15" t="s">
        <v>12</v>
      </c>
      <c r="M9" s="13"/>
      <c r="N9" s="12" t="s">
        <v>10</v>
      </c>
      <c r="O9" s="15" t="s">
        <v>11</v>
      </c>
      <c r="P9" s="15" t="s">
        <v>12</v>
      </c>
      <c r="Q9" s="13"/>
      <c r="R9" s="12" t="s">
        <v>10</v>
      </c>
      <c r="S9" s="15" t="s">
        <v>11</v>
      </c>
      <c r="T9" s="13"/>
      <c r="U9" s="12" t="s">
        <v>10</v>
      </c>
      <c r="V9" s="15" t="s">
        <v>11</v>
      </c>
      <c r="W9" s="17" t="s">
        <v>12</v>
      </c>
      <c r="AA9" s="16" t="s">
        <v>10</v>
      </c>
      <c r="AB9" s="15" t="s">
        <v>11</v>
      </c>
      <c r="AC9" s="15" t="s">
        <v>12</v>
      </c>
      <c r="AD9" s="13"/>
      <c r="AE9" s="12" t="s">
        <v>10</v>
      </c>
      <c r="AF9" s="15" t="s">
        <v>11</v>
      </c>
      <c r="AG9" s="15" t="s">
        <v>12</v>
      </c>
      <c r="AH9" s="13"/>
      <c r="AI9" s="12" t="s">
        <v>10</v>
      </c>
      <c r="AJ9" s="15" t="s">
        <v>11</v>
      </c>
    </row>
    <row r="10" spans="1:36" ht="15.75" customHeight="1">
      <c r="A10" s="18" t="s">
        <v>13</v>
      </c>
      <c r="B10" s="19" t="s">
        <v>14</v>
      </c>
      <c r="C10" s="20"/>
      <c r="D10" s="21" t="s">
        <v>15</v>
      </c>
      <c r="E10" s="20"/>
      <c r="F10" s="18" t="s">
        <v>16</v>
      </c>
      <c r="G10" s="22" t="s">
        <v>17</v>
      </c>
      <c r="H10" s="23" t="s">
        <v>18</v>
      </c>
      <c r="I10" s="20"/>
      <c r="J10" s="23" t="s">
        <v>16</v>
      </c>
      <c r="K10" s="22" t="s">
        <v>17</v>
      </c>
      <c r="L10" s="22" t="s">
        <v>18</v>
      </c>
      <c r="M10" s="20"/>
      <c r="N10" s="19" t="s">
        <v>16</v>
      </c>
      <c r="O10" s="22" t="s">
        <v>17</v>
      </c>
      <c r="P10" s="22" t="s">
        <v>18</v>
      </c>
      <c r="Q10" s="20"/>
      <c r="R10" s="19" t="s">
        <v>16</v>
      </c>
      <c r="S10" s="22" t="s">
        <v>17</v>
      </c>
      <c r="T10" s="20"/>
      <c r="U10" s="19" t="s">
        <v>16</v>
      </c>
      <c r="V10" s="22" t="s">
        <v>17</v>
      </c>
      <c r="W10" s="24" t="s">
        <v>18</v>
      </c>
      <c r="AA10" s="23" t="s">
        <v>16</v>
      </c>
      <c r="AB10" s="22" t="s">
        <v>17</v>
      </c>
      <c r="AC10" s="22" t="s">
        <v>18</v>
      </c>
      <c r="AD10" s="20"/>
      <c r="AE10" s="19" t="s">
        <v>16</v>
      </c>
      <c r="AF10" s="22" t="s">
        <v>17</v>
      </c>
      <c r="AG10" s="22" t="s">
        <v>18</v>
      </c>
      <c r="AH10" s="20"/>
      <c r="AI10" s="19" t="s">
        <v>16</v>
      </c>
      <c r="AJ10" s="22" t="s">
        <v>17</v>
      </c>
    </row>
    <row r="11" spans="1:34" ht="15.75" customHeight="1">
      <c r="A11" s="25"/>
      <c r="B11" s="1" t="s">
        <v>0</v>
      </c>
      <c r="D11" s="25"/>
      <c r="E11" s="26"/>
      <c r="I11" s="26"/>
      <c r="M11" s="26"/>
      <c r="Q11" s="26"/>
      <c r="T11" s="26"/>
      <c r="W11" s="26"/>
      <c r="AD11" s="26"/>
      <c r="AH11" s="26"/>
    </row>
    <row r="12" spans="1:36" ht="15.75" customHeight="1">
      <c r="A12" s="7"/>
      <c r="B12" s="8" t="s">
        <v>19</v>
      </c>
      <c r="C12" s="10"/>
      <c r="D12" s="27"/>
      <c r="E12" s="28"/>
      <c r="F12" s="29"/>
      <c r="G12" s="29"/>
      <c r="H12" s="72"/>
      <c r="I12" s="28"/>
      <c r="J12" s="29"/>
      <c r="K12" s="29"/>
      <c r="L12" s="29"/>
      <c r="M12" s="28"/>
      <c r="N12" s="29"/>
      <c r="O12" s="29"/>
      <c r="P12" s="29"/>
      <c r="Q12" s="28"/>
      <c r="R12" s="29"/>
      <c r="S12" s="29"/>
      <c r="T12" s="28"/>
      <c r="U12" s="29"/>
      <c r="V12" s="29"/>
      <c r="W12" s="30"/>
      <c r="AA12" s="29"/>
      <c r="AB12" s="29"/>
      <c r="AC12" s="29"/>
      <c r="AD12" s="28"/>
      <c r="AE12" s="29"/>
      <c r="AF12" s="29"/>
      <c r="AG12" s="29"/>
      <c r="AH12" s="28"/>
      <c r="AI12" s="29"/>
      <c r="AJ12" s="29"/>
    </row>
    <row r="13" spans="1:34" ht="15.75" customHeight="1">
      <c r="A13" s="25"/>
      <c r="D13" s="25"/>
      <c r="E13" s="26"/>
      <c r="H13" s="73"/>
      <c r="I13" s="26"/>
      <c r="M13" s="26"/>
      <c r="Q13" s="26"/>
      <c r="T13" s="26"/>
      <c r="W13" s="31"/>
      <c r="AD13" s="26"/>
      <c r="AH13" s="26"/>
    </row>
    <row r="14" spans="1:115" ht="15.75" customHeight="1">
      <c r="A14" s="32" t="s">
        <v>20</v>
      </c>
      <c r="B14" s="1" t="s">
        <v>21</v>
      </c>
      <c r="D14" s="25" t="s">
        <v>22</v>
      </c>
      <c r="E14" s="26"/>
      <c r="F14" s="33">
        <v>27785</v>
      </c>
      <c r="G14" s="34">
        <v>3378401.3900000006</v>
      </c>
      <c r="H14" s="64">
        <v>121.59083642253016</v>
      </c>
      <c r="I14" s="26"/>
      <c r="J14" s="36">
        <v>0</v>
      </c>
      <c r="K14" s="37">
        <v>0</v>
      </c>
      <c r="L14" s="34">
        <f aca="true" t="shared" si="0" ref="L14:L25">IF(+J14=0,0,+K14/J14)</f>
        <v>0</v>
      </c>
      <c r="M14" s="26"/>
      <c r="N14" s="36">
        <v>173</v>
      </c>
      <c r="O14" s="37">
        <v>21009.5</v>
      </c>
      <c r="P14" s="34">
        <f aca="true" t="shared" si="1" ref="P14:P25">IF(+N14=0,0,+O14/N14)</f>
        <v>121.44219653179191</v>
      </c>
      <c r="Q14" s="26"/>
      <c r="R14" s="36">
        <v>0</v>
      </c>
      <c r="S14" s="37">
        <v>0</v>
      </c>
      <c r="T14" s="26"/>
      <c r="U14" s="33">
        <f aca="true" t="shared" si="2" ref="U14:V28">F14+J14-N14+R14</f>
        <v>27612</v>
      </c>
      <c r="V14" s="34">
        <f>G14+K14-O14+S14</f>
        <v>3357391.8900000006</v>
      </c>
      <c r="W14" s="35">
        <f aca="true" t="shared" si="3" ref="W14:W28">IF(+U14=0,0,+V14/U14)</f>
        <v>121.59176770969145</v>
      </c>
      <c r="AA14" s="36">
        <v>0</v>
      </c>
      <c r="AB14" s="37">
        <v>0</v>
      </c>
      <c r="AC14" s="34">
        <f aca="true" t="shared" si="4" ref="AC14:AC28">IF(+AA14=0,0,+AB14/AA14)</f>
        <v>0</v>
      </c>
      <c r="AD14" s="26"/>
      <c r="AE14" s="36">
        <v>0</v>
      </c>
      <c r="AF14" s="37">
        <v>0</v>
      </c>
      <c r="AG14" s="34">
        <f aca="true" t="shared" si="5" ref="AG14:AG28">IF(+AE14=0,0,+AF14/AE14)</f>
        <v>0</v>
      </c>
      <c r="AH14" s="26"/>
      <c r="AI14" s="36">
        <v>0</v>
      </c>
      <c r="AJ14" s="37">
        <v>0</v>
      </c>
      <c r="BB14" s="2"/>
      <c r="CF14" s="2"/>
      <c r="DK14" s="2"/>
    </row>
    <row r="15" spans="1:115" ht="15.75" customHeight="1">
      <c r="A15" s="32" t="s">
        <v>23</v>
      </c>
      <c r="B15" s="1" t="s">
        <v>24</v>
      </c>
      <c r="D15" s="25" t="s">
        <v>22</v>
      </c>
      <c r="E15" s="26"/>
      <c r="F15" s="33">
        <v>64068</v>
      </c>
      <c r="G15" s="34">
        <v>22014219.639999997</v>
      </c>
      <c r="H15" s="64">
        <v>343.6070993319597</v>
      </c>
      <c r="I15" s="26"/>
      <c r="J15" s="36">
        <v>931</v>
      </c>
      <c r="K15" s="37">
        <f>1354332.32+0.02</f>
        <v>1354332.34</v>
      </c>
      <c r="L15" s="34">
        <f t="shared" si="0"/>
        <v>1454.7071321160045</v>
      </c>
      <c r="M15" s="26"/>
      <c r="N15" s="36">
        <v>564</v>
      </c>
      <c r="O15" s="37">
        <v>184366.75</v>
      </c>
      <c r="P15" s="34">
        <f t="shared" si="1"/>
        <v>326.89140070921985</v>
      </c>
      <c r="Q15" s="26"/>
      <c r="R15" s="36">
        <v>0</v>
      </c>
      <c r="S15" s="37">
        <v>0</v>
      </c>
      <c r="T15" s="26"/>
      <c r="U15" s="33">
        <f t="shared" si="2"/>
        <v>64435</v>
      </c>
      <c r="V15" s="34">
        <f t="shared" si="2"/>
        <v>23184185.229999997</v>
      </c>
      <c r="W15" s="35">
        <f t="shared" si="3"/>
        <v>359.807328780942</v>
      </c>
      <c r="AA15" s="36">
        <v>0</v>
      </c>
      <c r="AB15" s="37">
        <v>0</v>
      </c>
      <c r="AC15" s="34">
        <f t="shared" si="4"/>
        <v>0</v>
      </c>
      <c r="AD15" s="26"/>
      <c r="AE15" s="36">
        <v>0</v>
      </c>
      <c r="AF15" s="37">
        <v>0</v>
      </c>
      <c r="AG15" s="34">
        <f t="shared" si="5"/>
        <v>0</v>
      </c>
      <c r="AH15" s="26"/>
      <c r="AI15" s="36">
        <v>0</v>
      </c>
      <c r="AJ15" s="37">
        <v>0</v>
      </c>
      <c r="BB15" s="2"/>
      <c r="CF15" s="2"/>
      <c r="DK15" s="2"/>
    </row>
    <row r="16" spans="1:115" ht="15.75" customHeight="1">
      <c r="A16" s="32" t="s">
        <v>25</v>
      </c>
      <c r="B16" s="1" t="s">
        <v>26</v>
      </c>
      <c r="D16" s="25" t="s">
        <v>22</v>
      </c>
      <c r="E16" s="26"/>
      <c r="F16" s="33">
        <v>69633</v>
      </c>
      <c r="G16" s="34">
        <v>26925647.999999993</v>
      </c>
      <c r="H16" s="64">
        <v>386.67941924087705</v>
      </c>
      <c r="I16" s="26"/>
      <c r="J16" s="36">
        <v>729</v>
      </c>
      <c r="K16" s="37">
        <v>1098533.39</v>
      </c>
      <c r="L16" s="34">
        <f t="shared" si="0"/>
        <v>1506.9045130315499</v>
      </c>
      <c r="M16" s="26"/>
      <c r="N16" s="36">
        <v>651</v>
      </c>
      <c r="O16" s="37">
        <v>239457.74</v>
      </c>
      <c r="P16" s="34">
        <f t="shared" si="1"/>
        <v>367.8306298003072</v>
      </c>
      <c r="Q16" s="26"/>
      <c r="R16" s="36">
        <v>0</v>
      </c>
      <c r="S16" s="37">
        <v>0</v>
      </c>
      <c r="T16" s="26"/>
      <c r="U16" s="33">
        <f t="shared" si="2"/>
        <v>69711</v>
      </c>
      <c r="V16" s="34">
        <f t="shared" si="2"/>
        <v>27784723.649999995</v>
      </c>
      <c r="W16" s="35">
        <f t="shared" si="3"/>
        <v>398.5701489004604</v>
      </c>
      <c r="AA16" s="36">
        <v>0</v>
      </c>
      <c r="AB16" s="37">
        <v>0</v>
      </c>
      <c r="AC16" s="34">
        <f t="shared" si="4"/>
        <v>0</v>
      </c>
      <c r="AD16" s="26"/>
      <c r="AE16" s="36">
        <v>0</v>
      </c>
      <c r="AF16" s="37">
        <v>0</v>
      </c>
      <c r="AG16" s="34">
        <f t="shared" si="5"/>
        <v>0</v>
      </c>
      <c r="AH16" s="26"/>
      <c r="AI16" s="36">
        <v>0</v>
      </c>
      <c r="AJ16" s="37">
        <v>0</v>
      </c>
      <c r="BB16" s="38"/>
      <c r="BL16" s="36"/>
      <c r="BM16" s="37"/>
      <c r="BN16" s="38"/>
      <c r="BP16" s="36"/>
      <c r="BQ16" s="2"/>
      <c r="BR16" s="38"/>
      <c r="BT16" s="2"/>
      <c r="BU16" s="2"/>
      <c r="BV16" s="38"/>
      <c r="BX16" s="2"/>
      <c r="BY16" s="2"/>
      <c r="CA16" s="2"/>
      <c r="CB16" s="2"/>
      <c r="CD16" s="33"/>
      <c r="CE16" s="34"/>
      <c r="CF16" s="38"/>
      <c r="CQ16" s="36"/>
      <c r="CR16" s="37"/>
      <c r="CS16" s="38"/>
      <c r="CU16" s="36"/>
      <c r="CV16" s="2"/>
      <c r="CW16" s="38"/>
      <c r="CY16" s="2"/>
      <c r="CZ16" s="2"/>
      <c r="DA16" s="38"/>
      <c r="DC16" s="2"/>
      <c r="DD16" s="2"/>
      <c r="DF16" s="2"/>
      <c r="DG16" s="2"/>
      <c r="DI16" s="33"/>
      <c r="DJ16" s="34"/>
      <c r="DK16" s="38"/>
    </row>
    <row r="17" spans="1:115" ht="15.75" customHeight="1">
      <c r="A17" s="32" t="s">
        <v>27</v>
      </c>
      <c r="B17" s="1" t="s">
        <v>28</v>
      </c>
      <c r="D17" s="25" t="s">
        <v>22</v>
      </c>
      <c r="E17" s="26"/>
      <c r="F17" s="33">
        <v>28865</v>
      </c>
      <c r="G17" s="34">
        <v>16822381.679999996</v>
      </c>
      <c r="H17" s="64">
        <v>582.7951387493503</v>
      </c>
      <c r="I17" s="26"/>
      <c r="J17" s="36">
        <v>571</v>
      </c>
      <c r="K17" s="37">
        <v>981968.62</v>
      </c>
      <c r="L17" s="34">
        <f t="shared" si="0"/>
        <v>1719.7348861646235</v>
      </c>
      <c r="M17" s="26"/>
      <c r="N17" s="36">
        <v>345</v>
      </c>
      <c r="O17" s="37">
        <v>192191.23</v>
      </c>
      <c r="P17" s="34">
        <f t="shared" si="1"/>
        <v>557.0760289855073</v>
      </c>
      <c r="Q17" s="26"/>
      <c r="R17" s="36">
        <v>0</v>
      </c>
      <c r="S17" s="37">
        <v>0</v>
      </c>
      <c r="T17" s="26"/>
      <c r="U17" s="33">
        <f t="shared" si="2"/>
        <v>29091</v>
      </c>
      <c r="V17" s="34">
        <f t="shared" si="2"/>
        <v>17612159.069999997</v>
      </c>
      <c r="W17" s="35">
        <f t="shared" si="3"/>
        <v>605.416076106012</v>
      </c>
      <c r="AA17" s="36">
        <v>0</v>
      </c>
      <c r="AB17" s="37">
        <v>0</v>
      </c>
      <c r="AC17" s="34">
        <f t="shared" si="4"/>
        <v>0</v>
      </c>
      <c r="AD17" s="26"/>
      <c r="AE17" s="36">
        <v>0</v>
      </c>
      <c r="AF17" s="37">
        <v>0</v>
      </c>
      <c r="AG17" s="34">
        <f t="shared" si="5"/>
        <v>0</v>
      </c>
      <c r="AH17" s="26"/>
      <c r="AI17" s="36">
        <v>0</v>
      </c>
      <c r="AJ17" s="37">
        <v>0</v>
      </c>
      <c r="BB17" s="38"/>
      <c r="BL17" s="36"/>
      <c r="BM17" s="37"/>
      <c r="BN17" s="38"/>
      <c r="BP17" s="36"/>
      <c r="BQ17" s="37"/>
      <c r="BR17" s="38"/>
      <c r="BT17" s="36"/>
      <c r="BU17" s="37"/>
      <c r="BV17" s="38"/>
      <c r="BX17" s="2"/>
      <c r="BY17" s="2"/>
      <c r="CA17" s="2"/>
      <c r="CB17" s="2"/>
      <c r="CD17" s="33"/>
      <c r="CE17" s="34"/>
      <c r="CF17" s="38"/>
      <c r="CQ17" s="36"/>
      <c r="CR17" s="37"/>
      <c r="CS17" s="38"/>
      <c r="CU17" s="36"/>
      <c r="CV17" s="37"/>
      <c r="CW17" s="38"/>
      <c r="CY17" s="36"/>
      <c r="CZ17" s="37"/>
      <c r="DA17" s="38"/>
      <c r="DC17" s="2"/>
      <c r="DD17" s="2"/>
      <c r="DF17" s="2"/>
      <c r="DG17" s="2"/>
      <c r="DI17" s="33"/>
      <c r="DJ17" s="34"/>
      <c r="DK17" s="38"/>
    </row>
    <row r="18" spans="1:115" ht="15.75" customHeight="1">
      <c r="A18" s="32" t="s">
        <v>29</v>
      </c>
      <c r="B18" s="1" t="s">
        <v>30</v>
      </c>
      <c r="D18" s="25" t="s">
        <v>22</v>
      </c>
      <c r="E18" s="26"/>
      <c r="F18" s="33">
        <v>8705</v>
      </c>
      <c r="G18" s="34">
        <v>7268770.339999999</v>
      </c>
      <c r="H18" s="64">
        <v>835.0109523262491</v>
      </c>
      <c r="I18" s="26"/>
      <c r="J18" s="36">
        <v>294</v>
      </c>
      <c r="K18" s="37">
        <v>606971.46</v>
      </c>
      <c r="L18" s="34">
        <f t="shared" si="0"/>
        <v>2064.528775510204</v>
      </c>
      <c r="M18" s="26"/>
      <c r="N18" s="36">
        <v>86</v>
      </c>
      <c r="O18" s="37">
        <v>70324.65</v>
      </c>
      <c r="P18" s="34">
        <f t="shared" si="1"/>
        <v>817.728488372093</v>
      </c>
      <c r="Q18" s="26"/>
      <c r="R18" s="36">
        <v>0</v>
      </c>
      <c r="S18" s="37">
        <v>0</v>
      </c>
      <c r="T18" s="26"/>
      <c r="U18" s="33">
        <f t="shared" si="2"/>
        <v>8913</v>
      </c>
      <c r="V18" s="34">
        <f t="shared" si="2"/>
        <v>7805417.1499999985</v>
      </c>
      <c r="W18" s="35">
        <f t="shared" si="3"/>
        <v>875.7340008975652</v>
      </c>
      <c r="AA18" s="36">
        <v>0</v>
      </c>
      <c r="AB18" s="37">
        <v>0</v>
      </c>
      <c r="AC18" s="34">
        <f t="shared" si="4"/>
        <v>0</v>
      </c>
      <c r="AD18" s="26"/>
      <c r="AE18" s="36">
        <v>0</v>
      </c>
      <c r="AF18" s="37">
        <v>0</v>
      </c>
      <c r="AG18" s="34">
        <f t="shared" si="5"/>
        <v>0</v>
      </c>
      <c r="AH18" s="26"/>
      <c r="AI18" s="36">
        <v>0</v>
      </c>
      <c r="AJ18" s="37">
        <v>0</v>
      </c>
      <c r="BB18" s="38"/>
      <c r="BL18" s="36"/>
      <c r="BM18" s="37"/>
      <c r="BN18" s="38"/>
      <c r="BP18" s="36"/>
      <c r="BQ18" s="37"/>
      <c r="BR18" s="38"/>
      <c r="BT18" s="36"/>
      <c r="BU18" s="37"/>
      <c r="BV18" s="38"/>
      <c r="BX18" s="2"/>
      <c r="BY18" s="2"/>
      <c r="CA18" s="2"/>
      <c r="CB18" s="2"/>
      <c r="CD18" s="33"/>
      <c r="CE18" s="34"/>
      <c r="CF18" s="38"/>
      <c r="CQ18" s="36"/>
      <c r="CR18" s="37"/>
      <c r="CS18" s="38"/>
      <c r="CU18" s="36"/>
      <c r="CV18" s="37"/>
      <c r="CW18" s="38"/>
      <c r="CY18" s="36"/>
      <c r="CZ18" s="37"/>
      <c r="DA18" s="38"/>
      <c r="DC18" s="2"/>
      <c r="DD18" s="2"/>
      <c r="DF18" s="2"/>
      <c r="DG18" s="2"/>
      <c r="DI18" s="33"/>
      <c r="DJ18" s="34"/>
      <c r="DK18" s="38"/>
    </row>
    <row r="19" spans="1:36" ht="15.75" customHeight="1">
      <c r="A19" s="32" t="s">
        <v>31</v>
      </c>
      <c r="B19" s="1" t="s">
        <v>32</v>
      </c>
      <c r="D19" s="25" t="s">
        <v>22</v>
      </c>
      <c r="E19" s="26"/>
      <c r="F19" s="33">
        <v>2373</v>
      </c>
      <c r="G19" s="34">
        <v>2729710.8300000005</v>
      </c>
      <c r="H19" s="64">
        <v>1150.3206194690267</v>
      </c>
      <c r="I19" s="26"/>
      <c r="J19" s="36">
        <v>107</v>
      </c>
      <c r="K19" s="37">
        <v>207005.06</v>
      </c>
      <c r="L19" s="34">
        <f t="shared" si="0"/>
        <v>1934.6267289719626</v>
      </c>
      <c r="M19" s="26"/>
      <c r="N19" s="36">
        <v>11</v>
      </c>
      <c r="O19" s="37">
        <v>12464.58</v>
      </c>
      <c r="P19" s="34">
        <f t="shared" si="1"/>
        <v>1133.1436363636365</v>
      </c>
      <c r="Q19" s="26"/>
      <c r="R19" s="36">
        <v>0</v>
      </c>
      <c r="S19" s="37">
        <v>0</v>
      </c>
      <c r="T19" s="26"/>
      <c r="U19" s="33">
        <f t="shared" si="2"/>
        <v>2469</v>
      </c>
      <c r="V19" s="34">
        <f t="shared" si="2"/>
        <v>2924251.3100000005</v>
      </c>
      <c r="W19" s="35">
        <f t="shared" si="3"/>
        <v>1184.3869218307009</v>
      </c>
      <c r="AA19" s="36">
        <v>0</v>
      </c>
      <c r="AB19" s="37">
        <v>0</v>
      </c>
      <c r="AC19" s="34">
        <f t="shared" si="4"/>
        <v>0</v>
      </c>
      <c r="AD19" s="26"/>
      <c r="AE19" s="36">
        <v>0</v>
      </c>
      <c r="AF19" s="37">
        <v>0</v>
      </c>
      <c r="AG19" s="34">
        <f t="shared" si="5"/>
        <v>0</v>
      </c>
      <c r="AH19" s="26"/>
      <c r="AI19" s="36">
        <v>0</v>
      </c>
      <c r="AJ19" s="37">
        <v>0</v>
      </c>
    </row>
    <row r="20" spans="1:36" ht="15.75" customHeight="1">
      <c r="A20" s="32" t="s">
        <v>33</v>
      </c>
      <c r="B20" s="1" t="s">
        <v>34</v>
      </c>
      <c r="D20" s="25" t="s">
        <v>22</v>
      </c>
      <c r="E20" s="26"/>
      <c r="F20" s="33">
        <v>432</v>
      </c>
      <c r="G20" s="34">
        <v>726494.0299999999</v>
      </c>
      <c r="H20" s="64">
        <v>1681.6991435185182</v>
      </c>
      <c r="I20" s="26"/>
      <c r="J20" s="36">
        <v>12</v>
      </c>
      <c r="K20" s="37">
        <v>55354.78</v>
      </c>
      <c r="L20" s="34">
        <f t="shared" si="0"/>
        <v>4612.8983333333335</v>
      </c>
      <c r="M20" s="26"/>
      <c r="N20" s="36">
        <v>3</v>
      </c>
      <c r="O20" s="37">
        <v>4940.04</v>
      </c>
      <c r="P20" s="34">
        <f t="shared" si="1"/>
        <v>1646.68</v>
      </c>
      <c r="Q20" s="26"/>
      <c r="R20" s="36">
        <v>0</v>
      </c>
      <c r="S20" s="37">
        <v>0</v>
      </c>
      <c r="T20" s="26"/>
      <c r="U20" s="33">
        <f t="shared" si="2"/>
        <v>441</v>
      </c>
      <c r="V20" s="34">
        <f t="shared" si="2"/>
        <v>776908.7699999999</v>
      </c>
      <c r="W20" s="35">
        <f t="shared" si="3"/>
        <v>1761.6978911564624</v>
      </c>
      <c r="AA20" s="36">
        <v>0</v>
      </c>
      <c r="AB20" s="37">
        <v>0</v>
      </c>
      <c r="AC20" s="34">
        <f t="shared" si="4"/>
        <v>0</v>
      </c>
      <c r="AD20" s="26"/>
      <c r="AE20" s="36">
        <v>0</v>
      </c>
      <c r="AF20" s="37">
        <v>0</v>
      </c>
      <c r="AG20" s="34">
        <f t="shared" si="5"/>
        <v>0</v>
      </c>
      <c r="AH20" s="26"/>
      <c r="AI20" s="36">
        <v>0</v>
      </c>
      <c r="AJ20" s="37">
        <v>0</v>
      </c>
    </row>
    <row r="21" spans="1:36" ht="15.75" customHeight="1">
      <c r="A21" s="32" t="s">
        <v>35</v>
      </c>
      <c r="B21" s="1" t="s">
        <v>36</v>
      </c>
      <c r="D21" s="25" t="s">
        <v>22</v>
      </c>
      <c r="E21" s="26"/>
      <c r="F21" s="33">
        <v>119</v>
      </c>
      <c r="G21" s="34">
        <v>213322.06</v>
      </c>
      <c r="H21" s="64">
        <v>1792.6223529411764</v>
      </c>
      <c r="I21" s="26"/>
      <c r="J21" s="36">
        <v>5</v>
      </c>
      <c r="K21" s="37">
        <v>15880.36</v>
      </c>
      <c r="L21" s="34">
        <f t="shared" si="0"/>
        <v>3176.072</v>
      </c>
      <c r="M21" s="26"/>
      <c r="N21" s="36">
        <v>3</v>
      </c>
      <c r="O21" s="37">
        <v>3700.31</v>
      </c>
      <c r="P21" s="34">
        <f t="shared" si="1"/>
        <v>1233.4366666666667</v>
      </c>
      <c r="Q21" s="26"/>
      <c r="R21" s="36">
        <v>0</v>
      </c>
      <c r="S21" s="37">
        <v>0</v>
      </c>
      <c r="T21" s="26"/>
      <c r="U21" s="33">
        <f t="shared" si="2"/>
        <v>121</v>
      </c>
      <c r="V21" s="34">
        <f t="shared" si="2"/>
        <v>225502.11</v>
      </c>
      <c r="W21" s="35">
        <f t="shared" si="3"/>
        <v>1863.6538016528925</v>
      </c>
      <c r="AA21" s="36">
        <v>0</v>
      </c>
      <c r="AB21" s="37">
        <v>0</v>
      </c>
      <c r="AC21" s="34">
        <f t="shared" si="4"/>
        <v>0</v>
      </c>
      <c r="AD21" s="26"/>
      <c r="AE21" s="36">
        <v>0</v>
      </c>
      <c r="AF21" s="37">
        <v>0</v>
      </c>
      <c r="AG21" s="34">
        <f t="shared" si="5"/>
        <v>0</v>
      </c>
      <c r="AH21" s="26"/>
      <c r="AI21" s="36">
        <v>0</v>
      </c>
      <c r="AJ21" s="37">
        <v>0</v>
      </c>
    </row>
    <row r="22" spans="1:36" ht="15.75" customHeight="1">
      <c r="A22" s="32" t="s">
        <v>37</v>
      </c>
      <c r="B22" s="1" t="s">
        <v>38</v>
      </c>
      <c r="D22" s="25" t="s">
        <v>22</v>
      </c>
      <c r="E22" s="26"/>
      <c r="F22" s="33">
        <v>18</v>
      </c>
      <c r="G22" s="34">
        <v>51276.17</v>
      </c>
      <c r="H22" s="64">
        <v>2848.676111111111</v>
      </c>
      <c r="I22" s="26"/>
      <c r="J22" s="36">
        <v>0</v>
      </c>
      <c r="K22" s="37">
        <v>0</v>
      </c>
      <c r="L22" s="34">
        <f t="shared" si="0"/>
        <v>0</v>
      </c>
      <c r="M22" s="26"/>
      <c r="N22" s="36">
        <v>0</v>
      </c>
      <c r="O22" s="37">
        <v>0</v>
      </c>
      <c r="P22" s="34">
        <f t="shared" si="1"/>
        <v>0</v>
      </c>
      <c r="Q22" s="26"/>
      <c r="R22" s="36">
        <v>0</v>
      </c>
      <c r="S22" s="37">
        <v>0</v>
      </c>
      <c r="T22" s="26"/>
      <c r="U22" s="33">
        <f t="shared" si="2"/>
        <v>18</v>
      </c>
      <c r="V22" s="34">
        <f t="shared" si="2"/>
        <v>51276.17</v>
      </c>
      <c r="W22" s="35">
        <f t="shared" si="3"/>
        <v>2848.676111111111</v>
      </c>
      <c r="AA22" s="36">
        <v>0</v>
      </c>
      <c r="AB22" s="37">
        <v>0</v>
      </c>
      <c r="AC22" s="34">
        <f t="shared" si="4"/>
        <v>0</v>
      </c>
      <c r="AD22" s="26"/>
      <c r="AE22" s="36">
        <v>0</v>
      </c>
      <c r="AF22" s="37">
        <v>0</v>
      </c>
      <c r="AG22" s="34">
        <f t="shared" si="5"/>
        <v>0</v>
      </c>
      <c r="AH22" s="26"/>
      <c r="AI22" s="36">
        <v>0</v>
      </c>
      <c r="AJ22" s="37">
        <v>0</v>
      </c>
    </row>
    <row r="23" spans="1:36" ht="15.75" customHeight="1">
      <c r="A23" s="32" t="s">
        <v>39</v>
      </c>
      <c r="B23" s="1" t="s">
        <v>40</v>
      </c>
      <c r="D23" s="25" t="s">
        <v>22</v>
      </c>
      <c r="E23" s="26"/>
      <c r="F23" s="33">
        <v>15</v>
      </c>
      <c r="G23" s="34">
        <v>43844.89</v>
      </c>
      <c r="H23" s="64">
        <v>2922.9926666666665</v>
      </c>
      <c r="I23" s="26"/>
      <c r="J23" s="36">
        <v>0</v>
      </c>
      <c r="K23" s="37">
        <v>0</v>
      </c>
      <c r="L23" s="34">
        <f t="shared" si="0"/>
        <v>0</v>
      </c>
      <c r="M23" s="26"/>
      <c r="N23" s="36">
        <v>0</v>
      </c>
      <c r="O23" s="37">
        <v>0</v>
      </c>
      <c r="P23" s="34">
        <f t="shared" si="1"/>
        <v>0</v>
      </c>
      <c r="Q23" s="26"/>
      <c r="R23" s="36">
        <v>0</v>
      </c>
      <c r="S23" s="37">
        <v>0</v>
      </c>
      <c r="T23" s="26"/>
      <c r="U23" s="33">
        <f t="shared" si="2"/>
        <v>15</v>
      </c>
      <c r="V23" s="34">
        <f t="shared" si="2"/>
        <v>43844.89</v>
      </c>
      <c r="W23" s="35">
        <f t="shared" si="3"/>
        <v>2922.9926666666665</v>
      </c>
      <c r="AA23" s="36">
        <v>0</v>
      </c>
      <c r="AB23" s="37">
        <v>0</v>
      </c>
      <c r="AC23" s="34">
        <f t="shared" si="4"/>
        <v>0</v>
      </c>
      <c r="AD23" s="26"/>
      <c r="AE23" s="36">
        <v>0</v>
      </c>
      <c r="AF23" s="37">
        <v>0</v>
      </c>
      <c r="AG23" s="34">
        <f t="shared" si="5"/>
        <v>0</v>
      </c>
      <c r="AH23" s="26"/>
      <c r="AI23" s="36">
        <v>0</v>
      </c>
      <c r="AJ23" s="37">
        <v>0</v>
      </c>
    </row>
    <row r="24" spans="1:36" ht="15.75" customHeight="1">
      <c r="A24" s="32" t="s">
        <v>41</v>
      </c>
      <c r="B24" s="1" t="s">
        <v>42</v>
      </c>
      <c r="D24" s="25" t="s">
        <v>22</v>
      </c>
      <c r="E24" s="26"/>
      <c r="F24" s="33">
        <v>12</v>
      </c>
      <c r="G24" s="34">
        <v>19175.33</v>
      </c>
      <c r="H24" s="64">
        <v>1597.944166666667</v>
      </c>
      <c r="I24" s="26"/>
      <c r="J24" s="36">
        <v>0</v>
      </c>
      <c r="K24" s="78">
        <v>0</v>
      </c>
      <c r="L24" s="34">
        <f t="shared" si="0"/>
        <v>0</v>
      </c>
      <c r="M24" s="26"/>
      <c r="N24" s="36">
        <v>6</v>
      </c>
      <c r="O24" s="37">
        <v>8004.72</v>
      </c>
      <c r="P24" s="34">
        <f t="shared" si="1"/>
        <v>1334.1200000000001</v>
      </c>
      <c r="Q24" s="26"/>
      <c r="R24" s="36">
        <v>0</v>
      </c>
      <c r="S24" s="37">
        <v>0</v>
      </c>
      <c r="T24" s="26"/>
      <c r="U24" s="33">
        <f t="shared" si="2"/>
        <v>6</v>
      </c>
      <c r="V24" s="34">
        <f t="shared" si="2"/>
        <v>11170.61</v>
      </c>
      <c r="W24" s="35">
        <f t="shared" si="3"/>
        <v>1861.7683333333334</v>
      </c>
      <c r="AA24" s="36">
        <v>0</v>
      </c>
      <c r="AB24" s="37">
        <v>0</v>
      </c>
      <c r="AC24" s="34">
        <f t="shared" si="4"/>
        <v>0</v>
      </c>
      <c r="AD24" s="26"/>
      <c r="AE24" s="36">
        <v>0</v>
      </c>
      <c r="AF24" s="37">
        <v>0</v>
      </c>
      <c r="AG24" s="34">
        <f t="shared" si="5"/>
        <v>0</v>
      </c>
      <c r="AH24" s="26"/>
      <c r="AI24" s="36">
        <v>0</v>
      </c>
      <c r="AJ24" s="37">
        <v>0</v>
      </c>
    </row>
    <row r="25" spans="1:36" ht="15.75" customHeight="1">
      <c r="A25" s="32" t="s">
        <v>43</v>
      </c>
      <c r="B25" s="1" t="s">
        <v>44</v>
      </c>
      <c r="D25" s="25" t="s">
        <v>22</v>
      </c>
      <c r="E25" s="26"/>
      <c r="F25" s="33">
        <v>24</v>
      </c>
      <c r="G25" s="34">
        <v>22475.93</v>
      </c>
      <c r="H25" s="64">
        <v>936.4970833333333</v>
      </c>
      <c r="I25" s="26"/>
      <c r="J25" s="36">
        <v>0</v>
      </c>
      <c r="K25" s="37">
        <v>0</v>
      </c>
      <c r="L25" s="34">
        <f t="shared" si="0"/>
        <v>0</v>
      </c>
      <c r="M25" s="26"/>
      <c r="N25" s="36">
        <v>0</v>
      </c>
      <c r="O25" s="37">
        <v>0</v>
      </c>
      <c r="P25" s="34">
        <f t="shared" si="1"/>
        <v>0</v>
      </c>
      <c r="Q25" s="26"/>
      <c r="R25" s="36">
        <v>0</v>
      </c>
      <c r="S25" s="37">
        <v>0</v>
      </c>
      <c r="T25" s="26"/>
      <c r="U25" s="33">
        <f t="shared" si="2"/>
        <v>24</v>
      </c>
      <c r="V25" s="34">
        <f t="shared" si="2"/>
        <v>22475.93</v>
      </c>
      <c r="W25" s="35">
        <f t="shared" si="3"/>
        <v>936.4970833333333</v>
      </c>
      <c r="AA25" s="36">
        <v>0</v>
      </c>
      <c r="AB25" s="37">
        <v>0</v>
      </c>
      <c r="AC25" s="34">
        <f t="shared" si="4"/>
        <v>0</v>
      </c>
      <c r="AD25" s="26"/>
      <c r="AE25" s="36">
        <v>0</v>
      </c>
      <c r="AF25" s="37">
        <v>0</v>
      </c>
      <c r="AG25" s="34">
        <f t="shared" si="5"/>
        <v>0</v>
      </c>
      <c r="AH25" s="26"/>
      <c r="AI25" s="36">
        <v>0</v>
      </c>
      <c r="AJ25" s="37">
        <v>0</v>
      </c>
    </row>
    <row r="26" spans="1:36" ht="15.75" customHeight="1">
      <c r="A26" s="32">
        <v>1017</v>
      </c>
      <c r="B26" s="61" t="s">
        <v>76</v>
      </c>
      <c r="D26" s="25" t="s">
        <v>22</v>
      </c>
      <c r="E26" s="26"/>
      <c r="F26" s="33">
        <v>0</v>
      </c>
      <c r="G26" s="34">
        <v>0</v>
      </c>
      <c r="H26" s="64">
        <v>0</v>
      </c>
      <c r="I26" s="26"/>
      <c r="J26" s="36">
        <v>0</v>
      </c>
      <c r="K26" s="37">
        <v>0</v>
      </c>
      <c r="L26" s="34">
        <f>IF(+J26=0,0,+K26/J26)</f>
        <v>0</v>
      </c>
      <c r="M26" s="26"/>
      <c r="N26" s="36">
        <v>0</v>
      </c>
      <c r="O26" s="37">
        <v>0</v>
      </c>
      <c r="P26" s="34">
        <f>IF(+N26=0,0,+O26/N26)</f>
        <v>0</v>
      </c>
      <c r="Q26" s="26"/>
      <c r="R26" s="36">
        <v>0</v>
      </c>
      <c r="S26" s="37">
        <v>0</v>
      </c>
      <c r="T26" s="26"/>
      <c r="U26" s="33">
        <f>F26+J26-N26+R26</f>
        <v>0</v>
      </c>
      <c r="V26" s="34">
        <f>G26+K26-O26+S26</f>
        <v>0</v>
      </c>
      <c r="W26" s="35">
        <f>IF(+U26=0,0,+V26/U26)</f>
        <v>0</v>
      </c>
      <c r="AA26" s="36">
        <v>0</v>
      </c>
      <c r="AB26" s="37">
        <v>0</v>
      </c>
      <c r="AC26" s="34">
        <f>IF(+AA26=0,0,+AB26/AA26)</f>
        <v>0</v>
      </c>
      <c r="AD26" s="26"/>
      <c r="AE26" s="36">
        <v>0</v>
      </c>
      <c r="AF26" s="37">
        <v>0</v>
      </c>
      <c r="AG26" s="34">
        <f>IF(+AE26=0,0,+AF26/AE26)</f>
        <v>0</v>
      </c>
      <c r="AH26" s="26"/>
      <c r="AI26" s="36">
        <v>0</v>
      </c>
      <c r="AJ26" s="37">
        <v>0</v>
      </c>
    </row>
    <row r="27" spans="1:36" ht="15.75" customHeight="1">
      <c r="A27" s="32" t="s">
        <v>45</v>
      </c>
      <c r="B27" s="1" t="s">
        <v>46</v>
      </c>
      <c r="D27" s="25" t="s">
        <v>22</v>
      </c>
      <c r="E27" s="26"/>
      <c r="F27" s="33">
        <v>0</v>
      </c>
      <c r="G27" s="34">
        <v>0</v>
      </c>
      <c r="H27" s="64">
        <v>0</v>
      </c>
      <c r="I27" s="26"/>
      <c r="J27" s="36">
        <v>0</v>
      </c>
      <c r="K27" s="37">
        <v>0</v>
      </c>
      <c r="L27" s="34">
        <f>IF(+J27=0,0,+K27/J27)</f>
        <v>0</v>
      </c>
      <c r="M27" s="26"/>
      <c r="N27" s="36">
        <v>0</v>
      </c>
      <c r="O27" s="37">
        <v>0</v>
      </c>
      <c r="P27" s="34">
        <f>IF(+N27=0,0,+O27/N27)</f>
        <v>0</v>
      </c>
      <c r="Q27" s="26"/>
      <c r="R27" s="36">
        <v>0</v>
      </c>
      <c r="S27" s="37">
        <v>0</v>
      </c>
      <c r="T27" s="26"/>
      <c r="U27" s="33">
        <f t="shared" si="2"/>
        <v>0</v>
      </c>
      <c r="V27" s="34">
        <f t="shared" si="2"/>
        <v>0</v>
      </c>
      <c r="W27" s="35">
        <f t="shared" si="3"/>
        <v>0</v>
      </c>
      <c r="AA27" s="36">
        <v>0</v>
      </c>
      <c r="AB27" s="37">
        <v>0</v>
      </c>
      <c r="AC27" s="34">
        <f t="shared" si="4"/>
        <v>0</v>
      </c>
      <c r="AD27" s="26"/>
      <c r="AE27" s="36">
        <v>0</v>
      </c>
      <c r="AF27" s="37">
        <v>0</v>
      </c>
      <c r="AG27" s="34">
        <f t="shared" si="5"/>
        <v>0</v>
      </c>
      <c r="AH27" s="26"/>
      <c r="AI27" s="36">
        <v>0</v>
      </c>
      <c r="AJ27" s="37">
        <v>0</v>
      </c>
    </row>
    <row r="28" spans="1:36" ht="15.75" customHeight="1">
      <c r="A28" s="32" t="s">
        <v>47</v>
      </c>
      <c r="B28" s="1" t="s">
        <v>48</v>
      </c>
      <c r="D28" s="25" t="s">
        <v>22</v>
      </c>
      <c r="E28" s="26"/>
      <c r="F28" s="33">
        <v>1</v>
      </c>
      <c r="G28" s="34">
        <v>2877.6399999999994</v>
      </c>
      <c r="H28" s="64">
        <v>2877.6399999999994</v>
      </c>
      <c r="I28" s="26"/>
      <c r="J28" s="36">
        <v>0</v>
      </c>
      <c r="K28" s="37">
        <v>0</v>
      </c>
      <c r="L28" s="34">
        <f>IF(+J28=0,0,+K28/J28)</f>
        <v>0</v>
      </c>
      <c r="M28" s="26"/>
      <c r="N28" s="36">
        <v>0</v>
      </c>
      <c r="O28" s="37">
        <v>0</v>
      </c>
      <c r="P28" s="34">
        <f>IF(+N28=0,0,+O28/N28)</f>
        <v>0</v>
      </c>
      <c r="Q28" s="26"/>
      <c r="R28" s="36">
        <v>0</v>
      </c>
      <c r="S28" s="37">
        <v>0</v>
      </c>
      <c r="T28" s="26"/>
      <c r="U28" s="33">
        <f t="shared" si="2"/>
        <v>1</v>
      </c>
      <c r="V28" s="34">
        <f t="shared" si="2"/>
        <v>2877.6399999999994</v>
      </c>
      <c r="W28" s="35">
        <f t="shared" si="3"/>
        <v>2877.6399999999994</v>
      </c>
      <c r="AA28" s="36">
        <v>0</v>
      </c>
      <c r="AB28" s="37">
        <v>0</v>
      </c>
      <c r="AC28" s="34">
        <f t="shared" si="4"/>
        <v>0</v>
      </c>
      <c r="AD28" s="26"/>
      <c r="AE28" s="36">
        <v>0</v>
      </c>
      <c r="AF28" s="37">
        <v>0</v>
      </c>
      <c r="AG28" s="34">
        <f t="shared" si="5"/>
        <v>0</v>
      </c>
      <c r="AH28" s="26"/>
      <c r="AI28" s="36">
        <v>0</v>
      </c>
      <c r="AJ28" s="37">
        <v>0</v>
      </c>
    </row>
    <row r="29" spans="1:36" ht="15.75" customHeight="1">
      <c r="A29" s="39"/>
      <c r="B29" s="40"/>
      <c r="C29" s="40"/>
      <c r="D29" s="39"/>
      <c r="E29" s="41"/>
      <c r="F29" s="40"/>
      <c r="G29" s="40"/>
      <c r="H29" s="43"/>
      <c r="I29" s="41"/>
      <c r="J29" s="40"/>
      <c r="K29" s="40"/>
      <c r="L29" s="43"/>
      <c r="M29" s="41"/>
      <c r="N29" s="40"/>
      <c r="O29" s="40"/>
      <c r="P29" s="43"/>
      <c r="Q29" s="41"/>
      <c r="R29" s="40"/>
      <c r="S29" s="40"/>
      <c r="T29" s="41"/>
      <c r="U29" s="40"/>
      <c r="V29" s="40"/>
      <c r="W29" s="42"/>
      <c r="AA29" s="40"/>
      <c r="AB29" s="40"/>
      <c r="AC29" s="43"/>
      <c r="AD29" s="41"/>
      <c r="AE29" s="40"/>
      <c r="AF29" s="40"/>
      <c r="AG29" s="43"/>
      <c r="AH29" s="41"/>
      <c r="AI29" s="40"/>
      <c r="AJ29" s="40"/>
    </row>
    <row r="30" spans="1:34" ht="15.75" customHeight="1">
      <c r="A30" s="7"/>
      <c r="B30" s="8" t="s">
        <v>49</v>
      </c>
      <c r="C30" s="10"/>
      <c r="D30" s="25"/>
      <c r="E30" s="26"/>
      <c r="H30" s="74"/>
      <c r="I30" s="26"/>
      <c r="L30" s="34"/>
      <c r="M30" s="26"/>
      <c r="P30" s="34"/>
      <c r="Q30" s="26"/>
      <c r="T30" s="26"/>
      <c r="W30" s="44"/>
      <c r="AC30" s="34"/>
      <c r="AD30" s="26"/>
      <c r="AG30" s="34"/>
      <c r="AH30" s="26"/>
    </row>
    <row r="31" spans="1:34" ht="15.75" customHeight="1">
      <c r="A31" s="25"/>
      <c r="D31" s="25"/>
      <c r="E31" s="26"/>
      <c r="H31" s="74"/>
      <c r="I31" s="26"/>
      <c r="L31" s="34"/>
      <c r="M31" s="26"/>
      <c r="P31" s="34"/>
      <c r="Q31" s="26"/>
      <c r="T31" s="26"/>
      <c r="W31" s="44"/>
      <c r="AC31" s="34"/>
      <c r="AD31" s="26"/>
      <c r="AG31" s="34"/>
      <c r="AH31" s="26"/>
    </row>
    <row r="32" spans="1:36" ht="15.75" customHeight="1">
      <c r="A32" s="32" t="s">
        <v>50</v>
      </c>
      <c r="B32" s="1" t="s">
        <v>51</v>
      </c>
      <c r="D32" s="25" t="s">
        <v>22</v>
      </c>
      <c r="E32" s="26"/>
      <c r="F32" s="33">
        <v>38</v>
      </c>
      <c r="G32" s="34">
        <v>22055.580000000005</v>
      </c>
      <c r="H32" s="64">
        <v>580.4100000000002</v>
      </c>
      <c r="I32" s="26"/>
      <c r="J32" s="36">
        <v>0</v>
      </c>
      <c r="K32" s="37">
        <v>0</v>
      </c>
      <c r="L32" s="34">
        <f aca="true" t="shared" si="6" ref="L32:L39">IF(+J32=0,0,+K32/J32)</f>
        <v>0</v>
      </c>
      <c r="M32" s="26"/>
      <c r="N32" s="36">
        <v>0</v>
      </c>
      <c r="O32" s="37">
        <v>0</v>
      </c>
      <c r="P32" s="34">
        <f aca="true" t="shared" si="7" ref="P32:P39">IF(+N32=0,0,+O32/N32)</f>
        <v>0</v>
      </c>
      <c r="Q32" s="26"/>
      <c r="R32" s="36">
        <v>0</v>
      </c>
      <c r="S32" s="37">
        <v>0</v>
      </c>
      <c r="T32" s="26"/>
      <c r="U32" s="33">
        <f aca="true" t="shared" si="8" ref="U32:V41">F32+J32-N32+R32</f>
        <v>38</v>
      </c>
      <c r="V32" s="34">
        <f t="shared" si="8"/>
        <v>22055.580000000005</v>
      </c>
      <c r="W32" s="35">
        <f aca="true" t="shared" si="9" ref="W32:W41">IF(+U32=0,0,+V32/U32)</f>
        <v>580.4100000000002</v>
      </c>
      <c r="AA32" s="36">
        <v>0</v>
      </c>
      <c r="AB32" s="37">
        <v>0</v>
      </c>
      <c r="AC32" s="34">
        <f aca="true" t="shared" si="10" ref="AC32:AC41">IF(+AA32=0,0,+AB32/AA32)</f>
        <v>0</v>
      </c>
      <c r="AD32" s="26"/>
      <c r="AE32" s="36">
        <v>0</v>
      </c>
      <c r="AF32" s="37">
        <v>0</v>
      </c>
      <c r="AG32" s="34">
        <f aca="true" t="shared" si="11" ref="AG32:AG41">IF(+AE32=0,0,+AF32/AE32)</f>
        <v>0</v>
      </c>
      <c r="AH32" s="26"/>
      <c r="AI32" s="36">
        <v>0</v>
      </c>
      <c r="AJ32" s="37">
        <v>0</v>
      </c>
    </row>
    <row r="33" spans="1:115" ht="15.75" customHeight="1">
      <c r="A33" s="32" t="s">
        <v>52</v>
      </c>
      <c r="B33" s="1" t="s">
        <v>53</v>
      </c>
      <c r="D33" s="25" t="s">
        <v>22</v>
      </c>
      <c r="E33" s="26"/>
      <c r="F33" s="33">
        <v>13</v>
      </c>
      <c r="G33" s="34">
        <v>9827.27</v>
      </c>
      <c r="H33" s="64">
        <v>755.9438461538462</v>
      </c>
      <c r="I33" s="26"/>
      <c r="J33" s="36">
        <v>0</v>
      </c>
      <c r="K33" s="37">
        <v>0</v>
      </c>
      <c r="L33" s="34">
        <f t="shared" si="6"/>
        <v>0</v>
      </c>
      <c r="M33" s="26"/>
      <c r="N33" s="36">
        <v>0</v>
      </c>
      <c r="O33" s="37">
        <v>0</v>
      </c>
      <c r="P33" s="34">
        <f t="shared" si="7"/>
        <v>0</v>
      </c>
      <c r="Q33" s="26"/>
      <c r="R33" s="36">
        <v>0</v>
      </c>
      <c r="S33" s="37">
        <v>0</v>
      </c>
      <c r="T33" s="26"/>
      <c r="U33" s="33">
        <f t="shared" si="8"/>
        <v>13</v>
      </c>
      <c r="V33" s="34">
        <f t="shared" si="8"/>
        <v>9827.27</v>
      </c>
      <c r="W33" s="35">
        <f t="shared" si="9"/>
        <v>755.9438461538462</v>
      </c>
      <c r="AA33" s="36">
        <v>0</v>
      </c>
      <c r="AB33" s="37">
        <v>0</v>
      </c>
      <c r="AC33" s="34">
        <f t="shared" si="10"/>
        <v>0</v>
      </c>
      <c r="AD33" s="26"/>
      <c r="AE33" s="36">
        <v>0</v>
      </c>
      <c r="AF33" s="37">
        <v>0</v>
      </c>
      <c r="AG33" s="34">
        <f t="shared" si="11"/>
        <v>0</v>
      </c>
      <c r="AH33" s="26"/>
      <c r="AI33" s="36">
        <v>0</v>
      </c>
      <c r="AJ33" s="37">
        <v>0</v>
      </c>
      <c r="BB33" s="2"/>
      <c r="CF33" s="2"/>
      <c r="DK33" s="2"/>
    </row>
    <row r="34" spans="1:115" ht="15.75" customHeight="1">
      <c r="A34" s="32" t="s">
        <v>54</v>
      </c>
      <c r="B34" s="1" t="s">
        <v>55</v>
      </c>
      <c r="D34" s="25" t="s">
        <v>22</v>
      </c>
      <c r="E34" s="26"/>
      <c r="F34" s="33">
        <v>63</v>
      </c>
      <c r="G34" s="34">
        <v>135765.86000000002</v>
      </c>
      <c r="H34" s="64">
        <v>2155.013650793651</v>
      </c>
      <c r="I34" s="26"/>
      <c r="J34" s="36">
        <v>0</v>
      </c>
      <c r="K34" s="37">
        <v>0</v>
      </c>
      <c r="L34" s="34">
        <f t="shared" si="6"/>
        <v>0</v>
      </c>
      <c r="M34" s="26"/>
      <c r="N34" s="36">
        <v>0</v>
      </c>
      <c r="O34" s="37">
        <v>0</v>
      </c>
      <c r="P34" s="34">
        <f t="shared" si="7"/>
        <v>0</v>
      </c>
      <c r="Q34" s="26"/>
      <c r="R34" s="36">
        <v>0</v>
      </c>
      <c r="S34" s="37">
        <v>0</v>
      </c>
      <c r="T34" s="26"/>
      <c r="U34" s="33">
        <f t="shared" si="8"/>
        <v>63</v>
      </c>
      <c r="V34" s="34">
        <f t="shared" si="8"/>
        <v>135765.86000000002</v>
      </c>
      <c r="W34" s="35">
        <f t="shared" si="9"/>
        <v>2155.013650793651</v>
      </c>
      <c r="AA34" s="36">
        <v>0</v>
      </c>
      <c r="AB34" s="37">
        <v>0</v>
      </c>
      <c r="AC34" s="34">
        <f t="shared" si="10"/>
        <v>0</v>
      </c>
      <c r="AD34" s="26"/>
      <c r="AE34" s="36">
        <v>0</v>
      </c>
      <c r="AF34" s="37">
        <v>0</v>
      </c>
      <c r="AG34" s="34">
        <f t="shared" si="11"/>
        <v>0</v>
      </c>
      <c r="AH34" s="26"/>
      <c r="AI34" s="36">
        <v>0</v>
      </c>
      <c r="AJ34" s="37">
        <v>0</v>
      </c>
      <c r="BB34" s="38"/>
      <c r="BL34" s="33"/>
      <c r="BM34" s="34"/>
      <c r="BN34" s="38"/>
      <c r="BP34" s="2"/>
      <c r="BQ34" s="2"/>
      <c r="BR34" s="38"/>
      <c r="BT34" s="36"/>
      <c r="BU34" s="37"/>
      <c r="BV34" s="38"/>
      <c r="BX34" s="2"/>
      <c r="BY34" s="2"/>
      <c r="CA34" s="2"/>
      <c r="CB34" s="2"/>
      <c r="CD34" s="33"/>
      <c r="CE34" s="34"/>
      <c r="CF34" s="38"/>
      <c r="CQ34" s="33"/>
      <c r="CR34" s="34"/>
      <c r="CS34" s="38"/>
      <c r="CU34" s="2"/>
      <c r="CV34" s="2"/>
      <c r="CW34" s="38"/>
      <c r="CY34" s="36"/>
      <c r="CZ34" s="37"/>
      <c r="DA34" s="38"/>
      <c r="DC34" s="2"/>
      <c r="DD34" s="2"/>
      <c r="DF34" s="2"/>
      <c r="DG34" s="2"/>
      <c r="DI34" s="33"/>
      <c r="DJ34" s="34"/>
      <c r="DK34" s="38"/>
    </row>
    <row r="35" spans="1:115" ht="15.75" customHeight="1">
      <c r="A35" s="32" t="s">
        <v>56</v>
      </c>
      <c r="B35" s="1" t="s">
        <v>57</v>
      </c>
      <c r="D35" s="25" t="s">
        <v>22</v>
      </c>
      <c r="E35" s="26"/>
      <c r="F35" s="33">
        <v>218</v>
      </c>
      <c r="G35" s="34">
        <v>818969.01</v>
      </c>
      <c r="H35" s="64">
        <v>3756.7385779816514</v>
      </c>
      <c r="I35" s="26"/>
      <c r="J35" s="36">
        <v>2</v>
      </c>
      <c r="K35" s="37">
        <v>-13701.92</v>
      </c>
      <c r="L35" s="34">
        <f t="shared" si="6"/>
        <v>-6850.96</v>
      </c>
      <c r="M35" s="26"/>
      <c r="N35" s="36">
        <v>0</v>
      </c>
      <c r="O35" s="37">
        <v>0</v>
      </c>
      <c r="P35" s="34">
        <f t="shared" si="7"/>
        <v>0</v>
      </c>
      <c r="Q35" s="26"/>
      <c r="R35" s="36">
        <v>0</v>
      </c>
      <c r="S35" s="37">
        <v>0</v>
      </c>
      <c r="T35" s="26"/>
      <c r="U35" s="33">
        <f t="shared" si="8"/>
        <v>220</v>
      </c>
      <c r="V35" s="34">
        <f t="shared" si="8"/>
        <v>805267.09</v>
      </c>
      <c r="W35" s="35">
        <f t="shared" si="9"/>
        <v>3660.3049545454546</v>
      </c>
      <c r="AA35" s="36">
        <v>0</v>
      </c>
      <c r="AB35" s="37">
        <v>0</v>
      </c>
      <c r="AC35" s="34">
        <f t="shared" si="10"/>
        <v>0</v>
      </c>
      <c r="AD35" s="26"/>
      <c r="AE35" s="36">
        <v>0</v>
      </c>
      <c r="AF35" s="37">
        <v>0</v>
      </c>
      <c r="AG35" s="34">
        <f t="shared" si="11"/>
        <v>0</v>
      </c>
      <c r="AH35" s="26"/>
      <c r="AI35" s="36">
        <v>0</v>
      </c>
      <c r="AJ35" s="37">
        <v>0</v>
      </c>
      <c r="BB35" s="38"/>
      <c r="BL35" s="33"/>
      <c r="BM35" s="34"/>
      <c r="BN35" s="38"/>
      <c r="BP35" s="2"/>
      <c r="BQ35" s="2"/>
      <c r="BR35" s="38"/>
      <c r="BT35" s="36"/>
      <c r="BU35" s="37"/>
      <c r="BV35" s="38"/>
      <c r="BX35" s="2"/>
      <c r="BY35" s="2"/>
      <c r="CA35" s="2"/>
      <c r="CB35" s="2"/>
      <c r="CD35" s="33"/>
      <c r="CE35" s="34"/>
      <c r="CF35" s="38"/>
      <c r="CQ35" s="33"/>
      <c r="CR35" s="34"/>
      <c r="CS35" s="38"/>
      <c r="CU35" s="2"/>
      <c r="CV35" s="2"/>
      <c r="CW35" s="38"/>
      <c r="CY35" s="36"/>
      <c r="CZ35" s="37"/>
      <c r="DA35" s="38"/>
      <c r="DC35" s="2"/>
      <c r="DD35" s="2"/>
      <c r="DF35" s="2"/>
      <c r="DG35" s="2"/>
      <c r="DI35" s="33"/>
      <c r="DJ35" s="34"/>
      <c r="DK35" s="38"/>
    </row>
    <row r="36" spans="1:115" ht="15.75" customHeight="1">
      <c r="A36" s="32" t="s">
        <v>58</v>
      </c>
      <c r="B36" s="1" t="s">
        <v>59</v>
      </c>
      <c r="D36" s="25" t="s">
        <v>22</v>
      </c>
      <c r="E36" s="26"/>
      <c r="F36" s="33">
        <v>148</v>
      </c>
      <c r="G36" s="34">
        <v>808198.24</v>
      </c>
      <c r="H36" s="64">
        <v>5460.798918918919</v>
      </c>
      <c r="I36" s="26"/>
      <c r="J36" s="36">
        <v>0</v>
      </c>
      <c r="K36" s="37">
        <v>-14058.12</v>
      </c>
      <c r="L36" s="34">
        <f t="shared" si="6"/>
        <v>0</v>
      </c>
      <c r="M36" s="26"/>
      <c r="N36" s="36">
        <v>0</v>
      </c>
      <c r="O36" s="37">
        <v>0</v>
      </c>
      <c r="P36" s="34">
        <f t="shared" si="7"/>
        <v>0</v>
      </c>
      <c r="Q36" s="26"/>
      <c r="R36" s="36">
        <v>0</v>
      </c>
      <c r="S36" s="37">
        <v>0</v>
      </c>
      <c r="T36" s="26"/>
      <c r="U36" s="33">
        <f t="shared" si="8"/>
        <v>148</v>
      </c>
      <c r="V36" s="34">
        <f t="shared" si="8"/>
        <v>794140.12</v>
      </c>
      <c r="W36" s="35">
        <f t="shared" si="9"/>
        <v>5365.811621621621</v>
      </c>
      <c r="AA36" s="36">
        <v>0</v>
      </c>
      <c r="AB36" s="37">
        <v>0</v>
      </c>
      <c r="AC36" s="34">
        <f t="shared" si="10"/>
        <v>0</v>
      </c>
      <c r="AD36" s="26"/>
      <c r="AE36" s="36">
        <v>0</v>
      </c>
      <c r="AF36" s="37">
        <v>0</v>
      </c>
      <c r="AG36" s="34">
        <f t="shared" si="11"/>
        <v>0</v>
      </c>
      <c r="AH36" s="26"/>
      <c r="AI36" s="36">
        <v>0</v>
      </c>
      <c r="AJ36" s="37">
        <v>0</v>
      </c>
      <c r="BB36" s="38"/>
      <c r="BL36" s="33"/>
      <c r="BM36" s="34"/>
      <c r="BN36" s="38"/>
      <c r="BP36" s="2"/>
      <c r="BQ36" s="2"/>
      <c r="BR36" s="38"/>
      <c r="BT36" s="36"/>
      <c r="BU36" s="37"/>
      <c r="BV36" s="38"/>
      <c r="BX36" s="2"/>
      <c r="BY36" s="2"/>
      <c r="CA36" s="2"/>
      <c r="CB36" s="2"/>
      <c r="CD36" s="33"/>
      <c r="CE36" s="34"/>
      <c r="CF36" s="38"/>
      <c r="CQ36" s="33"/>
      <c r="CR36" s="34"/>
      <c r="CS36" s="38"/>
      <c r="CU36" s="2"/>
      <c r="CV36" s="2"/>
      <c r="CW36" s="38"/>
      <c r="CY36" s="36"/>
      <c r="CZ36" s="37"/>
      <c r="DA36" s="38"/>
      <c r="DC36" s="2"/>
      <c r="DD36" s="2"/>
      <c r="DF36" s="2"/>
      <c r="DG36" s="2"/>
      <c r="DI36" s="33"/>
      <c r="DJ36" s="34"/>
      <c r="DK36" s="38"/>
    </row>
    <row r="37" spans="1:115" ht="15.75" customHeight="1">
      <c r="A37" s="32" t="s">
        <v>60</v>
      </c>
      <c r="B37" s="1" t="s">
        <v>61</v>
      </c>
      <c r="D37" s="25" t="s">
        <v>22</v>
      </c>
      <c r="E37" s="26"/>
      <c r="F37" s="33">
        <v>86</v>
      </c>
      <c r="G37" s="34">
        <v>691710.07</v>
      </c>
      <c r="H37" s="64">
        <v>8043.140348837209</v>
      </c>
      <c r="I37" s="26"/>
      <c r="J37" s="36">
        <v>0</v>
      </c>
      <c r="K37" s="37">
        <v>-56706.48</v>
      </c>
      <c r="L37" s="34">
        <f t="shared" si="6"/>
        <v>0</v>
      </c>
      <c r="M37" s="26"/>
      <c r="N37" s="36">
        <v>0</v>
      </c>
      <c r="O37" s="37">
        <v>0</v>
      </c>
      <c r="P37" s="34">
        <f t="shared" si="7"/>
        <v>0</v>
      </c>
      <c r="Q37" s="26"/>
      <c r="R37" s="36">
        <v>0</v>
      </c>
      <c r="S37" s="37">
        <v>0</v>
      </c>
      <c r="T37" s="26"/>
      <c r="U37" s="33">
        <f t="shared" si="8"/>
        <v>86</v>
      </c>
      <c r="V37" s="34">
        <f t="shared" si="8"/>
        <v>635003.59</v>
      </c>
      <c r="W37" s="35">
        <f t="shared" si="9"/>
        <v>7383.762674418605</v>
      </c>
      <c r="AA37" s="36">
        <v>0</v>
      </c>
      <c r="AB37" s="37">
        <v>0</v>
      </c>
      <c r="AC37" s="34">
        <f t="shared" si="10"/>
        <v>0</v>
      </c>
      <c r="AD37" s="26"/>
      <c r="AE37" s="36">
        <v>0</v>
      </c>
      <c r="AF37" s="37">
        <v>0</v>
      </c>
      <c r="AG37" s="34">
        <f t="shared" si="11"/>
        <v>0</v>
      </c>
      <c r="AH37" s="26"/>
      <c r="AI37" s="36">
        <v>0</v>
      </c>
      <c r="AJ37" s="37">
        <v>0</v>
      </c>
      <c r="BB37" s="38"/>
      <c r="BL37" s="33"/>
      <c r="BM37" s="34"/>
      <c r="BN37" s="38"/>
      <c r="BP37" s="2"/>
      <c r="BQ37" s="2"/>
      <c r="BR37" s="38"/>
      <c r="BT37" s="36"/>
      <c r="BU37" s="37"/>
      <c r="BV37" s="38"/>
      <c r="BX37" s="2"/>
      <c r="BY37" s="2"/>
      <c r="CA37" s="2"/>
      <c r="CB37" s="2"/>
      <c r="CD37" s="33"/>
      <c r="CE37" s="34"/>
      <c r="CF37" s="38"/>
      <c r="CQ37" s="33"/>
      <c r="CR37" s="34"/>
      <c r="CS37" s="38"/>
      <c r="CU37" s="2"/>
      <c r="CV37" s="2"/>
      <c r="CW37" s="38"/>
      <c r="CY37" s="36"/>
      <c r="CZ37" s="37"/>
      <c r="DA37" s="38"/>
      <c r="DC37" s="2"/>
      <c r="DD37" s="2"/>
      <c r="DF37" s="2"/>
      <c r="DG37" s="2"/>
      <c r="DI37" s="33"/>
      <c r="DJ37" s="34"/>
      <c r="DK37" s="38"/>
    </row>
    <row r="38" spans="1:115" ht="15.75" customHeight="1">
      <c r="A38" s="32" t="s">
        <v>62</v>
      </c>
      <c r="B38" s="1" t="s">
        <v>63</v>
      </c>
      <c r="D38" s="25" t="s">
        <v>22</v>
      </c>
      <c r="E38" s="26"/>
      <c r="F38" s="33">
        <v>175</v>
      </c>
      <c r="G38" s="34">
        <v>1357399.3800000004</v>
      </c>
      <c r="H38" s="64">
        <v>7756.5678857142875</v>
      </c>
      <c r="I38" s="26"/>
      <c r="J38" s="36">
        <v>1</v>
      </c>
      <c r="K38" s="37">
        <v>-25237.3</v>
      </c>
      <c r="L38" s="34">
        <f t="shared" si="6"/>
        <v>-25237.3</v>
      </c>
      <c r="M38" s="26"/>
      <c r="N38" s="36">
        <v>0</v>
      </c>
      <c r="O38" s="37">
        <v>0</v>
      </c>
      <c r="P38" s="34">
        <f t="shared" si="7"/>
        <v>0</v>
      </c>
      <c r="Q38" s="26"/>
      <c r="R38" s="36">
        <v>0</v>
      </c>
      <c r="S38" s="37">
        <v>0</v>
      </c>
      <c r="T38" s="26"/>
      <c r="U38" s="33">
        <f t="shared" si="8"/>
        <v>176</v>
      </c>
      <c r="V38" s="34">
        <f t="shared" si="8"/>
        <v>1332162.0800000003</v>
      </c>
      <c r="W38" s="35">
        <f t="shared" si="9"/>
        <v>7569.102727272729</v>
      </c>
      <c r="AA38" s="36">
        <v>0</v>
      </c>
      <c r="AB38" s="37">
        <v>0</v>
      </c>
      <c r="AC38" s="34">
        <f t="shared" si="10"/>
        <v>0</v>
      </c>
      <c r="AD38" s="26"/>
      <c r="AE38" s="36">
        <v>0</v>
      </c>
      <c r="AF38" s="37">
        <v>0</v>
      </c>
      <c r="AG38" s="34">
        <f t="shared" si="11"/>
        <v>0</v>
      </c>
      <c r="AH38" s="26"/>
      <c r="AI38" s="36">
        <v>0</v>
      </c>
      <c r="AJ38" s="37">
        <v>0</v>
      </c>
      <c r="BB38" s="2"/>
      <c r="CF38" s="2"/>
      <c r="DK38" s="2"/>
    </row>
    <row r="39" spans="1:115" ht="15.75" customHeight="1">
      <c r="A39" s="32" t="s">
        <v>64</v>
      </c>
      <c r="B39" s="1" t="s">
        <v>65</v>
      </c>
      <c r="D39" s="25" t="s">
        <v>22</v>
      </c>
      <c r="E39" s="26"/>
      <c r="F39" s="33">
        <v>25</v>
      </c>
      <c r="G39" s="34">
        <v>158122.65</v>
      </c>
      <c r="H39" s="64">
        <v>6324.906</v>
      </c>
      <c r="I39" s="26"/>
      <c r="J39" s="36">
        <v>0</v>
      </c>
      <c r="K39" s="37">
        <v>-2487.99</v>
      </c>
      <c r="L39" s="34">
        <f t="shared" si="6"/>
        <v>0</v>
      </c>
      <c r="M39" s="26"/>
      <c r="N39" s="36">
        <v>0</v>
      </c>
      <c r="O39" s="37">
        <v>0</v>
      </c>
      <c r="P39" s="34">
        <f t="shared" si="7"/>
        <v>0</v>
      </c>
      <c r="Q39" s="26"/>
      <c r="R39" s="36">
        <v>0</v>
      </c>
      <c r="S39" s="37">
        <v>0</v>
      </c>
      <c r="T39" s="26"/>
      <c r="U39" s="33">
        <f t="shared" si="8"/>
        <v>25</v>
      </c>
      <c r="V39" s="34">
        <f t="shared" si="8"/>
        <v>155634.66</v>
      </c>
      <c r="W39" s="35">
        <f t="shared" si="9"/>
        <v>6225.3864</v>
      </c>
      <c r="AA39" s="36">
        <v>0</v>
      </c>
      <c r="AB39" s="37">
        <v>0</v>
      </c>
      <c r="AC39" s="34">
        <f t="shared" si="10"/>
        <v>0</v>
      </c>
      <c r="AD39" s="26"/>
      <c r="AE39" s="36">
        <v>0</v>
      </c>
      <c r="AF39" s="37">
        <v>0</v>
      </c>
      <c r="AG39" s="34">
        <f t="shared" si="11"/>
        <v>0</v>
      </c>
      <c r="AH39" s="26"/>
      <c r="AI39" s="36">
        <v>0</v>
      </c>
      <c r="AJ39" s="37">
        <v>0</v>
      </c>
      <c r="BB39" s="38"/>
      <c r="BL39" s="33"/>
      <c r="BM39" s="34"/>
      <c r="BN39" s="38"/>
      <c r="BP39" s="2"/>
      <c r="BQ39" s="2"/>
      <c r="BR39" s="38"/>
      <c r="BT39" s="36"/>
      <c r="BU39" s="37"/>
      <c r="BV39" s="38"/>
      <c r="BX39" s="2"/>
      <c r="BY39" s="2"/>
      <c r="CA39" s="2"/>
      <c r="CB39" s="2"/>
      <c r="CD39" s="33"/>
      <c r="CE39" s="34"/>
      <c r="CF39" s="38"/>
      <c r="CQ39" s="33"/>
      <c r="CR39" s="34"/>
      <c r="CS39" s="38"/>
      <c r="CU39" s="2"/>
      <c r="CV39" s="2"/>
      <c r="CW39" s="38"/>
      <c r="CY39" s="36"/>
      <c r="CZ39" s="37"/>
      <c r="DA39" s="38"/>
      <c r="DC39" s="2"/>
      <c r="DD39" s="2"/>
      <c r="DF39" s="2"/>
      <c r="DG39" s="2"/>
      <c r="DI39" s="33"/>
      <c r="DJ39" s="34"/>
      <c r="DK39" s="38"/>
    </row>
    <row r="40" spans="1:36" ht="15.75" customHeight="1">
      <c r="A40" s="32" t="s">
        <v>66</v>
      </c>
      <c r="B40" s="1" t="s">
        <v>67</v>
      </c>
      <c r="D40" s="25" t="s">
        <v>22</v>
      </c>
      <c r="E40" s="26"/>
      <c r="F40" s="33">
        <v>16</v>
      </c>
      <c r="G40" s="34">
        <v>20551.76</v>
      </c>
      <c r="H40" s="64">
        <v>1284.485</v>
      </c>
      <c r="I40" s="26"/>
      <c r="J40" s="36">
        <v>0</v>
      </c>
      <c r="K40" s="37">
        <v>0</v>
      </c>
      <c r="L40" s="34">
        <f>IF(+J40=0,0,+K40/J40)</f>
        <v>0</v>
      </c>
      <c r="M40" s="26"/>
      <c r="N40" s="36">
        <v>0</v>
      </c>
      <c r="O40" s="37">
        <v>0</v>
      </c>
      <c r="P40" s="34">
        <f>IF(+N40=0,0,+O40/N40)</f>
        <v>0</v>
      </c>
      <c r="Q40" s="26"/>
      <c r="R40" s="36">
        <v>0</v>
      </c>
      <c r="S40" s="37">
        <v>0</v>
      </c>
      <c r="T40" s="26"/>
      <c r="U40" s="33">
        <f>F40+J40-N40+R40</f>
        <v>16</v>
      </c>
      <c r="V40" s="34">
        <f>G40+K40-O40+S40</f>
        <v>20551.76</v>
      </c>
      <c r="W40" s="35">
        <f>IF(+U40=0,0,+V40/U40)</f>
        <v>1284.485</v>
      </c>
      <c r="AA40" s="36">
        <v>0</v>
      </c>
      <c r="AB40" s="37">
        <v>0</v>
      </c>
      <c r="AC40" s="34">
        <f>IF(+AA40=0,0,+AB40/AA40)</f>
        <v>0</v>
      </c>
      <c r="AD40" s="26"/>
      <c r="AE40" s="36">
        <v>0</v>
      </c>
      <c r="AF40" s="37">
        <v>0</v>
      </c>
      <c r="AG40" s="34">
        <f>IF(+AE40=0,0,+AF40/AE40)</f>
        <v>0</v>
      </c>
      <c r="AH40" s="26"/>
      <c r="AI40" s="36">
        <v>0</v>
      </c>
      <c r="AJ40" s="37">
        <v>0</v>
      </c>
    </row>
    <row r="41" spans="1:36" ht="15.75" customHeight="1">
      <c r="A41" s="32">
        <v>1324</v>
      </c>
      <c r="B41" s="61">
        <v>125</v>
      </c>
      <c r="D41" s="25" t="s">
        <v>22</v>
      </c>
      <c r="E41" s="26"/>
      <c r="F41" s="33">
        <v>2</v>
      </c>
      <c r="G41" s="34">
        <v>22199.939999999995</v>
      </c>
      <c r="H41" s="64">
        <v>11099.969999999998</v>
      </c>
      <c r="I41" s="26"/>
      <c r="J41" s="36">
        <v>0</v>
      </c>
      <c r="K41" s="37">
        <v>0</v>
      </c>
      <c r="L41" s="34">
        <f>IF(+J41=0,0,+K41/J41)</f>
        <v>0</v>
      </c>
      <c r="M41" s="26"/>
      <c r="N41" s="36">
        <v>0</v>
      </c>
      <c r="O41" s="37">
        <v>0</v>
      </c>
      <c r="P41" s="34">
        <f>IF(+N41=0,0,+O41/N41)</f>
        <v>0</v>
      </c>
      <c r="Q41" s="26"/>
      <c r="R41" s="36">
        <v>0</v>
      </c>
      <c r="S41" s="37">
        <v>0</v>
      </c>
      <c r="T41" s="26"/>
      <c r="U41" s="33">
        <f t="shared" si="8"/>
        <v>2</v>
      </c>
      <c r="V41" s="34">
        <f t="shared" si="8"/>
        <v>22199.939999999995</v>
      </c>
      <c r="W41" s="35">
        <f t="shared" si="9"/>
        <v>11099.969999999998</v>
      </c>
      <c r="AA41" s="36">
        <v>0</v>
      </c>
      <c r="AB41" s="37">
        <v>0</v>
      </c>
      <c r="AC41" s="34">
        <f t="shared" si="10"/>
        <v>0</v>
      </c>
      <c r="AD41" s="26"/>
      <c r="AE41" s="36">
        <v>0</v>
      </c>
      <c r="AF41" s="37">
        <v>0</v>
      </c>
      <c r="AG41" s="34">
        <f t="shared" si="11"/>
        <v>0</v>
      </c>
      <c r="AH41" s="26"/>
      <c r="AI41" s="36">
        <v>0</v>
      </c>
      <c r="AJ41" s="37">
        <v>0</v>
      </c>
    </row>
    <row r="42" spans="1:36" ht="15.75" customHeight="1">
      <c r="A42" s="32"/>
      <c r="B42" s="61"/>
      <c r="D42" s="39"/>
      <c r="E42" s="41"/>
      <c r="F42" s="69"/>
      <c r="G42" s="43"/>
      <c r="H42" s="43"/>
      <c r="I42" s="41"/>
      <c r="J42" s="36"/>
      <c r="K42" s="37"/>
      <c r="L42" s="34"/>
      <c r="M42" s="26"/>
      <c r="N42" s="36"/>
      <c r="O42" s="37"/>
      <c r="P42" s="34"/>
      <c r="Q42" s="26"/>
      <c r="R42" s="36"/>
      <c r="S42" s="37"/>
      <c r="T42" s="41"/>
      <c r="U42" s="58"/>
      <c r="V42" s="43"/>
      <c r="W42" s="42"/>
      <c r="AA42" s="36"/>
      <c r="AB42" s="37"/>
      <c r="AC42" s="34"/>
      <c r="AD42" s="26"/>
      <c r="AE42" s="36"/>
      <c r="AF42" s="37"/>
      <c r="AG42" s="34"/>
      <c r="AH42" s="26"/>
      <c r="AI42" s="36"/>
      <c r="AJ42" s="37"/>
    </row>
    <row r="43" spans="1:36" ht="15.75" customHeight="1">
      <c r="A43" s="27"/>
      <c r="B43" s="29"/>
      <c r="C43" s="29"/>
      <c r="D43" s="25"/>
      <c r="E43" s="26"/>
      <c r="F43" s="62"/>
      <c r="G43" s="62"/>
      <c r="H43" s="64"/>
      <c r="I43" s="26"/>
      <c r="J43" s="79"/>
      <c r="K43" s="80"/>
      <c r="L43" s="81"/>
      <c r="M43" s="82"/>
      <c r="N43" s="79"/>
      <c r="O43" s="80"/>
      <c r="P43" s="81"/>
      <c r="Q43" s="82"/>
      <c r="R43" s="79"/>
      <c r="S43" s="80"/>
      <c r="T43" s="26"/>
      <c r="U43" s="62"/>
      <c r="V43" s="62"/>
      <c r="W43" s="35"/>
      <c r="AA43" s="79"/>
      <c r="AB43" s="80"/>
      <c r="AC43" s="81"/>
      <c r="AD43" s="82"/>
      <c r="AE43" s="79"/>
      <c r="AF43" s="80"/>
      <c r="AG43" s="81"/>
      <c r="AH43" s="82"/>
      <c r="AI43" s="79"/>
      <c r="AJ43" s="80"/>
    </row>
    <row r="44" spans="1:36" ht="15.75" customHeight="1">
      <c r="A44" s="47">
        <v>1500</v>
      </c>
      <c r="B44" s="8" t="s">
        <v>75</v>
      </c>
      <c r="C44" s="10"/>
      <c r="D44" s="25" t="s">
        <v>22</v>
      </c>
      <c r="E44" s="26"/>
      <c r="F44" s="33">
        <v>2431</v>
      </c>
      <c r="G44" s="34">
        <v>1410285.43</v>
      </c>
      <c r="H44" s="64">
        <v>580.1256396544632</v>
      </c>
      <c r="I44" s="26"/>
      <c r="J44" s="36">
        <v>52</v>
      </c>
      <c r="K44" s="37">
        <v>55883.25</v>
      </c>
      <c r="L44" s="34">
        <f>IF(+J44=0,0,+K44/J44)</f>
        <v>1074.6778846153845</v>
      </c>
      <c r="M44" s="26"/>
      <c r="N44" s="36">
        <v>0</v>
      </c>
      <c r="O44" s="37">
        <v>0</v>
      </c>
      <c r="P44" s="34">
        <f>IF(+N44=0,0,+O44/N44)</f>
        <v>0</v>
      </c>
      <c r="Q44" s="26"/>
      <c r="R44" s="36">
        <v>0</v>
      </c>
      <c r="S44" s="37">
        <v>0</v>
      </c>
      <c r="T44" s="26"/>
      <c r="U44" s="33">
        <f>F44+J44-N44+R44</f>
        <v>2483</v>
      </c>
      <c r="V44" s="34">
        <f>G44+K44-O44+S44</f>
        <v>1466168.68</v>
      </c>
      <c r="W44" s="35">
        <f>IF(+U44=0,0,+V44/U44)</f>
        <v>590.4827547321788</v>
      </c>
      <c r="AA44" s="36">
        <v>0</v>
      </c>
      <c r="AB44" s="37">
        <v>0</v>
      </c>
      <c r="AC44" s="34">
        <f>IF(+AA44=0,0,+AB44/AA44)</f>
        <v>0</v>
      </c>
      <c r="AD44" s="26"/>
      <c r="AE44" s="36">
        <v>0</v>
      </c>
      <c r="AF44" s="37">
        <v>0</v>
      </c>
      <c r="AG44" s="34">
        <f>IF(+AE44=0,0,+AF44/AE44)</f>
        <v>0</v>
      </c>
      <c r="AH44" s="26"/>
      <c r="AI44" s="36">
        <v>0</v>
      </c>
      <c r="AJ44" s="37">
        <v>0</v>
      </c>
    </row>
    <row r="45" spans="1:36" ht="15.75" customHeight="1">
      <c r="A45" s="27"/>
      <c r="B45" s="29"/>
      <c r="C45" s="29"/>
      <c r="D45" s="27"/>
      <c r="E45" s="28"/>
      <c r="F45" s="29"/>
      <c r="G45" s="29"/>
      <c r="H45" s="46"/>
      <c r="I45" s="28"/>
      <c r="J45" s="29"/>
      <c r="K45" s="29"/>
      <c r="L45" s="46"/>
      <c r="M45" s="28"/>
      <c r="N45" s="29"/>
      <c r="O45" s="29"/>
      <c r="P45" s="46"/>
      <c r="Q45" s="28"/>
      <c r="R45" s="29"/>
      <c r="S45" s="29"/>
      <c r="T45" s="28"/>
      <c r="U45" s="29"/>
      <c r="V45" s="29"/>
      <c r="W45" s="45"/>
      <c r="AA45" s="29"/>
      <c r="AB45" s="29"/>
      <c r="AC45" s="46"/>
      <c r="AD45" s="28"/>
      <c r="AE45" s="29"/>
      <c r="AF45" s="29"/>
      <c r="AG45" s="46"/>
      <c r="AH45" s="28"/>
      <c r="AI45" s="29"/>
      <c r="AJ45" s="29"/>
    </row>
    <row r="46" spans="1:115" ht="15.75" customHeight="1">
      <c r="A46" s="47" t="s">
        <v>68</v>
      </c>
      <c r="B46" s="8" t="s">
        <v>69</v>
      </c>
      <c r="C46" s="10"/>
      <c r="D46" s="25" t="s">
        <v>22</v>
      </c>
      <c r="E46" s="26"/>
      <c r="F46" s="33">
        <v>303083</v>
      </c>
      <c r="G46" s="34">
        <v>48913770.24</v>
      </c>
      <c r="H46" s="64">
        <v>161.38737652722193</v>
      </c>
      <c r="I46" s="26"/>
      <c r="J46" s="36">
        <v>2831</v>
      </c>
      <c r="K46" s="37">
        <v>2097104.82</v>
      </c>
      <c r="L46" s="34">
        <f>IF(+J46=0,0,+K46/J46)</f>
        <v>740.7646838572942</v>
      </c>
      <c r="M46" s="26"/>
      <c r="N46" s="36">
        <v>3899</v>
      </c>
      <c r="O46" s="37">
        <v>625785.02</v>
      </c>
      <c r="P46" s="34">
        <f>IF(+N46=0,0,+O46/N46)</f>
        <v>160.4988509874327</v>
      </c>
      <c r="Q46" s="26"/>
      <c r="R46" s="36">
        <v>0</v>
      </c>
      <c r="S46" s="37">
        <v>0</v>
      </c>
      <c r="T46" s="26"/>
      <c r="U46" s="33">
        <f>F46+J46-N46+R46</f>
        <v>302015</v>
      </c>
      <c r="V46" s="34">
        <f>G46+K46-O46+S46</f>
        <v>50385090.04</v>
      </c>
      <c r="W46" s="35">
        <f>IF(+U46=0,0,+V46/U46)</f>
        <v>166.8297602436965</v>
      </c>
      <c r="AA46" s="36">
        <v>0</v>
      </c>
      <c r="AB46" s="37">
        <v>0</v>
      </c>
      <c r="AC46" s="34">
        <f>IF(+AA46=0,0,+AB46/AA46)</f>
        <v>0</v>
      </c>
      <c r="AD46" s="26"/>
      <c r="AE46" s="36">
        <v>0</v>
      </c>
      <c r="AF46" s="37">
        <v>0</v>
      </c>
      <c r="AG46" s="34">
        <f>IF(+AE46=0,0,+AF46/AE46)</f>
        <v>0</v>
      </c>
      <c r="AH46" s="26"/>
      <c r="AI46" s="36">
        <v>0</v>
      </c>
      <c r="AJ46" s="37">
        <v>0</v>
      </c>
      <c r="BB46" s="2"/>
      <c r="CF46" s="2"/>
      <c r="DK46" s="2"/>
    </row>
    <row r="47" spans="1:115" ht="15.75" customHeight="1">
      <c r="A47" s="25"/>
      <c r="D47" s="25"/>
      <c r="E47" s="26"/>
      <c r="H47" s="64"/>
      <c r="I47" s="26"/>
      <c r="L47" s="34"/>
      <c r="M47" s="26"/>
      <c r="P47" s="34"/>
      <c r="Q47" s="26"/>
      <c r="T47" s="26"/>
      <c r="W47" s="35"/>
      <c r="AC47" s="34"/>
      <c r="AD47" s="26"/>
      <c r="AG47" s="34"/>
      <c r="AH47" s="26"/>
      <c r="BB47" s="2"/>
      <c r="CF47" s="2"/>
      <c r="DK47" s="2"/>
    </row>
    <row r="48" spans="1:115" ht="15.75" customHeight="1">
      <c r="A48" s="25"/>
      <c r="D48" s="25"/>
      <c r="E48" s="26"/>
      <c r="H48" s="64"/>
      <c r="I48" s="26"/>
      <c r="L48" s="37"/>
      <c r="M48" s="26"/>
      <c r="P48" s="34"/>
      <c r="Q48" s="26"/>
      <c r="S48" s="2"/>
      <c r="T48" s="26"/>
      <c r="W48" s="35"/>
      <c r="AC48" s="37"/>
      <c r="AD48" s="26"/>
      <c r="AG48" s="34"/>
      <c r="AH48" s="26"/>
      <c r="AJ48" s="2"/>
      <c r="BB48" s="38"/>
      <c r="BN48" s="38"/>
      <c r="BP48" s="2"/>
      <c r="BQ48" s="2"/>
      <c r="BR48" s="38"/>
      <c r="BT48" s="2"/>
      <c r="BU48" s="2"/>
      <c r="BV48" s="38"/>
      <c r="BX48" s="2"/>
      <c r="BY48" s="2"/>
      <c r="CA48" s="2"/>
      <c r="CB48" s="2"/>
      <c r="CD48" s="33"/>
      <c r="CE48" s="34"/>
      <c r="CF48" s="38"/>
      <c r="CS48" s="38"/>
      <c r="CU48" s="2"/>
      <c r="CV48" s="2"/>
      <c r="CW48" s="38"/>
      <c r="CY48" s="2"/>
      <c r="CZ48" s="2"/>
      <c r="DA48" s="38"/>
      <c r="DC48" s="2"/>
      <c r="DD48" s="2"/>
      <c r="DF48" s="2"/>
      <c r="DG48" s="2"/>
      <c r="DI48" s="33"/>
      <c r="DJ48" s="34"/>
      <c r="DK48" s="38"/>
    </row>
    <row r="49" spans="1:36" ht="15.75" customHeight="1">
      <c r="A49" s="48"/>
      <c r="B49" s="49" t="s">
        <v>70</v>
      </c>
      <c r="C49" s="50"/>
      <c r="D49" s="48"/>
      <c r="E49" s="51"/>
      <c r="F49" s="50"/>
      <c r="G49" s="52">
        <v>0</v>
      </c>
      <c r="H49" s="52"/>
      <c r="I49" s="51"/>
      <c r="J49" s="50"/>
      <c r="K49" s="54">
        <v>0</v>
      </c>
      <c r="L49" s="52"/>
      <c r="M49" s="51"/>
      <c r="N49" s="50" t="s">
        <v>0</v>
      </c>
      <c r="O49" s="54">
        <v>0</v>
      </c>
      <c r="P49" s="52"/>
      <c r="Q49" s="51"/>
      <c r="R49" s="50"/>
      <c r="S49" s="54">
        <v>0</v>
      </c>
      <c r="T49" s="51"/>
      <c r="U49" s="50"/>
      <c r="V49" s="52">
        <f>G49+K49-O49+S49</f>
        <v>0</v>
      </c>
      <c r="W49" s="53"/>
      <c r="AA49" s="50"/>
      <c r="AB49" s="54">
        <v>0</v>
      </c>
      <c r="AC49" s="52"/>
      <c r="AD49" s="51"/>
      <c r="AE49" s="50" t="s">
        <v>0</v>
      </c>
      <c r="AF49" s="54">
        <v>0</v>
      </c>
      <c r="AG49" s="52"/>
      <c r="AH49" s="51"/>
      <c r="AI49" s="50"/>
      <c r="AJ49" s="54">
        <v>0</v>
      </c>
    </row>
    <row r="50" spans="1:34" ht="15.75" customHeight="1">
      <c r="A50" s="25"/>
      <c r="D50" s="25"/>
      <c r="E50" s="26"/>
      <c r="H50" s="64"/>
      <c r="I50" s="26"/>
      <c r="L50" s="34"/>
      <c r="M50" s="26"/>
      <c r="P50" s="34"/>
      <c r="Q50" s="26"/>
      <c r="T50" s="26"/>
      <c r="W50" s="35"/>
      <c r="AC50" s="34"/>
      <c r="AD50" s="26"/>
      <c r="AG50" s="34"/>
      <c r="AH50" s="26"/>
    </row>
    <row r="51" spans="1:36" ht="15.75" customHeight="1">
      <c r="A51" s="25"/>
      <c r="B51" s="55" t="s">
        <v>71</v>
      </c>
      <c r="D51" s="25"/>
      <c r="E51" s="26"/>
      <c r="F51" s="1" t="s">
        <v>78</v>
      </c>
      <c r="G51" s="34">
        <v>1487308.4</v>
      </c>
      <c r="H51" s="74"/>
      <c r="I51" s="26"/>
      <c r="J51" s="2"/>
      <c r="K51" s="83">
        <v>1789311.96</v>
      </c>
      <c r="L51" s="34"/>
      <c r="M51" s="26"/>
      <c r="O51" s="37">
        <v>0</v>
      </c>
      <c r="P51" s="34"/>
      <c r="Q51" s="26"/>
      <c r="R51" s="2"/>
      <c r="S51" s="2"/>
      <c r="T51" s="26"/>
      <c r="U51" s="1" t="s">
        <v>78</v>
      </c>
      <c r="V51" s="34">
        <f>K51-O51</f>
        <v>1789311.96</v>
      </c>
      <c r="W51" s="44"/>
      <c r="AA51" s="2"/>
      <c r="AB51" s="84">
        <v>0</v>
      </c>
      <c r="AC51" s="34"/>
      <c r="AD51" s="26"/>
      <c r="AF51" s="37">
        <v>0</v>
      </c>
      <c r="AG51" s="34"/>
      <c r="AH51" s="26"/>
      <c r="AI51" s="2"/>
      <c r="AJ51" s="2"/>
    </row>
    <row r="52" spans="1:34" ht="15.75" customHeight="1">
      <c r="A52" s="25"/>
      <c r="D52" s="25"/>
      <c r="E52" s="26"/>
      <c r="F52" s="63" t="s">
        <v>77</v>
      </c>
      <c r="H52" s="64"/>
      <c r="I52" s="26"/>
      <c r="J52" s="2"/>
      <c r="K52" s="85" t="str">
        <f>CONCATENATE("12/31/",TEXT(L7,"0000")," Balance in")</f>
        <v>12/31/2016 Balance in</v>
      </c>
      <c r="L52" s="37"/>
      <c r="M52" s="26"/>
      <c r="P52" s="34"/>
      <c r="Q52" s="26"/>
      <c r="T52" s="41"/>
      <c r="U52" s="63" t="s">
        <v>77</v>
      </c>
      <c r="W52" s="35"/>
      <c r="AA52" s="2"/>
      <c r="AB52" s="2" t="str">
        <f>CONCATENATE("12/31/",TEXT(L7,"0000")," Balance in")</f>
        <v>12/31/2016 Balance in</v>
      </c>
      <c r="AC52" s="37"/>
      <c r="AD52" s="26"/>
      <c r="AG52" s="34"/>
      <c r="AH52" s="26"/>
    </row>
    <row r="53" spans="1:36" ht="15.75" customHeight="1">
      <c r="A53" s="27"/>
      <c r="B53" s="29"/>
      <c r="C53" s="29"/>
      <c r="D53" s="27"/>
      <c r="E53" s="28"/>
      <c r="F53" s="66"/>
      <c r="G53" s="29"/>
      <c r="H53" s="75"/>
      <c r="I53" s="28"/>
      <c r="K53" s="1" t="s">
        <v>72</v>
      </c>
      <c r="L53" s="34"/>
      <c r="M53" s="26"/>
      <c r="N53" s="27"/>
      <c r="O53" s="29"/>
      <c r="P53" s="80"/>
      <c r="Q53" s="28"/>
      <c r="R53" s="29"/>
      <c r="S53" s="29"/>
      <c r="T53" s="26"/>
      <c r="U53" s="29"/>
      <c r="V53" s="29"/>
      <c r="W53" s="56"/>
      <c r="AB53" s="1" t="s">
        <v>72</v>
      </c>
      <c r="AC53" s="34"/>
      <c r="AD53" s="26"/>
      <c r="AE53" s="27"/>
      <c r="AF53" s="29"/>
      <c r="AG53" s="80"/>
      <c r="AH53" s="28"/>
      <c r="AI53" s="29"/>
      <c r="AJ53" s="29"/>
    </row>
    <row r="54" spans="1:36" ht="15.75" customHeight="1">
      <c r="A54" s="39"/>
      <c r="B54" s="57" t="s">
        <v>73</v>
      </c>
      <c r="C54" s="40"/>
      <c r="D54" s="39"/>
      <c r="E54" s="41"/>
      <c r="F54" s="40"/>
      <c r="G54" s="43">
        <f>SUM(G14:G53)</f>
        <v>136074761.76</v>
      </c>
      <c r="H54" s="43"/>
      <c r="I54" s="41"/>
      <c r="J54" s="40"/>
      <c r="K54" s="40"/>
      <c r="L54" s="43"/>
      <c r="M54" s="41"/>
      <c r="N54" s="40"/>
      <c r="O54" s="40"/>
      <c r="P54" s="43"/>
      <c r="Q54" s="41"/>
      <c r="R54" s="40"/>
      <c r="S54" s="40"/>
      <c r="T54" s="41"/>
      <c r="U54" s="40"/>
      <c r="V54" s="43">
        <f>SUM(V14:V51)</f>
        <v>141375363.05</v>
      </c>
      <c r="W54" s="42"/>
      <c r="AA54" s="40"/>
      <c r="AB54" s="40"/>
      <c r="AC54" s="43"/>
      <c r="AD54" s="41"/>
      <c r="AE54" s="40"/>
      <c r="AF54" s="40"/>
      <c r="AG54" s="43"/>
      <c r="AH54" s="41"/>
      <c r="AI54" s="40"/>
      <c r="AJ54" s="40"/>
    </row>
    <row r="55" spans="12:33" ht="15.75" customHeight="1">
      <c r="L55" s="34"/>
      <c r="P55" s="34"/>
      <c r="V55" s="1" t="s">
        <v>0</v>
      </c>
      <c r="W55" s="37"/>
      <c r="AC55" s="34"/>
      <c r="AG55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Ward</dc:creator>
  <cp:keywords/>
  <dc:description/>
  <cp:lastModifiedBy>Clark, Tracy (Gulf)</cp:lastModifiedBy>
  <cp:lastPrinted>2009-05-04T18:19:41Z</cp:lastPrinted>
  <dcterms:created xsi:type="dcterms:W3CDTF">1999-04-01T22:10:43Z</dcterms:created>
  <dcterms:modified xsi:type="dcterms:W3CDTF">2017-02-25T19:12:30Z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497898819</vt:i4>
  </property>
  <property fmtid="{D5CDD505-2E9C-101B-9397-08002B2CF9AE}" pid="3" name="_EmailSubject">
    <vt:lpwstr>Jackie:  Staff 15th  ROG 566</vt:lpwstr>
  </property>
  <property fmtid="{D5CDD505-2E9C-101B-9397-08002B2CF9AE}" pid="4" name="_AuthorEmail">
    <vt:lpwstr>TADAIR@southernco.com</vt:lpwstr>
  </property>
  <property fmtid="{D5CDD505-2E9C-101B-9397-08002B2CF9AE}" pid="5" name="_AuthorEmailDisplayName">
    <vt:lpwstr>Adair, Traci</vt:lpwstr>
  </property>
  <property fmtid="{D5CDD505-2E9C-101B-9397-08002B2CF9AE}" pid="6" name="_PreviousAdHocReviewCycleID">
    <vt:i4>-786410802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vsct">
    <vt:lpwstr/>
  </property>
  <property fmtid="{D5CDD505-2E9C-101B-9397-08002B2CF9AE}" pid="10" name="xjne">
    <vt:lpwstr/>
  </property>
  <property fmtid="{D5CDD505-2E9C-101B-9397-08002B2CF9AE}" pid="11" name="yyqh">
    <vt:lpwstr/>
  </property>
</Properties>
</file>