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05" yWindow="65521" windowWidth="12120" windowHeight="8730" tabRatio="702" activeTab="9"/>
  </bookViews>
  <sheets>
    <sheet name="1 of 10" sheetId="1" r:id="rId1"/>
    <sheet name="2 of 10" sheetId="2" r:id="rId2"/>
    <sheet name="3 of 10" sheetId="3" r:id="rId3"/>
    <sheet name="4 of 10" sheetId="4" r:id="rId4"/>
    <sheet name="5 of 10" sheetId="5" r:id="rId5"/>
    <sheet name="6 of 10" sheetId="6" r:id="rId6"/>
    <sheet name="7 of 10" sheetId="7" r:id="rId7"/>
    <sheet name="8 of 10" sheetId="8" r:id="rId8"/>
    <sheet name="9 of 10" sheetId="9" r:id="rId9"/>
    <sheet name="10 of 10" sheetId="10" r:id="rId10"/>
  </sheets>
  <definedNames>
    <definedName name="_xlnm.Print_Area" localSheetId="9">'10 of 10'!$A$1:$I$40</definedName>
    <definedName name="_xlnm.Print_Area" localSheetId="1">'2 of 10'!$A$1:$J$122</definedName>
    <definedName name="_xlnm.Print_Area" localSheetId="2">'3 of 10'!$A$1:$J$108</definedName>
    <definedName name="_xlnm.Print_Area" localSheetId="3">'4 of 10'!$A$1:$I$108</definedName>
    <definedName name="_xlnm.Print_Area" localSheetId="6">'7 of 10'!$A$1:$R$54</definedName>
    <definedName name="_xlnm.Print_Area" localSheetId="7">'8 of 10'!$A$1:$I$73</definedName>
    <definedName name="_xlnm.Print_Area" localSheetId="8">'9 of 10'!$A$1:$I$47</definedName>
  </definedNames>
  <calcPr fullCalcOnLoad="1" iterate="1" iterateCount="1" iterateDelta="0.001"/>
</workbook>
</file>

<file path=xl/sharedStrings.xml><?xml version="1.0" encoding="utf-8"?>
<sst xmlns="http://schemas.openxmlformats.org/spreadsheetml/2006/main" count="910" uniqueCount="311">
  <si>
    <t>SCHEDULE E-3</t>
  </si>
  <si>
    <t>FLORIDA PUBLIC SERVICE COMMISSION</t>
  </si>
  <si>
    <t xml:space="preserve"> </t>
  </si>
  <si>
    <t>DESCRIPTION</t>
  </si>
  <si>
    <t>TIME INVOLVED</t>
  </si>
  <si>
    <t>COST</t>
  </si>
  <si>
    <t>CONNECTION AT SITE:</t>
  </si>
  <si>
    <t>MATERIALS AND SUPPLIES:</t>
  </si>
  <si>
    <t>OVERHEADS:</t>
  </si>
  <si>
    <t>OUTSIDE CONTRACTOR COST:</t>
  </si>
  <si>
    <t>OTHER:</t>
  </si>
  <si>
    <t>(EXPLAIN)</t>
  </si>
  <si>
    <t xml:space="preserve">TOTAL COST OF CONNECTING INITIAL SERVICE </t>
  </si>
  <si>
    <t>TOTAL COST OF RECONNECTING SERVICE AFTER DISCONNECTION FOR CAUSE:</t>
  </si>
  <si>
    <t>MATERIAL AND SUPPLIES:</t>
  </si>
  <si>
    <t>minutes</t>
  </si>
  <si>
    <t>OR BILL COLLECTION AT CUSTOMER PREMISES</t>
  </si>
  <si>
    <t>BILL COLLECTION AT CUSTOMER PREMISES</t>
  </si>
  <si>
    <t>A FAILED TRIP AND RESCHEDULING OF FAILED TRIP</t>
  </si>
  <si>
    <t>TOTAL COST OF FAILED TRIP AND RESCHEDULING</t>
  </si>
  <si>
    <t>COST STUDY - CONNECTIONS AND RECONNECTIONS</t>
  </si>
  <si>
    <t>EXPLANATION:  PROVIDE THE AMOUNT OF TIME AND THE COST FOR THE INITIAL</t>
  </si>
  <si>
    <t xml:space="preserve">EXPLANATION:  PROVIDE THE AMOUNT OF TIME AND THE COST FOR THE </t>
  </si>
  <si>
    <t>RECONNECTION OF A RESIDENTIAL CUSTOMER AFTER DISCONNECTION</t>
  </si>
  <si>
    <t>FOR CAUSE</t>
  </si>
  <si>
    <t>RECONNECTION OF A COMMERCIAL CUSTOMER AFTER DISCONNECTION</t>
  </si>
  <si>
    <t>EXPLANATION:  PROVIDE THE COST OF TEMPORARILY DISCONNECTING SERVICE</t>
  </si>
  <si>
    <t>AT CUSTOMER'S REQUEST OR FOR CAUSE</t>
  </si>
  <si>
    <t>EXPLANATION:  PROVIDE THE ADMINISTRATIVE COSTS FOR NAME</t>
  </si>
  <si>
    <t>EXPLANATION:  PROVIDE THE COST OF PROVIDING FINAL NOTICE OF TERMINATION</t>
  </si>
  <si>
    <t>COST STUDY - TRIP/COLLECTION AT CUSTOMER PREMISES CHARGE</t>
  </si>
  <si>
    <t>COST STUDY - FAILED TRIP CHARGE</t>
  </si>
  <si>
    <t>EXPLANATION:  PROVIDE THE AMOUNT OF TIME AND THE COST FOR</t>
  </si>
  <si>
    <t>CONNECTION OF A COMMERCIAL CUSTOMER</t>
  </si>
  <si>
    <t>FINAL TERMINATION NOTICE</t>
  </si>
  <si>
    <t>TOTAL COST OF FINAL TERMINATION NOTICE OR COLLECTING BILL</t>
  </si>
  <si>
    <t>TOTAL COST OF DISCONNECTING SERVICE:</t>
  </si>
  <si>
    <t>INCREMENTAL COST FOR LIGHTING ADDITIONAL UNITS AT SAME PREMISE</t>
  </si>
  <si>
    <t>COST STUDY - ADMINISTRATIVE COST FOR OPENING AN ACCOUNT WHEN METER IS LEFT ON</t>
  </si>
  <si>
    <t>CHANGES  WHEN METER HAS BEEN LEFT ON (METER READ ONLY)</t>
  </si>
  <si>
    <t>Cost of disconnection for cause (see sheet 5 of 11)</t>
  </si>
  <si>
    <t>CUSTOMER CONTACT: At Regional Call Center</t>
  </si>
  <si>
    <t>RATE PER HOUR</t>
  </si>
  <si>
    <t>A</t>
  </si>
  <si>
    <t>B</t>
  </si>
  <si>
    <t>C</t>
  </si>
  <si>
    <t xml:space="preserve">INTERNAL CONTACTS &amp; PROCESSING </t>
  </si>
  <si>
    <t>D</t>
  </si>
  <si>
    <t xml:space="preserve">C </t>
  </si>
  <si>
    <t xml:space="preserve">One way travel time </t>
  </si>
  <si>
    <t>CUSTOMER CONTACT: Operations</t>
  </si>
  <si>
    <t>E</t>
  </si>
  <si>
    <t>F</t>
  </si>
  <si>
    <t>G</t>
  </si>
  <si>
    <t>H</t>
  </si>
  <si>
    <t>I</t>
  </si>
  <si>
    <t>address browse</t>
  </si>
  <si>
    <t xml:space="preserve">scheduling - work coordinators- sorts </t>
  </si>
  <si>
    <t>Communications  - Initial Contact with call center</t>
  </si>
  <si>
    <t xml:space="preserve">Update and set up files </t>
  </si>
  <si>
    <t>Communication - Other Topics</t>
  </si>
  <si>
    <t>COLLECTIONS ACTIVITY IN SUPPORT OF TERMINATION FOR CAUSE</t>
  </si>
  <si>
    <t>TOTAL COST TO PROVIDE THE ADMINISTRATIVE OF A  NAME</t>
  </si>
  <si>
    <t>WORK PERFORMED  AT SITE:</t>
  </si>
  <si>
    <t xml:space="preserve">Final Notice </t>
  </si>
  <si>
    <t>Final Termination Notice door hanger</t>
  </si>
  <si>
    <t>Insurance and employees benefits are included in hourly rates for each function.</t>
  </si>
  <si>
    <t xml:space="preserve">COST </t>
  </si>
  <si>
    <t>Less than 1%</t>
  </si>
  <si>
    <t>At Your Service Booklet</t>
  </si>
  <si>
    <t>Transportation clearing rate at average$3.50/hour, applied to total time charged to job.</t>
  </si>
  <si>
    <t>PGS 3 serving as receipt for customer</t>
  </si>
  <si>
    <t>ADMINISTRATION/SUPERVISION</t>
  </si>
  <si>
    <t>Allocation of administrative and supervisory payroll applied to total time charged to job.</t>
  </si>
  <si>
    <t>Replace index as needed</t>
  </si>
  <si>
    <t>Replace regulator as needed</t>
  </si>
  <si>
    <t>Replace meter as needed</t>
  </si>
  <si>
    <t>Perform meter set maintenance as needed</t>
  </si>
  <si>
    <t xml:space="preserve">As needed follow minor repair procedures </t>
  </si>
  <si>
    <t>Collect fees and deposit as needed and leave receipt.</t>
  </si>
  <si>
    <t>This activity is allocated to capital installations</t>
  </si>
  <si>
    <t>Allocation for repeat trips. Estimate 16% of the time a repeat trip is needed.</t>
  </si>
  <si>
    <t>Allocation for repeat trips.  9% of the time a repeat trip is needed.</t>
  </si>
  <si>
    <t>PGS 3 serving as receipt for customer left 11% of the time</t>
  </si>
  <si>
    <t>Meter Valve Grease</t>
  </si>
  <si>
    <t>Grey Spray Paint</t>
  </si>
  <si>
    <t>Leak Detection Soap</t>
  </si>
  <si>
    <t>Yellow Meter Sticker</t>
  </si>
  <si>
    <t>Tags/Locks</t>
  </si>
  <si>
    <t>Rubber Washers</t>
  </si>
  <si>
    <t>Swivels</t>
  </si>
  <si>
    <t>Nuts</t>
  </si>
  <si>
    <t>Test-T</t>
  </si>
  <si>
    <t>Blocks</t>
  </si>
  <si>
    <t xml:space="preserve">TIME INVOLVED </t>
  </si>
  <si>
    <t>COMPANY:  PEOPLES GAS SYSTEM</t>
  </si>
  <si>
    <t>PGS 3 serving as receipt for customer 35% of the time</t>
  </si>
  <si>
    <t>Transportation clearing rate at average $3.50/hour, applied to total time charged to job.</t>
  </si>
  <si>
    <t>DISCONNECTION AT SITE:</t>
  </si>
  <si>
    <t>Transportation clearing rate at average $3.50 /hour, applied to total time charged to job.</t>
  </si>
  <si>
    <t xml:space="preserve">Review account requirements and service information requirements. </t>
  </si>
  <si>
    <t xml:space="preserve">COST STUDY - CONNECTIONS AND RECONNECTIONS              </t>
  </si>
  <si>
    <t xml:space="preserve">EXPLANATION:  PROVIDE THE AMOUNT OF TIME AND THE COST FOR THE INITIAL               </t>
  </si>
  <si>
    <t xml:space="preserve">CONNECTION OF A RESIDENTIAL CUSTOMER               </t>
  </si>
  <si>
    <t>DOCKET NO.:  080318-GU</t>
  </si>
  <si>
    <t>TYPE OF DATA SHOWN:</t>
  </si>
  <si>
    <t>HISTORIC BASE YEAR DATA:  12/31/07</t>
  </si>
  <si>
    <t>WITNESS:  R. WALL</t>
  </si>
  <si>
    <t>PAGE 1a OF 10</t>
  </si>
  <si>
    <t>PAGE 1b OF 10</t>
  </si>
  <si>
    <t>PAGE 1c OF 10</t>
  </si>
  <si>
    <t>PAGE 2a OF 10</t>
  </si>
  <si>
    <t>PAGE 2b OF 10</t>
  </si>
  <si>
    <t>PAGE 2c OF 10</t>
  </si>
  <si>
    <t>PAGE 3a OF 10</t>
  </si>
  <si>
    <t>PAGE 3b OF 10</t>
  </si>
  <si>
    <t>PAGE 3c OF 10</t>
  </si>
  <si>
    <t>PAGE 4a OF 10</t>
  </si>
  <si>
    <t>PAGE 4b OF 10</t>
  </si>
  <si>
    <t>PAGE 4c OF 10</t>
  </si>
  <si>
    <t>PAGE 5a OF 10</t>
  </si>
  <si>
    <t>PAGE 5b OF 10</t>
  </si>
  <si>
    <t>PAGE 6a OF 10</t>
  </si>
  <si>
    <t>PAGE 6b OF 10</t>
  </si>
  <si>
    <t>PAGE 8a OF 10</t>
  </si>
  <si>
    <t>PAGE 8b OF 10</t>
  </si>
  <si>
    <t>COST STUDY - NCTS SERVICE TERMINATION</t>
  </si>
  <si>
    <t>TO BE DROPPED BY POOL MANAGER FOR NON-PAYMENT AND</t>
  </si>
  <si>
    <t>RETURNED TO SYSTEM SUPPLY SALES GAS SERVICE</t>
  </si>
  <si>
    <t>POOL MANAGER CONTACT:</t>
  </si>
  <si>
    <t>NCTS Administrator - Pool Manager provides notice of customer</t>
  </si>
  <si>
    <t>termination to NCTS Administrator.  Notice includes notarized</t>
  </si>
  <si>
    <t>affidavit and proof of customer delinquency and Pool Manager's collection</t>
  </si>
  <si>
    <t>efforts.  NCTS Administrator reviews affidavit and documentation,</t>
  </si>
  <si>
    <t>verifies customers Pool Manager and researches customer's account,</t>
  </si>
  <si>
    <t>per hour.</t>
  </si>
  <si>
    <t>RETURN CUSTOMER TO SYSTEM SUPPLY (PGA) SERVICE:</t>
  </si>
  <si>
    <t>Customer Accounting Representative verifies customer account data,</t>
  </si>
  <si>
    <t>updates CIS system to reflect customer is PGA customer</t>
  </si>
  <si>
    <t>NCTS Administrator synchronizes Gas Management System with</t>
  </si>
  <si>
    <t>CIS System by changing Pool Manager to PGA and including the</t>
  </si>
  <si>
    <t>NCTS Administrator receives call from customer to discuss</t>
  </si>
  <si>
    <t>SUPERVISION/ADMINISTRATION:</t>
  </si>
  <si>
    <t>TOTAL COST OF TERMINATING TRANSPORTATION SERVICE</t>
  </si>
  <si>
    <t>and effective date at an average rate of $23.88 per hour.</t>
  </si>
  <si>
    <t>Allocation of administrative and supervisory payroll applied to total time charged</t>
  </si>
  <si>
    <t>to job.</t>
  </si>
  <si>
    <t>COST STUDY - ITS ADMINISTRATION FEE</t>
  </si>
  <si>
    <t>EXPLANATION:  PROVIDE THE COST</t>
  </si>
  <si>
    <t>FOR THE ITS ADMINISTRATION CHARGE</t>
  </si>
  <si>
    <t>MONTHLY FIXED COMPONENT</t>
  </si>
  <si>
    <t>Employee Expenses:</t>
  </si>
  <si>
    <t>Telemetry &amp; O&amp;M expense</t>
  </si>
  <si>
    <t>Software maintenance agreement</t>
  </si>
  <si>
    <t>Number of ITS meters</t>
  </si>
  <si>
    <t>Annual cost per meter</t>
  </si>
  <si>
    <t>Billing factor</t>
  </si>
  <si>
    <t xml:space="preserve">Costs:  </t>
  </si>
  <si>
    <t xml:space="preserve">Allocation:  </t>
  </si>
  <si>
    <t>meter status and billing records on CIS at an average rate of $24.89</t>
  </si>
  <si>
    <t>Construction Coordinator or contracted sales firm contacts GSA Administrator to initiate service.</t>
  </si>
  <si>
    <t>A customers request for same day service or any special request from the customer generates a</t>
  </si>
  <si>
    <t>all appliances or pilots. For existing meter sets, check that meter and regulator are operating</t>
  </si>
  <si>
    <t>information to customer and leave "At your Service" booklet,  enter remarks and complete order.</t>
  </si>
  <si>
    <t>permit needs and coordinates service installation as needed as well as verifies load and pressure needs.</t>
  </si>
  <si>
    <t>special requirements the GAS Administrator contacts the Work Coordinators before order is scheduled.</t>
  </si>
  <si>
    <t>enter remarks and complete order.</t>
  </si>
  <si>
    <t>billing pressure, place equipment into operation or red tag if unsafe, provide information to</t>
  </si>
  <si>
    <t>customer leave "At Your Service" booklet, enter remarks and complete order.</t>
  </si>
  <si>
    <t>Leave gas on.</t>
  </si>
  <si>
    <t>statistical data to support calculation at this time</t>
  </si>
  <si>
    <t>orders on their scheduled date to check for customer payments.</t>
  </si>
  <si>
    <t>Enter remarks and complete order</t>
  </si>
  <si>
    <t>Confirm that the account meets the criteria for termination</t>
  </si>
  <si>
    <t>If final notice, monitor the service order to determine if</t>
  </si>
  <si>
    <t>turn-off order, monitor the service order to determine if the</t>
  </si>
  <si>
    <t>customer's service was disconnected</t>
  </si>
  <si>
    <t>Knock on door, if no one at customer premise, hang Final</t>
  </si>
  <si>
    <t>Termination Notice door hanger on customer door.</t>
  </si>
  <si>
    <t>Contact Customer at site.  Perform collections by explaining</t>
  </si>
  <si>
    <t>wait for regional call center to process credit card payment.</t>
  </si>
  <si>
    <t>Provided paper receipt.</t>
  </si>
  <si>
    <t>w/ reg fee and bad debt</t>
  </si>
  <si>
    <t>PAGE 10 OF 10</t>
  </si>
  <si>
    <t>effective date for the transition at an average rate of $24.89 per hour.</t>
  </si>
  <si>
    <t>"Sorry I Missed You" Door Hanger</t>
  </si>
  <si>
    <t>customer alternatives at an average rate of $24.89 per hour.</t>
  </si>
  <si>
    <t>confirm gas service is available before order is created.</t>
  </si>
  <si>
    <t>Check customer information. Contact customer at site, identify meter by meter number. Determine</t>
  </si>
  <si>
    <t>At a rate of $27.94 per hour loaded cost</t>
  </si>
  <si>
    <t>Collect fees and deposit as needed and leave receipt</t>
  </si>
  <si>
    <t>Work Coordinator as needed to assist with completing the requested call before dispatching</t>
  </si>
  <si>
    <t>the customer before dispatching. After contacting the customer the Technician determines</t>
  </si>
  <si>
    <t>properly.  Record meter reading.  Check for leakage. If leak found - if possible isolate the leak and</t>
  </si>
  <si>
    <t>At a rate of $19.24 per hour loaded cost</t>
  </si>
  <si>
    <t>At a rate of $20.80 per hour loaded cost</t>
  </si>
  <si>
    <t>GSA Administrator confirms gas service is available before order is created, reviews GSA with</t>
  </si>
  <si>
    <t>At a rate of $25.41 per hour loaded cost</t>
  </si>
  <si>
    <t>Contact Customer Accounting to provide additional information to insurance or banking</t>
  </si>
  <si>
    <t>dispatch, reschedule, or cancel the order.</t>
  </si>
  <si>
    <t>meter sets, check that meter and regulator are operating properly.  Record meter reading.  Check for</t>
  </si>
  <si>
    <t>data to support calculation at this time</t>
  </si>
  <si>
    <t xml:space="preserve">If leak cannot be isolated, install outlet valve with test-t and union, disconnect houseline and cap. </t>
  </si>
  <si>
    <t>contacts the Work Coordinator as needed to assist with completing the requested call</t>
  </si>
  <si>
    <t>service order is assigned to the Technician by the Work Coordinator. Technician</t>
  </si>
  <si>
    <t>Technician will determine whether to dispatch, reschedule, or cancel the order.</t>
  </si>
  <si>
    <t>whether to dispatch, reschedule, or cancel the order.</t>
  </si>
  <si>
    <t>meter reading.  Check for leakage.  If leak found - if possible isolate the leak and disconnect</t>
  </si>
  <si>
    <t>appliance and leave gas on.  If not possible leave gas off.  Verify test dial movement, verify odor and</t>
  </si>
  <si>
    <t>If leak cannot be isolated, install outlet valve with test and union, disconnect houseline and cap.</t>
  </si>
  <si>
    <t>For accounts being terminated for non-payment, the Work Coordinator reviews all</t>
  </si>
  <si>
    <t>At a rate of $22.16 per hour loaded cost</t>
  </si>
  <si>
    <t>generates a call to the Work Coordinator before the order is scheduled.  Any same day</t>
  </si>
  <si>
    <t>service order is assigned to the Technician by the Work Coordinator.  Technician</t>
  </si>
  <si>
    <t>account set up - customer file, premise file, remarks file, sorts file</t>
  </si>
  <si>
    <t xml:space="preserve">requirements - review acct requirements and service information requirements </t>
  </si>
  <si>
    <t>collections of payment - payment processing - updating file - k remarks - pay options</t>
  </si>
  <si>
    <t>Inform the customer or confirm: paars - leases - letters of credit - go backs - GSA- TC</t>
  </si>
  <si>
    <t xml:space="preserve">interaction - direct debit review - budget billing review - e-bill options - web option - pay line </t>
  </si>
  <si>
    <t>CUSTOMER CONTACT:  At Regional Call Center</t>
  </si>
  <si>
    <t>Communications - Initial contact with call center</t>
  </si>
  <si>
    <t>recap -  process, address - expectation to ensure its success.</t>
  </si>
  <si>
    <t>Check customer information. Identify meter by meter number.  Determine if job can be</t>
  </si>
  <si>
    <t>completed or reschedule, cancel or confirm that we could not get in.  Take meter reading,</t>
  </si>
  <si>
    <t>due to nonpayment. Check for pending payments.  Create the</t>
  </si>
  <si>
    <t>payment was made or if the account must be terminated.  If</t>
  </si>
  <si>
    <t>the purpose of service call.  Disclose past due and allow</t>
  </si>
  <si>
    <t>time for phone call to office.  Collect check or money order or</t>
  </si>
  <si>
    <t>Communications - One or more contacts by customer to reschedule service call</t>
  </si>
  <si>
    <t>locate and review account information update -review prior documentation - Work</t>
  </si>
  <si>
    <t>Coordinator exchange - redo order- documentation - coordinate keys and access.</t>
  </si>
  <si>
    <t xml:space="preserve">scheduling - Work Coordinators - sorts </t>
  </si>
  <si>
    <t>Recap the process , address - expectations to ensure successful order</t>
  </si>
  <si>
    <t>scheduled.  Any same day service order is assigned to the Technician by the Work</t>
  </si>
  <si>
    <t>Coordinator. Technician contacts the Work Coordinator as needed to assist with</t>
  </si>
  <si>
    <t>Technician reviews service order and special instructions.  As requested , the</t>
  </si>
  <si>
    <t>cancel the order.</t>
  </si>
  <si>
    <t>Communications - Initial Contact with call center</t>
  </si>
  <si>
    <t xml:space="preserve">scheduling - work coordinators - sorts </t>
  </si>
  <si>
    <t>recap - process, address - expectation to ensure its success.</t>
  </si>
  <si>
    <t>Inform the customer or confirm:  paars - leases - letters of credit - go backs - GSA - TC</t>
  </si>
  <si>
    <t>At a rate of $19.24 per hour loaded cost.</t>
  </si>
  <si>
    <t>A customer's request for same day service or any special request from the customer</t>
  </si>
  <si>
    <t>service order is assigned to the technician by the Work Coordinator.  Technician contacts the</t>
  </si>
  <si>
    <t>Technician reviews service order and special instructions.  As requested, the Technician contacts</t>
  </si>
  <si>
    <t>verify odor and billing pressure, place equipment into operation or red tag if unsafe, provide</t>
  </si>
  <si>
    <t>leakage.  If leak found - if possible, isolate the leak and disconnect appliance and leave gas on.  If not</t>
  </si>
  <si>
    <t>possible leave gas off.  Verify test dial movement, verify odor and billing pressure, place equipment into</t>
  </si>
  <si>
    <t>operation or red tag if unsafe, provide information to customer and leave "At your Service" booklet,</t>
  </si>
  <si>
    <t>This is a new procedure with insufficient statistical</t>
  </si>
  <si>
    <t>This is a new procedure with insufficient</t>
  </si>
  <si>
    <t>Allocation for repeat trips.  Estimate 13% of the time a repeat trip is needed.</t>
  </si>
  <si>
    <t>recap - process, address - expectation to ensure its success</t>
  </si>
  <si>
    <t>Inform the customer or confirm:  paars - leases - letters of credit - go backs - GSA - TC interaction -</t>
  </si>
  <si>
    <t xml:space="preserve">direct debit review - budget billing review - e-bill options - web option - pay line </t>
  </si>
  <si>
    <t>establishment if bond or letter of credit is chosen in lieu of cash deposit.  Customer Accounting</t>
  </si>
  <si>
    <t>faxes or emails the customer the follow-up information and notes the account.</t>
  </si>
  <si>
    <t>Construction Coordinator is contacted by contracted sales firm.  Construction Coordinator contacts</t>
  </si>
  <si>
    <t>customer and makes site visit.  Construction Coordinator determines meter location as needed,</t>
  </si>
  <si>
    <t>Construction Coordinator and creates service order.  If same day service is needed or if there are</t>
  </si>
  <si>
    <t>call to the Work Coordinator before the order is scheduled.  Any same day service order is assigned</t>
  </si>
  <si>
    <t>Technician reviews service order and special instructions.  As requested, the Technician contacts the</t>
  </si>
  <si>
    <t>customer before dispatching.  After contacting the customer, the Technician will determine whether to</t>
  </si>
  <si>
    <t>Check customer information.  Contact customer at site, identify meter by meter number.  Determine if job</t>
  </si>
  <si>
    <t>or pilots.  For existing meter sets, check the condition of the meter, regulator, riser and fittings.  For existing</t>
  </si>
  <si>
    <t xml:space="preserve">Inform the customer or confirm: paars - leases - letters of credit - go backs - GSA - TC interaction- direct debit review - budget billing review - e-bill options - web option - pay line </t>
  </si>
  <si>
    <t>At a rate of $19.24  per hour loaded cost</t>
  </si>
  <si>
    <t>Technician reviews service order and special instructions.  As requested, the</t>
  </si>
  <si>
    <t>Technician contacts the customer before dispatching.  After contacting the customer the</t>
  </si>
  <si>
    <t xml:space="preserve">Inform the customer or confirm:  paars - leases - letters of credit - go backs - GSA - TC interaction - direct debit review - budget billing review - e-bill options - web option - pay line </t>
  </si>
  <si>
    <t>to the Technician by the Work Coordinator.  Technician contacts the Work Coordinator as needed to</t>
  </si>
  <si>
    <t>the customer before dispatching.  After contacting the customer the Technician will determine</t>
  </si>
  <si>
    <t>Check customer information, contact customer at site, identify meter by meter number.  Determine if</t>
  </si>
  <si>
    <t>appliances or pilots.  For existing meter sets, check the condition of the meter, regulator, riser and</t>
  </si>
  <si>
    <t>fittings.  For existing meter sets, check that meter and regulator are operating properly.  Record</t>
  </si>
  <si>
    <t>Allocation for repeat trips.  Estimate 9% of the time a repeat trip is needed.</t>
  </si>
  <si>
    <t>Check customer information.  Identify meter by meter number.  Determine if job can be</t>
  </si>
  <si>
    <t xml:space="preserve">shut off service valve and lock the meter.  Install blind plate/block if needed. </t>
  </si>
  <si>
    <t>Allocation for repeat trips.  Estimate 1% of the time a repeat trip is needed.</t>
  </si>
  <si>
    <t>service order and place in the schedule/sorts</t>
  </si>
  <si>
    <t>CUSTOMER CONTACT:  Operations</t>
  </si>
  <si>
    <t>Check customer information.  Attempt to contact customer at site, identify meter</t>
  </si>
  <si>
    <t>by meter number.  Leave a door hanger if we could not get in.</t>
  </si>
  <si>
    <t>For new premises the Call Center contacts person responsible for GSA Administration to</t>
  </si>
  <si>
    <t>or, if needed, the order is researched.  Performed at a rate of $25.41 per hour loaded cost.</t>
  </si>
  <si>
    <t>whether to dispatch, reschedule, or cancel the order at a rate of $27.94 per hour loaded cost.</t>
  </si>
  <si>
    <t>if job can be completed or rescheduled, cancel or confirm that we could not get in. Locate and turn off</t>
  </si>
  <si>
    <t>disconnect appliance and leave gas on, if not, possibly leave gas off.  Verify test dial movement,</t>
  </si>
  <si>
    <t>A customer request for same day service, (or any special request from the customer) generates a</t>
  </si>
  <si>
    <t>to the Technician by the Work Coordinator.  Technician contacts Work Coordinator to determine if any</t>
  </si>
  <si>
    <t xml:space="preserve">assistance is needed with completing the request.  </t>
  </si>
  <si>
    <t>can be completed or rescheduled, cancel or confirm if entrance is successful.  Locate and turn off all appliances</t>
  </si>
  <si>
    <t xml:space="preserve">If needed, follow minor repair procedures </t>
  </si>
  <si>
    <t>Transportation clearing rate at an average $3.50/hour; applied to total time charged to job.</t>
  </si>
  <si>
    <t>Any customer request for same day service, (or any special request from the customer)</t>
  </si>
  <si>
    <t>before dispatching.</t>
  </si>
  <si>
    <t>Check customer information. Contact customer at site, identify meter by meter number.  Determine if job can be completed or reschedule, cancel or confirm if entrance is successful.  Locate&amp; turn off all appliances or pilots.  Check the condition of the meter, regulator, riser and fittings.  Check that meter and regulator are operating properly.  Record Meter Reading.  Check for leakage.  If leak found - if possible isolate the leak and disconnect appliance and leave gas on. If not possible leave gas off.  Verify test dial movement, verify odor and billing pressure, place equipment into operation or red tag if unsafe, provide information to customer leave "At Your Service" booklet, enter remarks and complete order.</t>
  </si>
  <si>
    <t>Allocation for repeat trips. Estimate 9% of the time repeat trip is needed.</t>
  </si>
  <si>
    <t>assist with completing the requested call before dispatching.</t>
  </si>
  <si>
    <t>job can be completed or rescheduled, cancel or confirm successful entrance.  Locate &amp; turn off all</t>
  </si>
  <si>
    <t>Monitor CIS collection screens to identify accounts that meet the criteria for disconnection due to nonpayment. Create the service order and place in the schedule/Sorts.</t>
  </si>
  <si>
    <t>Call commercial customers.</t>
  </si>
  <si>
    <t>Monitor the service order to determine if the customer's service was disconnected.</t>
  </si>
  <si>
    <t>As needed collect fees and amounts due, leave receipt.</t>
  </si>
  <si>
    <t>Any customer request for same day service, (or any special request from the</t>
  </si>
  <si>
    <t>customer) generates a call to the Work Coordinator before the order is</t>
  </si>
  <si>
    <t>completing the requested call before dispatching</t>
  </si>
  <si>
    <t>Technician contacts the customer before dispatching.  After contacting the</t>
  </si>
  <si>
    <t>customer the Technician will determine whether to dispatch, reschedule or</t>
  </si>
  <si>
    <t>PAGE 7 OF 10</t>
  </si>
  <si>
    <t>PAGE 9 OF 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</si>
</sst>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0.0_)"/>
    <numFmt numFmtId="167" formatCode="&quot;$&quot;#,##0.00"/>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quot;$&quot;#,##0.0000"/>
    <numFmt numFmtId="173" formatCode="0.0"/>
    <numFmt numFmtId="174" formatCode="0.0%"/>
    <numFmt numFmtId="175" formatCode="_(* #,##0.000000_);_(* \(#,##0.000000\);_(* &quot;-&quot;??????_);_(@_)"/>
  </numFmts>
  <fonts count="20">
    <font>
      <sz val="10"/>
      <name val="Courier"/>
      <family val="0"/>
    </font>
    <font>
      <sz val="10"/>
      <name val="Arial"/>
      <family val="0"/>
    </font>
    <font>
      <sz val="12"/>
      <name val="Arial"/>
      <family val="2"/>
    </font>
    <font>
      <sz val="12"/>
      <name val="Courier"/>
      <family val="0"/>
    </font>
    <font>
      <sz val="8"/>
      <name val="Courier"/>
      <family val="0"/>
    </font>
    <font>
      <b/>
      <vertAlign val="superscript"/>
      <sz val="12"/>
      <name val="Arial"/>
      <family val="2"/>
    </font>
    <font>
      <u val="single"/>
      <sz val="10"/>
      <color indexed="12"/>
      <name val="Courier"/>
      <family val="0"/>
    </font>
    <font>
      <u val="single"/>
      <sz val="10"/>
      <color indexed="36"/>
      <name val="Courier"/>
      <family val="0"/>
    </font>
    <font>
      <u val="doubleAccounting"/>
      <sz val="12"/>
      <name val="Arial"/>
      <family val="2"/>
    </font>
    <font>
      <sz val="11"/>
      <name val="Arial"/>
      <family val="2"/>
    </font>
    <font>
      <b/>
      <sz val="8"/>
      <name val="Arial"/>
      <family val="2"/>
    </font>
    <font>
      <sz val="8"/>
      <name val="Arial"/>
      <family val="2"/>
    </font>
    <font>
      <b/>
      <sz val="12"/>
      <color indexed="10"/>
      <name val="Arial"/>
      <family val="2"/>
    </font>
    <font>
      <u val="single"/>
      <sz val="12"/>
      <name val="Arial"/>
      <family val="2"/>
    </font>
    <font>
      <sz val="10"/>
      <color indexed="10"/>
      <name val="Arial"/>
      <family val="2"/>
    </font>
    <font>
      <sz val="12"/>
      <color indexed="10"/>
      <name val="Arial"/>
      <family val="2"/>
    </font>
    <font>
      <b/>
      <sz val="12"/>
      <name val="Arial"/>
      <family val="2"/>
    </font>
    <font>
      <b/>
      <sz val="10"/>
      <name val="Arial"/>
      <family val="2"/>
    </font>
    <font>
      <sz val="11"/>
      <name val="Courier"/>
      <family val="0"/>
    </font>
    <font>
      <b/>
      <vertAlign val="superscript"/>
      <sz val="11"/>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231">
    <xf numFmtId="164" fontId="0" fillId="0" borderId="0" xfId="0" applyAlignment="1">
      <alignment/>
    </xf>
    <xf numFmtId="164" fontId="2" fillId="0" borderId="0" xfId="0" applyFont="1" applyAlignment="1" applyProtection="1">
      <alignment horizontal="left"/>
      <protection/>
    </xf>
    <xf numFmtId="164" fontId="2" fillId="0" borderId="0" xfId="0" applyFont="1" applyAlignment="1">
      <alignment/>
    </xf>
    <xf numFmtId="164" fontId="2" fillId="0" borderId="0" xfId="0" applyFont="1" applyAlignment="1">
      <alignment wrapText="1"/>
    </xf>
    <xf numFmtId="164" fontId="3" fillId="0" borderId="0" xfId="0" applyFont="1" applyAlignment="1">
      <alignment/>
    </xf>
    <xf numFmtId="164" fontId="2" fillId="0" borderId="1" xfId="0" applyFont="1" applyBorder="1" applyAlignment="1" applyProtection="1">
      <alignment horizontal="fill"/>
      <protection/>
    </xf>
    <xf numFmtId="164" fontId="2" fillId="0" borderId="1" xfId="0" applyFont="1" applyBorder="1" applyAlignment="1" applyProtection="1">
      <alignment horizontal="fill" wrapText="1"/>
      <protection/>
    </xf>
    <xf numFmtId="164" fontId="2" fillId="0" borderId="1" xfId="0" applyFont="1" applyBorder="1" applyAlignment="1" applyProtection="1">
      <alignment horizontal="centerContinuous"/>
      <protection/>
    </xf>
    <xf numFmtId="164" fontId="2" fillId="0" borderId="0" xfId="0" applyFont="1" applyAlignment="1" quotePrefix="1">
      <alignment horizontal="left" wrapText="1"/>
    </xf>
    <xf numFmtId="2" fontId="2" fillId="0" borderId="0" xfId="0" applyNumberFormat="1" applyFont="1" applyAlignment="1">
      <alignment/>
    </xf>
    <xf numFmtId="164" fontId="2" fillId="0" borderId="0" xfId="0" applyFont="1" applyBorder="1" applyAlignment="1">
      <alignment/>
    </xf>
    <xf numFmtId="164" fontId="2" fillId="0" borderId="0" xfId="0" applyFont="1" applyFill="1" applyAlignment="1">
      <alignment/>
    </xf>
    <xf numFmtId="164" fontId="2" fillId="0" borderId="0" xfId="0" applyFont="1" applyFill="1" applyAlignment="1" applyProtection="1">
      <alignment horizontal="left"/>
      <protection/>
    </xf>
    <xf numFmtId="164" fontId="2" fillId="0" borderId="0" xfId="0" applyFont="1" applyFill="1" applyAlignment="1">
      <alignment wrapText="1"/>
    </xf>
    <xf numFmtId="2" fontId="2" fillId="0" borderId="0" xfId="0" applyNumberFormat="1" applyFont="1" applyFill="1" applyAlignment="1" applyProtection="1">
      <alignment/>
      <protection/>
    </xf>
    <xf numFmtId="2" fontId="2" fillId="0" borderId="0" xfId="0" applyNumberFormat="1" applyFont="1" applyFill="1" applyAlignment="1">
      <alignment/>
    </xf>
    <xf numFmtId="164" fontId="3" fillId="0" borderId="0" xfId="0" applyFont="1" applyFill="1" applyAlignment="1">
      <alignment/>
    </xf>
    <xf numFmtId="164" fontId="2" fillId="0" borderId="0" xfId="0" applyFont="1" applyFill="1" applyAlignment="1" applyProtection="1" quotePrefix="1">
      <alignment horizontal="left"/>
      <protection/>
    </xf>
    <xf numFmtId="164" fontId="2" fillId="0" borderId="0" xfId="0" applyFont="1" applyFill="1" applyAlignment="1" quotePrefix="1">
      <alignment horizontal="left"/>
    </xf>
    <xf numFmtId="164" fontId="2" fillId="0" borderId="0" xfId="0" applyFont="1" applyFill="1" applyBorder="1" applyAlignment="1">
      <alignment/>
    </xf>
    <xf numFmtId="164" fontId="3" fillId="0" borderId="0" xfId="0" applyFont="1" applyAlignment="1">
      <alignment wrapText="1"/>
    </xf>
    <xf numFmtId="2" fontId="2" fillId="0" borderId="1" xfId="0" applyNumberFormat="1" applyFont="1" applyBorder="1" applyAlignment="1" applyProtection="1">
      <alignment horizontal="centerContinuous"/>
      <protection/>
    </xf>
    <xf numFmtId="2" fontId="2" fillId="0" borderId="1" xfId="0" applyNumberFormat="1" applyFont="1" applyBorder="1" applyAlignment="1" applyProtection="1">
      <alignment horizontal="fill"/>
      <protection/>
    </xf>
    <xf numFmtId="2" fontId="3" fillId="0" borderId="0" xfId="0" applyNumberFormat="1" applyFont="1" applyAlignment="1">
      <alignment/>
    </xf>
    <xf numFmtId="2" fontId="2" fillId="0" borderId="0" xfId="0" applyNumberFormat="1" applyFont="1" applyBorder="1" applyAlignment="1" applyProtection="1">
      <alignment horizontal="fill"/>
      <protection/>
    </xf>
    <xf numFmtId="164" fontId="2" fillId="0" borderId="0" xfId="0" applyFont="1" applyAlignment="1">
      <alignment horizontal="left" wrapText="1"/>
    </xf>
    <xf numFmtId="164" fontId="2" fillId="0" borderId="0" xfId="0" applyFont="1" applyAlignment="1">
      <alignment horizontal="left" wrapText="1" indent="1"/>
    </xf>
    <xf numFmtId="164" fontId="2" fillId="0" borderId="0" xfId="0" applyFont="1" applyBorder="1" applyAlignment="1" applyProtection="1">
      <alignment horizontal="left"/>
      <protection/>
    </xf>
    <xf numFmtId="164" fontId="2" fillId="0" borderId="0" xfId="0" applyFont="1" applyBorder="1" applyAlignment="1">
      <alignment wrapText="1"/>
    </xf>
    <xf numFmtId="164" fontId="2" fillId="0" borderId="0" xfId="0" applyFont="1" applyBorder="1" applyAlignment="1">
      <alignment horizontal="centerContinuous"/>
    </xf>
    <xf numFmtId="2" fontId="2" fillId="0" borderId="0" xfId="0" applyNumberFormat="1" applyFont="1" applyBorder="1" applyAlignment="1">
      <alignment horizontal="centerContinuous"/>
    </xf>
    <xf numFmtId="164" fontId="2" fillId="0" borderId="0" xfId="0" applyFont="1" applyBorder="1" applyAlignment="1" applyProtection="1" quotePrefix="1">
      <alignment horizontal="left"/>
      <protection/>
    </xf>
    <xf numFmtId="164" fontId="2" fillId="0" borderId="0" xfId="0" applyFont="1" applyBorder="1" applyAlignment="1" applyProtection="1">
      <alignment horizontal="fill"/>
      <protection/>
    </xf>
    <xf numFmtId="164" fontId="2" fillId="0" borderId="0" xfId="0" applyFont="1" applyBorder="1" applyAlignment="1" applyProtection="1">
      <alignment horizontal="fill" wrapText="1"/>
      <protection/>
    </xf>
    <xf numFmtId="164" fontId="2" fillId="0" borderId="0" xfId="0" applyFont="1" applyBorder="1" applyAlignment="1" applyProtection="1">
      <alignment horizontal="centerContinuous"/>
      <protection/>
    </xf>
    <xf numFmtId="2" fontId="2" fillId="0" borderId="0" xfId="0" applyNumberFormat="1" applyFont="1" applyBorder="1" applyAlignment="1" applyProtection="1">
      <alignment horizontal="centerContinuous"/>
      <protection/>
    </xf>
    <xf numFmtId="164" fontId="2" fillId="0" borderId="0" xfId="0" applyFont="1" applyFill="1" applyBorder="1" applyAlignment="1" applyProtection="1">
      <alignment horizontal="centerContinuous"/>
      <protection/>
    </xf>
    <xf numFmtId="164" fontId="2" fillId="0" borderId="0" xfId="0" applyFont="1" applyFill="1" applyBorder="1" applyAlignment="1">
      <alignment horizontal="centerContinuous"/>
    </xf>
    <xf numFmtId="2" fontId="2" fillId="0" borderId="0" xfId="0" applyNumberFormat="1" applyFont="1" applyFill="1" applyBorder="1" applyAlignment="1">
      <alignment horizontal="centerContinuous"/>
    </xf>
    <xf numFmtId="2" fontId="2" fillId="0" borderId="0" xfId="0" applyNumberFormat="1" applyFont="1" applyFill="1" applyBorder="1" applyAlignment="1" applyProtection="1">
      <alignment horizontal="centerContinuous"/>
      <protection/>
    </xf>
    <xf numFmtId="164" fontId="2" fillId="0" borderId="0" xfId="0" applyFont="1" applyFill="1" applyBorder="1" applyAlignment="1" applyProtection="1">
      <alignment horizontal="fill"/>
      <protection/>
    </xf>
    <xf numFmtId="164" fontId="2" fillId="0" borderId="0" xfId="0" applyFont="1" applyBorder="1" applyAlignment="1" quotePrefix="1">
      <alignment horizontal="left" wrapText="1"/>
    </xf>
    <xf numFmtId="2" fontId="2" fillId="0" borderId="0" xfId="0" applyNumberFormat="1" applyFont="1" applyBorder="1" applyAlignment="1">
      <alignment/>
    </xf>
    <xf numFmtId="164" fontId="2" fillId="0" borderId="0" xfId="0" applyFont="1" applyFill="1" applyBorder="1" applyAlignment="1" applyProtection="1">
      <alignment horizontal="left"/>
      <protection/>
    </xf>
    <xf numFmtId="164" fontId="2" fillId="0" borderId="0" xfId="0" applyFont="1" applyBorder="1" applyAlignment="1">
      <alignment/>
    </xf>
    <xf numFmtId="2" fontId="2" fillId="0" borderId="0" xfId="0" applyNumberFormat="1" applyFont="1" applyBorder="1" applyAlignment="1" applyProtection="1">
      <alignment horizontal="left" wrapText="1"/>
      <protection/>
    </xf>
    <xf numFmtId="164" fontId="2" fillId="0" borderId="2" xfId="0" applyFont="1" applyBorder="1" applyAlignment="1" applyProtection="1">
      <alignment horizontal="fill"/>
      <protection/>
    </xf>
    <xf numFmtId="164" fontId="2" fillId="0" borderId="2" xfId="0" applyFont="1" applyBorder="1" applyAlignment="1" applyProtection="1">
      <alignment horizontal="fill" wrapText="1"/>
      <protection/>
    </xf>
    <xf numFmtId="2" fontId="2" fillId="0" borderId="2" xfId="0" applyNumberFormat="1" applyFont="1" applyBorder="1" applyAlignment="1" applyProtection="1">
      <alignment horizontal="fill"/>
      <protection/>
    </xf>
    <xf numFmtId="164" fontId="2" fillId="0" borderId="2" xfId="0" applyFont="1" applyBorder="1" applyAlignment="1">
      <alignment/>
    </xf>
    <xf numFmtId="164" fontId="1" fillId="0" borderId="0" xfId="0" applyFont="1" applyFill="1" applyAlignment="1">
      <alignment/>
    </xf>
    <xf numFmtId="164" fontId="2" fillId="0" borderId="0" xfId="0" applyFont="1" applyAlignment="1" quotePrefix="1">
      <alignment/>
    </xf>
    <xf numFmtId="164" fontId="5" fillId="0" borderId="0" xfId="0" applyFont="1" applyAlignment="1">
      <alignment/>
    </xf>
    <xf numFmtId="167" fontId="2" fillId="0" borderId="0" xfId="0" applyNumberFormat="1" applyFont="1" applyBorder="1" applyAlignment="1">
      <alignment/>
    </xf>
    <xf numFmtId="167" fontId="2" fillId="0" borderId="0" xfId="0" applyNumberFormat="1" applyFont="1" applyBorder="1" applyAlignment="1" applyProtection="1">
      <alignment horizontal="fill"/>
      <protection/>
    </xf>
    <xf numFmtId="167" fontId="2" fillId="0" borderId="0" xfId="0" applyNumberFormat="1" applyFont="1" applyFill="1" applyBorder="1" applyAlignment="1">
      <alignment horizontal="centerContinuous"/>
    </xf>
    <xf numFmtId="167" fontId="2" fillId="0" borderId="1" xfId="0" applyNumberFormat="1" applyFont="1" applyBorder="1" applyAlignment="1" applyProtection="1">
      <alignment horizontal="fill"/>
      <protection/>
    </xf>
    <xf numFmtId="167" fontId="2" fillId="0" borderId="0" xfId="0" applyNumberFormat="1" applyFont="1" applyAlignment="1" applyProtection="1">
      <alignment horizontal="center"/>
      <protection/>
    </xf>
    <xf numFmtId="167" fontId="2" fillId="0" borderId="0" xfId="0" applyNumberFormat="1" applyFont="1" applyAlignment="1">
      <alignment/>
    </xf>
    <xf numFmtId="167" fontId="3" fillId="0" borderId="0" xfId="0" applyNumberFormat="1" applyFont="1" applyAlignment="1">
      <alignment/>
    </xf>
    <xf numFmtId="167" fontId="2" fillId="0" borderId="0" xfId="0" applyNumberFormat="1" applyFont="1" applyAlignment="1" applyProtection="1">
      <alignment/>
      <protection/>
    </xf>
    <xf numFmtId="167" fontId="2" fillId="0" borderId="0" xfId="0" applyNumberFormat="1" applyFont="1" applyFill="1" applyAlignment="1" applyProtection="1">
      <alignment/>
      <protection/>
    </xf>
    <xf numFmtId="167" fontId="2" fillId="0" borderId="3" xfId="0" applyNumberFormat="1" applyFont="1" applyFill="1" applyBorder="1" applyAlignment="1" applyProtection="1">
      <alignment/>
      <protection/>
    </xf>
    <xf numFmtId="167" fontId="2" fillId="0" borderId="0" xfId="0" applyNumberFormat="1" applyFont="1" applyFill="1" applyAlignment="1">
      <alignment/>
    </xf>
    <xf numFmtId="164" fontId="5" fillId="0" borderId="0" xfId="0" applyFont="1" applyFill="1" applyAlignment="1">
      <alignment/>
    </xf>
    <xf numFmtId="2" fontId="2" fillId="0" borderId="0" xfId="0" applyNumberFormat="1" applyFont="1" applyFill="1" applyAlignment="1">
      <alignment horizontal="left"/>
    </xf>
    <xf numFmtId="167" fontId="2" fillId="0" borderId="0" xfId="0" applyNumberFormat="1" applyFont="1" applyBorder="1" applyAlignment="1">
      <alignment horizontal="centerContinuous"/>
    </xf>
    <xf numFmtId="167" fontId="2" fillId="0" borderId="0" xfId="0" applyNumberFormat="1" applyFont="1" applyBorder="1" applyAlignment="1" applyProtection="1">
      <alignment horizontal="centerContinuous"/>
      <protection/>
    </xf>
    <xf numFmtId="167" fontId="2" fillId="0" borderId="2" xfId="0" applyNumberFormat="1" applyFont="1" applyBorder="1" applyAlignment="1" applyProtection="1">
      <alignment horizontal="fill"/>
      <protection/>
    </xf>
    <xf numFmtId="167" fontId="2" fillId="0" borderId="0" xfId="0" applyNumberFormat="1" applyFont="1" applyBorder="1" applyAlignment="1" applyProtection="1">
      <alignment horizontal="center"/>
      <protection/>
    </xf>
    <xf numFmtId="167" fontId="3" fillId="0" borderId="0" xfId="0" applyNumberFormat="1" applyFont="1" applyFill="1" applyAlignment="1">
      <alignment/>
    </xf>
    <xf numFmtId="167" fontId="2" fillId="0" borderId="0" xfId="0" applyNumberFormat="1" applyFont="1" applyFill="1" applyBorder="1" applyAlignment="1" applyProtection="1">
      <alignment horizontal="fill"/>
      <protection/>
    </xf>
    <xf numFmtId="167" fontId="2" fillId="0" borderId="0" xfId="0" applyNumberFormat="1" applyFont="1" applyFill="1" applyBorder="1" applyAlignment="1" applyProtection="1">
      <alignment/>
      <protection/>
    </xf>
    <xf numFmtId="167" fontId="2" fillId="0" borderId="0" xfId="0" applyNumberFormat="1" applyFont="1" applyFill="1" applyBorder="1" applyAlignment="1">
      <alignment/>
    </xf>
    <xf numFmtId="164" fontId="2" fillId="0" borderId="0" xfId="0" applyFont="1" applyFill="1" applyAlignment="1" quotePrefix="1">
      <alignment/>
    </xf>
    <xf numFmtId="167" fontId="2" fillId="0" borderId="1" xfId="0" applyNumberFormat="1" applyFont="1" applyFill="1" applyBorder="1" applyAlignment="1" applyProtection="1">
      <alignment horizontal="fill"/>
      <protection/>
    </xf>
    <xf numFmtId="167" fontId="2" fillId="0" borderId="0" xfId="0" applyNumberFormat="1" applyFont="1" applyFill="1" applyBorder="1" applyAlignment="1" applyProtection="1">
      <alignment horizontal="centerContinuous"/>
      <protection/>
    </xf>
    <xf numFmtId="167" fontId="2" fillId="0" borderId="1" xfId="0" applyNumberFormat="1" applyFont="1" applyBorder="1" applyAlignment="1" applyProtection="1">
      <alignment horizontal="centerContinuous"/>
      <protection/>
    </xf>
    <xf numFmtId="2" fontId="3" fillId="0" borderId="0" xfId="0" applyNumberFormat="1" applyFont="1" applyFill="1" applyAlignment="1">
      <alignment/>
    </xf>
    <xf numFmtId="167" fontId="2" fillId="0" borderId="4" xfId="0" applyNumberFormat="1" applyFont="1" applyFill="1" applyBorder="1" applyAlignment="1" applyProtection="1">
      <alignment/>
      <protection/>
    </xf>
    <xf numFmtId="164" fontId="0" fillId="0" borderId="0" xfId="0" applyFont="1" applyFill="1" applyAlignment="1">
      <alignment/>
    </xf>
    <xf numFmtId="2" fontId="2" fillId="0" borderId="0" xfId="0" applyNumberFormat="1" applyFont="1" applyFill="1" applyBorder="1" applyAlignment="1">
      <alignment/>
    </xf>
    <xf numFmtId="167" fontId="8" fillId="0" borderId="0" xfId="0" applyNumberFormat="1" applyFont="1" applyBorder="1" applyAlignment="1">
      <alignment/>
    </xf>
    <xf numFmtId="167" fontId="8" fillId="0" borderId="0" xfId="0" applyNumberFormat="1" applyFont="1" applyFill="1" applyBorder="1" applyAlignment="1">
      <alignment/>
    </xf>
    <xf numFmtId="167" fontId="8" fillId="0" borderId="0" xfId="0" applyNumberFormat="1" applyFont="1" applyFill="1" applyBorder="1" applyAlignment="1" applyProtection="1">
      <alignment/>
      <protection/>
    </xf>
    <xf numFmtId="164" fontId="0" fillId="0" borderId="0" xfId="0" applyFont="1" applyAlignment="1">
      <alignment/>
    </xf>
    <xf numFmtId="164" fontId="9" fillId="0" borderId="0" xfId="0" applyFont="1" applyFill="1" applyAlignment="1">
      <alignment/>
    </xf>
    <xf numFmtId="2" fontId="0" fillId="0" borderId="0" xfId="0" applyNumberFormat="1" applyFont="1" applyAlignment="1">
      <alignment/>
    </xf>
    <xf numFmtId="167" fontId="0" fillId="0" borderId="0" xfId="0" applyNumberFormat="1" applyFont="1" applyAlignment="1">
      <alignment/>
    </xf>
    <xf numFmtId="9" fontId="0" fillId="0" borderId="0" xfId="0" applyNumberFormat="1" applyFont="1" applyAlignment="1">
      <alignment/>
    </xf>
    <xf numFmtId="164" fontId="0" fillId="0" borderId="0" xfId="0" applyFont="1" applyBorder="1" applyAlignment="1">
      <alignment/>
    </xf>
    <xf numFmtId="164" fontId="2" fillId="0" borderId="0" xfId="0" applyFont="1" applyFill="1" applyBorder="1" applyAlignment="1">
      <alignment horizontal="left"/>
    </xf>
    <xf numFmtId="2" fontId="0" fillId="0" borderId="0" xfId="0" applyNumberFormat="1" applyFont="1" applyBorder="1" applyAlignment="1">
      <alignment/>
    </xf>
    <xf numFmtId="167" fontId="0" fillId="0" borderId="0" xfId="0" applyNumberFormat="1" applyFont="1" applyBorder="1" applyAlignment="1">
      <alignment/>
    </xf>
    <xf numFmtId="164" fontId="9" fillId="0" borderId="0" xfId="0" applyFont="1" applyAlignment="1">
      <alignment/>
    </xf>
    <xf numFmtId="2" fontId="0" fillId="0" borderId="0" xfId="0" applyNumberFormat="1" applyFont="1" applyFill="1" applyAlignment="1">
      <alignment/>
    </xf>
    <xf numFmtId="167" fontId="0" fillId="0" borderId="0" xfId="0" applyNumberFormat="1" applyFont="1" applyFill="1" applyAlignment="1">
      <alignment/>
    </xf>
    <xf numFmtId="9" fontId="0" fillId="0" borderId="0" xfId="0" applyNumberFormat="1" applyFont="1" applyFill="1" applyAlignment="1">
      <alignment/>
    </xf>
    <xf numFmtId="4" fontId="0" fillId="0" borderId="0" xfId="0" applyNumberFormat="1" applyFont="1" applyFill="1" applyAlignment="1">
      <alignment/>
    </xf>
    <xf numFmtId="167" fontId="2" fillId="0" borderId="0" xfId="0" applyNumberFormat="1" applyFont="1" applyFill="1" applyBorder="1" applyAlignment="1" applyProtection="1">
      <alignment horizontal="right"/>
      <protection/>
    </xf>
    <xf numFmtId="164" fontId="0" fillId="0" borderId="2" xfId="0" applyFont="1" applyBorder="1" applyAlignment="1">
      <alignment/>
    </xf>
    <xf numFmtId="167" fontId="0" fillId="0" borderId="2" xfId="0" applyNumberFormat="1" applyFont="1" applyBorder="1" applyAlignment="1">
      <alignment/>
    </xf>
    <xf numFmtId="167" fontId="8" fillId="0" borderId="0" xfId="0" applyNumberFormat="1" applyFont="1" applyFill="1" applyAlignment="1">
      <alignment/>
    </xf>
    <xf numFmtId="164" fontId="0" fillId="0" borderId="0" xfId="0" applyFont="1" applyAlignment="1">
      <alignment/>
    </xf>
    <xf numFmtId="164" fontId="0" fillId="0" borderId="0" xfId="0" applyFont="1" applyFill="1" applyBorder="1" applyAlignment="1">
      <alignment horizontal="center"/>
    </xf>
    <xf numFmtId="174"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164" fontId="10" fillId="0" borderId="0" xfId="0" applyFont="1" applyAlignment="1">
      <alignment/>
    </xf>
    <xf numFmtId="167" fontId="10" fillId="0" borderId="0" xfId="0" applyNumberFormat="1" applyFont="1" applyAlignment="1">
      <alignment/>
    </xf>
    <xf numFmtId="164" fontId="12" fillId="0" borderId="0" xfId="0" applyFont="1" applyAlignment="1">
      <alignment/>
    </xf>
    <xf numFmtId="4" fontId="3" fillId="0" borderId="0" xfId="0" applyNumberFormat="1" applyFont="1" applyAlignment="1">
      <alignment/>
    </xf>
    <xf numFmtId="164" fontId="12" fillId="0" borderId="0" xfId="0" applyFont="1" applyFill="1" applyAlignment="1">
      <alignment/>
    </xf>
    <xf numFmtId="10" fontId="0" fillId="0" borderId="0" xfId="0" applyNumberFormat="1" applyFill="1" applyAlignment="1">
      <alignment/>
    </xf>
    <xf numFmtId="10" fontId="2" fillId="0" borderId="0" xfId="0" applyNumberFormat="1" applyFont="1" applyFill="1" applyAlignment="1">
      <alignment/>
    </xf>
    <xf numFmtId="4" fontId="2" fillId="0" borderId="0" xfId="0" applyNumberFormat="1" applyFont="1" applyFill="1" applyAlignment="1">
      <alignment/>
    </xf>
    <xf numFmtId="164" fontId="0" fillId="0" borderId="0" xfId="0" applyFill="1" applyAlignment="1">
      <alignment/>
    </xf>
    <xf numFmtId="9" fontId="0" fillId="0" borderId="0" xfId="0" applyNumberFormat="1" applyFill="1" applyAlignment="1">
      <alignment/>
    </xf>
    <xf numFmtId="2" fontId="0" fillId="0" borderId="1" xfId="0" applyNumberFormat="1" applyFont="1" applyBorder="1" applyAlignment="1">
      <alignment/>
    </xf>
    <xf numFmtId="164" fontId="0" fillId="0" borderId="1" xfId="0" applyFont="1" applyBorder="1" applyAlignment="1">
      <alignment/>
    </xf>
    <xf numFmtId="164" fontId="2" fillId="0" borderId="0" xfId="0" applyFont="1" applyFill="1" applyBorder="1" applyAlignment="1" applyProtection="1">
      <alignment horizontal="center"/>
      <protection/>
    </xf>
    <xf numFmtId="2" fontId="2" fillId="0" borderId="0" xfId="0" applyNumberFormat="1" applyFont="1" applyAlignment="1" applyProtection="1">
      <alignment horizontal="center" wrapText="1"/>
      <protection/>
    </xf>
    <xf numFmtId="164" fontId="2" fillId="0" borderId="0" xfId="0" applyFont="1" applyFill="1" applyAlignment="1">
      <alignment vertical="top"/>
    </xf>
    <xf numFmtId="164" fontId="2" fillId="0" borderId="0" xfId="0" applyFont="1" applyFill="1" applyAlignment="1" applyProtection="1">
      <alignment horizontal="left" vertical="top"/>
      <protection/>
    </xf>
    <xf numFmtId="164" fontId="2" fillId="0" borderId="0" xfId="0" applyFont="1" applyAlignment="1">
      <alignment vertical="top"/>
    </xf>
    <xf numFmtId="164" fontId="2" fillId="0" borderId="0" xfId="0" applyFont="1" applyFill="1" applyAlignment="1" applyProtection="1">
      <alignment vertical="top"/>
      <protection/>
    </xf>
    <xf numFmtId="164" fontId="2" fillId="0" borderId="0" xfId="0" applyFont="1" applyBorder="1" applyAlignment="1">
      <alignment horizontal="center"/>
    </xf>
    <xf numFmtId="164" fontId="2" fillId="0" borderId="0" xfId="0" applyFont="1" applyFill="1" applyBorder="1" applyAlignment="1" applyProtection="1" quotePrefix="1">
      <alignment horizontal="center"/>
      <protection/>
    </xf>
    <xf numFmtId="164" fontId="2" fillId="0" borderId="0" xfId="0" applyFont="1" applyBorder="1" applyAlignment="1" applyProtection="1">
      <alignment horizontal="center"/>
      <protection/>
    </xf>
    <xf numFmtId="164" fontId="2" fillId="0" borderId="0" xfId="0" applyFont="1" applyAlignment="1" applyProtection="1">
      <alignment horizontal="center" wrapText="1"/>
      <protection/>
    </xf>
    <xf numFmtId="164" fontId="2" fillId="0" borderId="0" xfId="0" applyFont="1" applyAlignment="1">
      <alignment horizontal="center"/>
    </xf>
    <xf numFmtId="167" fontId="2" fillId="0" borderId="0" xfId="0" applyNumberFormat="1" applyFont="1" applyAlignment="1" applyProtection="1">
      <alignment horizontal="center" wrapText="1"/>
      <protection/>
    </xf>
    <xf numFmtId="2" fontId="13" fillId="0" borderId="0" xfId="0" applyNumberFormat="1" applyFont="1" applyBorder="1" applyAlignment="1" applyProtection="1">
      <alignment horizontal="left"/>
      <protection/>
    </xf>
    <xf numFmtId="164" fontId="2" fillId="0" borderId="1" xfId="0" applyFont="1" applyBorder="1" applyAlignment="1" applyProtection="1">
      <alignment horizontal="left"/>
      <protection/>
    </xf>
    <xf numFmtId="164" fontId="1" fillId="0" borderId="0" xfId="0" applyFont="1" applyAlignment="1" applyProtection="1">
      <alignment horizontal="left"/>
      <protection/>
    </xf>
    <xf numFmtId="164" fontId="1" fillId="0" borderId="0" xfId="0" applyFont="1" applyAlignment="1">
      <alignment/>
    </xf>
    <xf numFmtId="164" fontId="1" fillId="0" borderId="0" xfId="0" applyFont="1" applyAlignment="1" applyProtection="1" quotePrefix="1">
      <alignment horizontal="left"/>
      <protection/>
    </xf>
    <xf numFmtId="164" fontId="14" fillId="0" borderId="0" xfId="0" applyFont="1" applyAlignment="1">
      <alignment/>
    </xf>
    <xf numFmtId="164" fontId="1" fillId="0" borderId="0" xfId="0" applyFont="1" applyAlignment="1" quotePrefix="1">
      <alignment horizontal="left"/>
    </xf>
    <xf numFmtId="164" fontId="1" fillId="0" borderId="0" xfId="0" applyFont="1" applyAlignment="1">
      <alignment horizontal="left"/>
    </xf>
    <xf numFmtId="164" fontId="1" fillId="0" borderId="0" xfId="0" applyFont="1" applyBorder="1" applyAlignment="1">
      <alignment/>
    </xf>
    <xf numFmtId="2" fontId="1" fillId="0" borderId="0" xfId="0" applyNumberFormat="1" applyFont="1" applyFill="1" applyAlignment="1" applyProtection="1">
      <alignment/>
      <protection/>
    </xf>
    <xf numFmtId="164" fontId="2" fillId="0" borderId="0" xfId="0" applyFont="1" applyAlignment="1" quotePrefix="1">
      <alignment horizontal="left"/>
    </xf>
    <xf numFmtId="164" fontId="2" fillId="0" borderId="0" xfId="0" applyFont="1" applyAlignment="1">
      <alignment horizontal="left"/>
    </xf>
    <xf numFmtId="164" fontId="2" fillId="0" borderId="0" xfId="0" applyFont="1" applyAlignment="1" applyProtection="1" quotePrefix="1">
      <alignment horizontal="left"/>
      <protection/>
    </xf>
    <xf numFmtId="164" fontId="15" fillId="0" borderId="0" xfId="0" applyFont="1" applyAlignment="1">
      <alignment/>
    </xf>
    <xf numFmtId="164" fontId="16" fillId="0" borderId="0" xfId="0" applyFont="1" applyAlignment="1">
      <alignment/>
    </xf>
    <xf numFmtId="167" fontId="16" fillId="0" borderId="0" xfId="0" applyNumberFormat="1" applyFont="1" applyAlignment="1">
      <alignment/>
    </xf>
    <xf numFmtId="164" fontId="2" fillId="0" borderId="3" xfId="0" applyFont="1" applyBorder="1" applyAlignment="1">
      <alignment/>
    </xf>
    <xf numFmtId="2" fontId="2" fillId="0" borderId="0" xfId="0" applyNumberFormat="1" applyFont="1" applyAlignment="1" applyProtection="1">
      <alignment/>
      <protection/>
    </xf>
    <xf numFmtId="164" fontId="15" fillId="0" borderId="0" xfId="0" applyFont="1" applyFill="1" applyAlignment="1">
      <alignment/>
    </xf>
    <xf numFmtId="164" fontId="15" fillId="0" borderId="0" xfId="0" applyFont="1" applyBorder="1" applyAlignment="1">
      <alignment/>
    </xf>
    <xf numFmtId="164" fontId="2" fillId="0" borderId="0" xfId="0" applyFont="1" applyBorder="1" applyAlignment="1" quotePrefix="1">
      <alignment horizontal="left"/>
    </xf>
    <xf numFmtId="164" fontId="2" fillId="0" borderId="0" xfId="0" applyFont="1" applyBorder="1" applyAlignment="1">
      <alignment horizontal="left"/>
    </xf>
    <xf numFmtId="164" fontId="3" fillId="0" borderId="0" xfId="0" applyFont="1" applyBorder="1" applyAlignment="1">
      <alignment/>
    </xf>
    <xf numFmtId="164" fontId="3" fillId="0" borderId="0" xfId="0" applyFont="1" applyFill="1" applyBorder="1" applyAlignment="1">
      <alignment/>
    </xf>
    <xf numFmtId="164" fontId="5" fillId="0" borderId="0" xfId="0" applyFont="1" applyFill="1" applyBorder="1" applyAlignment="1">
      <alignment/>
    </xf>
    <xf numFmtId="164" fontId="5" fillId="0" borderId="0" xfId="0" applyFont="1" applyBorder="1" applyAlignment="1">
      <alignment/>
    </xf>
    <xf numFmtId="164" fontId="1" fillId="0" borderId="1" xfId="0" applyFont="1" applyBorder="1" applyAlignment="1" applyProtection="1">
      <alignment horizontal="fill"/>
      <protection/>
    </xf>
    <xf numFmtId="164" fontId="0" fillId="0" borderId="0" xfId="0" applyBorder="1" applyAlignment="1">
      <alignment/>
    </xf>
    <xf numFmtId="164" fontId="17" fillId="0" borderId="0" xfId="0" applyFont="1" applyBorder="1" applyAlignment="1">
      <alignment/>
    </xf>
    <xf numFmtId="164" fontId="1" fillId="0" borderId="0" xfId="0" applyFont="1" applyAlignment="1">
      <alignment horizontal="right"/>
    </xf>
    <xf numFmtId="164" fontId="17" fillId="0" borderId="0" xfId="0" applyFont="1" applyAlignment="1" quotePrefix="1">
      <alignment horizontal="center"/>
    </xf>
    <xf numFmtId="164" fontId="0" fillId="0" borderId="0" xfId="0" applyAlignment="1">
      <alignment wrapText="1"/>
    </xf>
    <xf numFmtId="164" fontId="2" fillId="0" borderId="1" xfId="0" applyFont="1" applyBorder="1" applyAlignment="1">
      <alignment/>
    </xf>
    <xf numFmtId="2" fontId="13" fillId="0" borderId="0" xfId="0" applyNumberFormat="1" applyFont="1" applyBorder="1" applyAlignment="1">
      <alignment horizontal="centerContinuous"/>
    </xf>
    <xf numFmtId="164" fontId="2" fillId="0" borderId="0" xfId="0" applyFont="1" applyFill="1" applyAlignment="1">
      <alignment/>
    </xf>
    <xf numFmtId="164" fontId="0" fillId="0" borderId="0" xfId="0" applyFont="1" applyFill="1" applyAlignment="1">
      <alignment/>
    </xf>
    <xf numFmtId="164" fontId="2" fillId="0" borderId="0" xfId="0" applyFont="1" applyAlignment="1">
      <alignment/>
    </xf>
    <xf numFmtId="164" fontId="9" fillId="0" borderId="0" xfId="0" applyFont="1" applyAlignment="1">
      <alignment/>
    </xf>
    <xf numFmtId="164" fontId="2" fillId="0" borderId="0" xfId="0" applyFont="1" applyFill="1" applyAlignment="1">
      <alignment horizontal="left"/>
    </xf>
    <xf numFmtId="164" fontId="0" fillId="0" borderId="0" xfId="0" applyFont="1" applyAlignment="1">
      <alignment/>
    </xf>
    <xf numFmtId="164" fontId="1" fillId="0" borderId="0" xfId="0" applyFont="1" applyAlignment="1">
      <alignment/>
    </xf>
    <xf numFmtId="164" fontId="15" fillId="0" borderId="0" xfId="0" applyFont="1" applyFill="1" applyAlignment="1">
      <alignment/>
    </xf>
    <xf numFmtId="164" fontId="11" fillId="0" borderId="0" xfId="0" applyFont="1" applyFill="1" applyAlignment="1">
      <alignment/>
    </xf>
    <xf numFmtId="164" fontId="1" fillId="0" borderId="0" xfId="0" applyFont="1" applyFill="1" applyAlignment="1">
      <alignment/>
    </xf>
    <xf numFmtId="164" fontId="3" fillId="0" borderId="0" xfId="0" applyFont="1" applyAlignment="1">
      <alignment/>
    </xf>
    <xf numFmtId="164" fontId="9" fillId="0" borderId="0" xfId="0" applyFont="1" applyFill="1" applyAlignment="1">
      <alignment/>
    </xf>
    <xf numFmtId="164" fontId="2" fillId="0" borderId="0" xfId="0" applyFont="1" applyAlignment="1">
      <alignment horizontal="left" indent="1"/>
    </xf>
    <xf numFmtId="164" fontId="0" fillId="0" borderId="0" xfId="0" applyAlignment="1">
      <alignment/>
    </xf>
    <xf numFmtId="164" fontId="9" fillId="0" borderId="0" xfId="0" applyFont="1" applyBorder="1" applyAlignment="1" applyProtection="1">
      <alignment horizontal="center"/>
      <protection/>
    </xf>
    <xf numFmtId="164" fontId="18" fillId="0" borderId="0" xfId="0" applyFont="1" applyBorder="1" applyAlignment="1">
      <alignment/>
    </xf>
    <xf numFmtId="164" fontId="9" fillId="0" borderId="0" xfId="0" applyFont="1" applyFill="1" applyBorder="1" applyAlignment="1" applyProtection="1">
      <alignment horizontal="center"/>
      <protection/>
    </xf>
    <xf numFmtId="164" fontId="18" fillId="0" borderId="0" xfId="0" applyFont="1" applyAlignment="1">
      <alignment/>
    </xf>
    <xf numFmtId="164" fontId="9" fillId="0" borderId="0" xfId="0" applyFont="1" applyBorder="1" applyAlignment="1" applyProtection="1" quotePrefix="1">
      <alignment horizontal="left"/>
      <protection/>
    </xf>
    <xf numFmtId="164" fontId="9" fillId="0" borderId="0" xfId="0" applyFont="1" applyBorder="1" applyAlignment="1" applyProtection="1">
      <alignment horizontal="fill"/>
      <protection/>
    </xf>
    <xf numFmtId="164" fontId="9" fillId="0" borderId="0" xfId="0" applyFont="1" applyAlignment="1" applyProtection="1">
      <alignment horizontal="left"/>
      <protection/>
    </xf>
    <xf numFmtId="164" fontId="9" fillId="0" borderId="0" xfId="0" applyFont="1" applyAlignment="1" applyProtection="1" quotePrefix="1">
      <alignment horizontal="left"/>
      <protection/>
    </xf>
    <xf numFmtId="164" fontId="9" fillId="0" borderId="0" xfId="0" applyFont="1" applyBorder="1" applyAlignment="1" applyProtection="1">
      <alignment horizontal="left"/>
      <protection/>
    </xf>
    <xf numFmtId="164" fontId="9" fillId="0" borderId="0" xfId="0" applyFont="1" applyBorder="1" applyAlignment="1">
      <alignment/>
    </xf>
    <xf numFmtId="164" fontId="9" fillId="0" borderId="0" xfId="0" applyFont="1" applyBorder="1" applyAlignment="1">
      <alignment wrapText="1"/>
    </xf>
    <xf numFmtId="167" fontId="9" fillId="0" borderId="0" xfId="0" applyNumberFormat="1" applyFont="1" applyBorder="1" applyAlignment="1">
      <alignment/>
    </xf>
    <xf numFmtId="164" fontId="9" fillId="0" borderId="0" xfId="0" applyFont="1" applyBorder="1" applyAlignment="1" applyProtection="1">
      <alignment horizontal="fill" wrapText="1"/>
      <protection/>
    </xf>
    <xf numFmtId="167" fontId="9" fillId="0" borderId="0" xfId="0" applyNumberFormat="1" applyFont="1" applyBorder="1" applyAlignment="1" applyProtection="1">
      <alignment horizontal="fill"/>
      <protection/>
    </xf>
    <xf numFmtId="167" fontId="9" fillId="0" borderId="0" xfId="0" applyNumberFormat="1" applyFont="1" applyFill="1" applyBorder="1" applyAlignment="1">
      <alignment horizontal="centerContinuous"/>
    </xf>
    <xf numFmtId="164" fontId="9" fillId="0" borderId="0" xfId="0" applyFont="1" applyFill="1" applyBorder="1" applyAlignment="1">
      <alignment horizontal="centerContinuous"/>
    </xf>
    <xf numFmtId="2" fontId="9" fillId="0" borderId="0" xfId="0" applyNumberFormat="1" applyFont="1" applyFill="1" applyBorder="1" applyAlignment="1">
      <alignment horizontal="centerContinuous"/>
    </xf>
    <xf numFmtId="164" fontId="9" fillId="0" borderId="0" xfId="0" applyFont="1" applyFill="1" applyBorder="1" applyAlignment="1">
      <alignment/>
    </xf>
    <xf numFmtId="167" fontId="18" fillId="0" borderId="0" xfId="0" applyNumberFormat="1" applyFont="1" applyAlignment="1">
      <alignment/>
    </xf>
    <xf numFmtId="164" fontId="9" fillId="0" borderId="0" xfId="0" applyFont="1" applyBorder="1" applyAlignment="1" quotePrefix="1">
      <alignment horizontal="left" wrapText="1"/>
    </xf>
    <xf numFmtId="164" fontId="9" fillId="0" borderId="0" xfId="0" applyFont="1" applyBorder="1" applyAlignment="1">
      <alignment/>
    </xf>
    <xf numFmtId="164" fontId="9" fillId="0" borderId="0" xfId="0" applyFont="1" applyBorder="1" applyAlignment="1" quotePrefix="1">
      <alignment horizontal="left"/>
    </xf>
    <xf numFmtId="164" fontId="9" fillId="0" borderId="0" xfId="0" applyFont="1" applyAlignment="1" applyProtection="1">
      <alignment horizontal="center"/>
      <protection/>
    </xf>
    <xf numFmtId="164" fontId="18" fillId="0" borderId="0" xfId="0" applyFont="1" applyBorder="1" applyAlignment="1">
      <alignment horizontal="center"/>
    </xf>
    <xf numFmtId="167" fontId="9" fillId="0" borderId="0" xfId="0" applyNumberFormat="1" applyFont="1" applyBorder="1" applyAlignment="1">
      <alignment horizontal="centerContinuous"/>
    </xf>
    <xf numFmtId="164" fontId="9" fillId="0" borderId="0" xfId="0" applyFont="1" applyBorder="1" applyAlignment="1">
      <alignment horizontal="centerContinuous"/>
    </xf>
    <xf numFmtId="2" fontId="9" fillId="0" borderId="0" xfId="0" applyNumberFormat="1" applyFont="1" applyBorder="1" applyAlignment="1">
      <alignment horizontal="centerContinuous"/>
    </xf>
    <xf numFmtId="167" fontId="9" fillId="0" borderId="0" xfId="0" applyNumberFormat="1" applyFont="1" applyBorder="1" applyAlignment="1" applyProtection="1">
      <alignment horizontal="centerContinuous"/>
      <protection/>
    </xf>
    <xf numFmtId="164" fontId="9" fillId="0" borderId="0" xfId="0" applyFont="1" applyBorder="1" applyAlignment="1" applyProtection="1">
      <alignment horizontal="centerContinuous"/>
      <protection/>
    </xf>
    <xf numFmtId="2" fontId="9" fillId="0" borderId="0" xfId="0" applyNumberFormat="1" applyFont="1" applyBorder="1" applyAlignment="1" applyProtection="1">
      <alignment horizontal="centerContinuous"/>
      <protection/>
    </xf>
    <xf numFmtId="164" fontId="9" fillId="0" borderId="0" xfId="0" applyFont="1" applyFill="1" applyBorder="1" applyAlignment="1" applyProtection="1">
      <alignment horizontal="left"/>
      <protection/>
    </xf>
    <xf numFmtId="164" fontId="9" fillId="0" borderId="0" xfId="0" applyFont="1" applyFill="1" applyBorder="1" applyAlignment="1">
      <alignment horizontal="left"/>
    </xf>
    <xf numFmtId="2" fontId="18" fillId="0" borderId="0" xfId="0" applyNumberFormat="1" applyFont="1" applyBorder="1" applyAlignment="1">
      <alignment/>
    </xf>
    <xf numFmtId="167" fontId="18" fillId="0" borderId="0" xfId="0" applyNumberFormat="1" applyFont="1" applyBorder="1" applyAlignment="1">
      <alignment/>
    </xf>
    <xf numFmtId="164" fontId="19" fillId="0" borderId="0" xfId="0" applyFont="1" applyFill="1" applyAlignment="1">
      <alignment/>
    </xf>
    <xf numFmtId="2" fontId="9" fillId="0" borderId="0" xfId="0" applyNumberFormat="1" applyFont="1" applyFill="1" applyAlignment="1">
      <alignment/>
    </xf>
    <xf numFmtId="167" fontId="9" fillId="0" borderId="0" xfId="0" applyNumberFormat="1" applyFont="1" applyFill="1" applyAlignment="1">
      <alignment/>
    </xf>
    <xf numFmtId="2" fontId="9" fillId="0" borderId="0" xfId="0" applyNumberFormat="1" applyFont="1" applyBorder="1" applyAlignment="1">
      <alignment/>
    </xf>
    <xf numFmtId="44" fontId="1" fillId="0" borderId="3" xfId="17" applyNumberFormat="1" applyFont="1" applyBorder="1" applyAlignment="1">
      <alignment/>
    </xf>
    <xf numFmtId="9" fontId="0" fillId="0" borderId="0" xfId="21" applyFont="1" applyFill="1" applyAlignment="1">
      <alignment/>
    </xf>
    <xf numFmtId="44" fontId="2" fillId="0" borderId="0" xfId="17" applyFont="1" applyFill="1" applyAlignment="1">
      <alignment/>
    </xf>
    <xf numFmtId="164" fontId="2" fillId="0" borderId="0" xfId="0" applyFont="1" applyFill="1" applyAlignment="1">
      <alignment horizontal="left" wrapText="1"/>
    </xf>
    <xf numFmtId="44" fontId="2" fillId="0" borderId="0" xfId="0" applyNumberFormat="1" applyFont="1" applyFill="1" applyAlignment="1">
      <alignment/>
    </xf>
    <xf numFmtId="7" fontId="2" fillId="0" borderId="0" xfId="0" applyNumberFormat="1" applyFont="1" applyFill="1" applyAlignment="1">
      <alignment/>
    </xf>
    <xf numFmtId="44" fontId="2" fillId="0" borderId="0" xfId="0" applyNumberFormat="1" applyFont="1" applyAlignment="1">
      <alignment/>
    </xf>
    <xf numFmtId="44" fontId="2" fillId="0" borderId="0" xfId="0" applyNumberFormat="1" applyFont="1" applyFill="1" applyAlignment="1" applyProtection="1">
      <alignment/>
      <protection/>
    </xf>
    <xf numFmtId="44" fontId="2" fillId="0" borderId="3" xfId="0" applyNumberFormat="1" applyFont="1" applyFill="1" applyBorder="1" applyAlignment="1" applyProtection="1">
      <alignment/>
      <protection/>
    </xf>
    <xf numFmtId="44" fontId="1" fillId="0" borderId="0" xfId="17" applyNumberFormat="1" applyFont="1" applyBorder="1" applyAlignment="1">
      <alignment/>
    </xf>
    <xf numFmtId="44" fontId="1" fillId="0" borderId="0" xfId="15" applyNumberFormat="1" applyFont="1" applyBorder="1" applyAlignment="1">
      <alignment/>
    </xf>
    <xf numFmtId="44" fontId="1" fillId="0" borderId="1" xfId="15" applyNumberFormat="1" applyFont="1" applyBorder="1" applyAlignment="1">
      <alignment/>
    </xf>
    <xf numFmtId="44" fontId="1" fillId="0" borderId="0" xfId="0" applyNumberFormat="1" applyFont="1" applyBorder="1" applyAlignment="1">
      <alignment/>
    </xf>
    <xf numFmtId="44" fontId="0"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56"/>
  <sheetViews>
    <sheetView zoomScale="75" zoomScaleNormal="75" workbookViewId="0" topLeftCell="A85">
      <selection activeCell="C115" sqref="C115"/>
    </sheetView>
  </sheetViews>
  <sheetFormatPr defaultColWidth="9.00390625" defaultRowHeight="12.75"/>
  <cols>
    <col min="1" max="2" width="9.00390625" style="85" customWidth="1"/>
    <col min="3" max="3" width="85.875" style="85" customWidth="1"/>
    <col min="4" max="4" width="17.125" style="85" customWidth="1"/>
    <col min="5" max="5" width="12.00390625" style="88" customWidth="1"/>
    <col min="6" max="16384" width="9.00390625" style="85" customWidth="1"/>
  </cols>
  <sheetData>
    <row r="1" spans="1:13" ht="15">
      <c r="A1" s="27" t="s">
        <v>0</v>
      </c>
      <c r="B1" s="10"/>
      <c r="C1" s="28"/>
      <c r="D1" s="10"/>
      <c r="E1" s="10"/>
      <c r="F1" s="10"/>
      <c r="G1" s="10"/>
      <c r="I1" s="31" t="s">
        <v>108</v>
      </c>
      <c r="J1" s="10"/>
      <c r="K1" s="90"/>
      <c r="L1" s="90"/>
      <c r="M1" s="90"/>
    </row>
    <row r="2" spans="1:13" ht="15">
      <c r="A2" s="32"/>
      <c r="B2" s="32"/>
      <c r="C2" s="33"/>
      <c r="D2" s="119" t="s">
        <v>101</v>
      </c>
      <c r="E2" s="32"/>
      <c r="F2" s="32"/>
      <c r="G2" s="32"/>
      <c r="H2" s="32"/>
      <c r="I2" s="32"/>
      <c r="J2" s="10"/>
      <c r="K2" s="90"/>
      <c r="L2" s="90"/>
      <c r="M2" s="90"/>
    </row>
    <row r="3" spans="1:13" ht="15">
      <c r="A3" s="27" t="s">
        <v>1</v>
      </c>
      <c r="B3" s="10"/>
      <c r="C3" s="28"/>
      <c r="E3" s="37"/>
      <c r="F3" s="37"/>
      <c r="G3" s="38"/>
      <c r="H3" s="19"/>
      <c r="I3" s="133" t="s">
        <v>105</v>
      </c>
      <c r="J3" s="134"/>
      <c r="K3" s="90"/>
      <c r="L3" s="90"/>
      <c r="M3" s="90"/>
    </row>
    <row r="4" spans="1:13" ht="15">
      <c r="A4" s="10"/>
      <c r="B4" s="10"/>
      <c r="C4" s="28"/>
      <c r="D4" s="119" t="s">
        <v>102</v>
      </c>
      <c r="E4" s="37"/>
      <c r="F4" s="37"/>
      <c r="G4" s="37"/>
      <c r="H4" s="38"/>
      <c r="I4" s="135" t="s">
        <v>106</v>
      </c>
      <c r="J4" s="134"/>
      <c r="K4" s="90"/>
      <c r="L4" s="90"/>
      <c r="M4" s="90"/>
    </row>
    <row r="5" spans="1:13" ht="15">
      <c r="A5" s="27" t="s">
        <v>95</v>
      </c>
      <c r="B5" s="10"/>
      <c r="C5" s="28"/>
      <c r="D5" s="119" t="s">
        <v>103</v>
      </c>
      <c r="E5" s="37"/>
      <c r="F5" s="37"/>
      <c r="G5" s="38"/>
      <c r="H5" s="19"/>
      <c r="I5" s="135" t="s">
        <v>107</v>
      </c>
      <c r="J5" s="134"/>
      <c r="K5" s="90"/>
      <c r="L5" s="90"/>
      <c r="M5" s="90"/>
    </row>
    <row r="6" spans="1:10" s="90" customFormat="1" ht="15">
      <c r="A6" s="10"/>
      <c r="B6" s="10"/>
      <c r="C6" s="28"/>
      <c r="D6" s="91"/>
      <c r="E6" s="55"/>
      <c r="F6" s="37"/>
      <c r="G6" s="38"/>
      <c r="H6" s="37"/>
      <c r="I6" s="10"/>
      <c r="J6" s="10"/>
    </row>
    <row r="7" spans="1:12" ht="15">
      <c r="A7" s="132" t="s">
        <v>104</v>
      </c>
      <c r="B7" s="5"/>
      <c r="C7" s="6"/>
      <c r="D7" s="7"/>
      <c r="E7" s="77"/>
      <c r="F7" s="7"/>
      <c r="G7" s="7"/>
      <c r="H7" s="7"/>
      <c r="I7" s="5"/>
      <c r="J7" s="163"/>
      <c r="K7" s="118"/>
      <c r="L7" s="118"/>
    </row>
    <row r="8" spans="1:10" ht="45">
      <c r="A8" s="2"/>
      <c r="B8" s="2"/>
      <c r="C8" s="1" t="s">
        <v>3</v>
      </c>
      <c r="E8" s="120" t="s">
        <v>4</v>
      </c>
      <c r="F8" s="2"/>
      <c r="G8" s="120" t="s">
        <v>42</v>
      </c>
      <c r="H8" s="57" t="s">
        <v>5</v>
      </c>
      <c r="I8" s="2"/>
      <c r="J8" s="2"/>
    </row>
    <row r="9" spans="1:12" ht="15">
      <c r="A9" s="5"/>
      <c r="B9" s="5"/>
      <c r="C9" s="6"/>
      <c r="D9" s="5"/>
      <c r="E9" s="22"/>
      <c r="F9" s="5"/>
      <c r="G9" s="22"/>
      <c r="H9" s="56"/>
      <c r="I9" s="5"/>
      <c r="J9" s="163"/>
      <c r="K9" s="118"/>
      <c r="L9" s="118"/>
    </row>
    <row r="10" spans="1:10" ht="15">
      <c r="A10" s="2">
        <v>1</v>
      </c>
      <c r="B10" s="1" t="s">
        <v>219</v>
      </c>
      <c r="C10" s="3"/>
      <c r="D10" s="2"/>
      <c r="E10" s="9"/>
      <c r="F10" s="2"/>
      <c r="G10" s="9"/>
      <c r="H10" s="58"/>
      <c r="I10" s="2"/>
      <c r="J10" s="2"/>
    </row>
    <row r="11" spans="1:10" ht="15">
      <c r="A11" s="2"/>
      <c r="B11" s="1"/>
      <c r="C11" s="2" t="s">
        <v>237</v>
      </c>
      <c r="D11" s="2"/>
      <c r="E11" s="9">
        <v>8.4</v>
      </c>
      <c r="F11" s="2"/>
      <c r="G11" s="9"/>
      <c r="H11" s="58"/>
      <c r="I11" s="2"/>
      <c r="J11" s="2"/>
    </row>
    <row r="12" spans="1:10" ht="15">
      <c r="A12" s="2"/>
      <c r="B12" s="1"/>
      <c r="C12" s="2" t="s">
        <v>59</v>
      </c>
      <c r="D12" s="2"/>
      <c r="E12" s="9">
        <v>4.28</v>
      </c>
      <c r="F12" s="2"/>
      <c r="G12" s="9"/>
      <c r="H12" s="58"/>
      <c r="I12" s="2"/>
      <c r="J12" s="2"/>
    </row>
    <row r="13" spans="1:10" ht="15">
      <c r="A13" s="2"/>
      <c r="B13" s="1"/>
      <c r="C13" s="26" t="s">
        <v>56</v>
      </c>
      <c r="D13" s="2"/>
      <c r="E13" s="9"/>
      <c r="F13" s="2"/>
      <c r="G13" s="9"/>
      <c r="H13" s="58"/>
      <c r="I13" s="2"/>
      <c r="J13" s="2"/>
    </row>
    <row r="14" spans="1:10" ht="15">
      <c r="A14" s="2"/>
      <c r="B14" s="1"/>
      <c r="C14" s="26" t="s">
        <v>214</v>
      </c>
      <c r="D14" s="2"/>
      <c r="E14" s="9"/>
      <c r="F14" s="2"/>
      <c r="G14" s="9"/>
      <c r="H14" s="58"/>
      <c r="I14" s="2"/>
      <c r="J14" s="2"/>
    </row>
    <row r="15" spans="1:10" ht="15">
      <c r="A15" s="2"/>
      <c r="B15" s="1"/>
      <c r="C15" s="26" t="s">
        <v>215</v>
      </c>
      <c r="D15" s="2"/>
      <c r="E15" s="9"/>
      <c r="F15" s="2"/>
      <c r="G15" s="9"/>
      <c r="H15" s="58"/>
      <c r="I15" s="2"/>
      <c r="J15" s="2"/>
    </row>
    <row r="16" spans="1:10" ht="15">
      <c r="A16" s="2"/>
      <c r="B16" s="1"/>
      <c r="C16" s="26" t="s">
        <v>238</v>
      </c>
      <c r="D16" s="2"/>
      <c r="E16" s="9"/>
      <c r="F16" s="2"/>
      <c r="G16" s="9"/>
      <c r="H16" s="58"/>
      <c r="I16" s="2"/>
      <c r="J16" s="2"/>
    </row>
    <row r="17" spans="1:10" ht="15">
      <c r="A17" s="2"/>
      <c r="B17" s="1"/>
      <c r="C17" s="26" t="s">
        <v>216</v>
      </c>
      <c r="D17" s="2"/>
      <c r="E17" s="9"/>
      <c r="F17" s="2"/>
      <c r="G17" s="9"/>
      <c r="H17" s="58"/>
      <c r="I17" s="2"/>
      <c r="J17" s="2"/>
    </row>
    <row r="18" spans="1:10" ht="15">
      <c r="A18" s="2"/>
      <c r="B18" s="1"/>
      <c r="C18" s="26" t="s">
        <v>239</v>
      </c>
      <c r="D18" s="2"/>
      <c r="E18" s="9"/>
      <c r="F18" s="2"/>
      <c r="G18" s="9"/>
      <c r="H18" s="58"/>
      <c r="I18" s="2"/>
      <c r="J18" s="2"/>
    </row>
    <row r="19" spans="1:10" ht="15">
      <c r="A19" s="2"/>
      <c r="B19" s="1"/>
      <c r="C19" s="2" t="s">
        <v>60</v>
      </c>
      <c r="D19" s="2"/>
      <c r="E19" s="9"/>
      <c r="F19" s="2"/>
      <c r="G19" s="9"/>
      <c r="H19" s="58"/>
      <c r="I19" s="2"/>
      <c r="J19" s="2"/>
    </row>
    <row r="20" spans="1:10" ht="15">
      <c r="A20" s="2"/>
      <c r="B20" s="1"/>
      <c r="C20" s="177" t="s">
        <v>240</v>
      </c>
      <c r="D20" s="2"/>
      <c r="E20" s="9">
        <v>15</v>
      </c>
      <c r="F20" s="2"/>
      <c r="G20" s="9"/>
      <c r="H20" s="58"/>
      <c r="I20" s="2"/>
      <c r="J20" s="2"/>
    </row>
    <row r="21" spans="1:10" ht="15">
      <c r="A21" s="2"/>
      <c r="B21" s="1"/>
      <c r="C21" s="177" t="s">
        <v>218</v>
      </c>
      <c r="D21" s="2"/>
      <c r="E21" s="9"/>
      <c r="F21" s="2"/>
      <c r="G21" s="9"/>
      <c r="H21" s="58"/>
      <c r="I21" s="2"/>
      <c r="J21" s="2"/>
    </row>
    <row r="22" spans="1:10" s="80" customFormat="1" ht="18.75">
      <c r="A22" s="11"/>
      <c r="B22" s="64"/>
      <c r="C22" s="13" t="s">
        <v>241</v>
      </c>
      <c r="D22" s="64"/>
      <c r="E22" s="15">
        <f>SUM(E11:E20)</f>
        <v>27.68</v>
      </c>
      <c r="F22" s="11" t="s">
        <v>15</v>
      </c>
      <c r="G22" s="219">
        <v>19.24</v>
      </c>
      <c r="H22" s="63">
        <f>(G22/60)*E22</f>
        <v>8.876053333333333</v>
      </c>
      <c r="I22" s="11"/>
      <c r="J22" s="11"/>
    </row>
    <row r="23" spans="1:10" ht="15">
      <c r="A23" s="2"/>
      <c r="B23" s="2"/>
      <c r="C23" s="11"/>
      <c r="D23" s="2"/>
      <c r="E23" s="42"/>
      <c r="F23" s="2"/>
      <c r="G23" s="9"/>
      <c r="H23" s="58"/>
      <c r="I23" s="2"/>
      <c r="J23" s="2"/>
    </row>
    <row r="24" spans="1:10" ht="15">
      <c r="A24" s="2">
        <v>2</v>
      </c>
      <c r="B24" s="2" t="s">
        <v>46</v>
      </c>
      <c r="C24" s="20"/>
      <c r="D24" s="2"/>
      <c r="E24" s="10"/>
      <c r="F24" s="2"/>
      <c r="G24" s="9"/>
      <c r="H24" s="9"/>
      <c r="I24" s="2"/>
      <c r="J24" s="2"/>
    </row>
    <row r="25" spans="1:10" s="80" customFormat="1" ht="15">
      <c r="A25" s="11"/>
      <c r="B25" s="121" t="s">
        <v>43</v>
      </c>
      <c r="C25" s="165" t="s">
        <v>283</v>
      </c>
      <c r="E25" s="11" t="s">
        <v>80</v>
      </c>
      <c r="F25" s="16"/>
      <c r="G25" s="78"/>
      <c r="H25" s="16"/>
      <c r="I25" s="11"/>
      <c r="J25" s="11"/>
    </row>
    <row r="26" spans="1:10" s="80" customFormat="1" ht="15">
      <c r="A26" s="11"/>
      <c r="B26" s="121"/>
      <c r="C26" s="165" t="s">
        <v>187</v>
      </c>
      <c r="E26" s="11"/>
      <c r="F26" s="16"/>
      <c r="G26" s="78"/>
      <c r="H26" s="16"/>
      <c r="I26" s="11"/>
      <c r="J26" s="11"/>
    </row>
    <row r="27" spans="1:10" s="80" customFormat="1" ht="15">
      <c r="A27" s="11"/>
      <c r="B27" s="121" t="s">
        <v>44</v>
      </c>
      <c r="C27" s="165" t="s">
        <v>242</v>
      </c>
      <c r="D27" s="86"/>
      <c r="E27" s="16"/>
      <c r="F27" s="16"/>
      <c r="G27" s="78"/>
      <c r="H27" s="16"/>
      <c r="I27" s="11"/>
      <c r="J27" s="11"/>
    </row>
    <row r="28" spans="1:10" s="80" customFormat="1" ht="18.75">
      <c r="A28" s="11"/>
      <c r="B28" s="64"/>
      <c r="C28" s="165" t="s">
        <v>212</v>
      </c>
      <c r="D28" s="64"/>
      <c r="E28" s="15">
        <f>2*0.36</f>
        <v>0.72</v>
      </c>
      <c r="F28" s="11" t="s">
        <v>15</v>
      </c>
      <c r="G28" s="219">
        <v>25.41</v>
      </c>
      <c r="H28" s="219">
        <f>(G28/60)*E28</f>
        <v>0.30491999999999997</v>
      </c>
      <c r="I28" s="11"/>
      <c r="J28" s="11"/>
    </row>
    <row r="29" spans="1:10" s="80" customFormat="1" ht="18.75">
      <c r="A29" s="11"/>
      <c r="B29" s="64"/>
      <c r="C29" s="165" t="s">
        <v>243</v>
      </c>
      <c r="D29" s="64"/>
      <c r="E29" s="15"/>
      <c r="F29" s="11"/>
      <c r="G29" s="15"/>
      <c r="H29" s="15"/>
      <c r="I29" s="11"/>
      <c r="J29" s="11"/>
    </row>
    <row r="30" spans="1:10" s="80" customFormat="1" ht="18.75">
      <c r="A30" s="11"/>
      <c r="B30" s="64"/>
      <c r="C30" s="165" t="s">
        <v>191</v>
      </c>
      <c r="D30" s="64"/>
      <c r="E30" s="15"/>
      <c r="F30" s="11"/>
      <c r="G30" s="15"/>
      <c r="H30" s="15"/>
      <c r="I30" s="11"/>
      <c r="J30" s="11"/>
    </row>
    <row r="31" spans="1:10" s="80" customFormat="1" ht="18.75">
      <c r="A31" s="11"/>
      <c r="B31" s="64"/>
      <c r="C31" s="165" t="s">
        <v>284</v>
      </c>
      <c r="D31" s="64"/>
      <c r="E31" s="15"/>
      <c r="F31" s="11"/>
      <c r="G31" s="15"/>
      <c r="H31" s="15"/>
      <c r="I31" s="11"/>
      <c r="J31" s="11"/>
    </row>
    <row r="32" spans="1:10" ht="18.75">
      <c r="A32" s="2"/>
      <c r="B32" s="2"/>
      <c r="C32" s="167"/>
      <c r="D32" s="64"/>
      <c r="E32" s="42"/>
      <c r="F32" s="2"/>
      <c r="G32" s="23"/>
      <c r="H32" s="59"/>
      <c r="I32" s="2"/>
      <c r="J32" s="2"/>
    </row>
    <row r="33" spans="1:10" ht="15">
      <c r="A33" s="2">
        <v>3</v>
      </c>
      <c r="B33" s="2" t="s">
        <v>50</v>
      </c>
      <c r="C33" s="167"/>
      <c r="D33" s="2"/>
      <c r="E33" s="42"/>
      <c r="F33" s="2"/>
      <c r="G33" s="23"/>
      <c r="H33" s="59"/>
      <c r="I33" s="2"/>
      <c r="J33" s="2"/>
    </row>
    <row r="34" spans="1:10" s="80" customFormat="1" ht="15">
      <c r="A34" s="11"/>
      <c r="B34" s="11"/>
      <c r="C34" s="165" t="s">
        <v>244</v>
      </c>
      <c r="D34" s="11"/>
      <c r="E34" s="81"/>
      <c r="F34" s="11"/>
      <c r="G34" s="78"/>
      <c r="H34" s="70"/>
      <c r="I34" s="11"/>
      <c r="J34" s="11"/>
    </row>
    <row r="35" spans="1:10" s="80" customFormat="1" ht="18.75">
      <c r="A35" s="11"/>
      <c r="B35" s="64"/>
      <c r="C35" s="165" t="s">
        <v>192</v>
      </c>
      <c r="D35" s="64"/>
      <c r="E35" s="15">
        <v>3</v>
      </c>
      <c r="F35" s="11" t="s">
        <v>15</v>
      </c>
      <c r="G35" s="219">
        <v>27.94</v>
      </c>
      <c r="H35" s="63">
        <f>(G35/60)*E35</f>
        <v>1.397</v>
      </c>
      <c r="I35" s="11"/>
      <c r="J35" s="11"/>
    </row>
    <row r="36" spans="1:10" s="80" customFormat="1" ht="18.75">
      <c r="A36" s="11"/>
      <c r="B36" s="64"/>
      <c r="C36" s="165" t="s">
        <v>285</v>
      </c>
      <c r="D36" s="64"/>
      <c r="E36" s="15"/>
      <c r="F36" s="11"/>
      <c r="G36" s="15"/>
      <c r="H36" s="63"/>
      <c r="I36" s="11"/>
      <c r="J36" s="11"/>
    </row>
    <row r="37" spans="1:13" ht="15">
      <c r="A37" s="27" t="s">
        <v>0</v>
      </c>
      <c r="B37" s="10"/>
      <c r="C37" s="44"/>
      <c r="D37" s="10"/>
      <c r="E37" s="10"/>
      <c r="F37" s="10"/>
      <c r="G37" s="10"/>
      <c r="H37" s="31"/>
      <c r="I37" s="31" t="s">
        <v>109</v>
      </c>
      <c r="J37" s="10"/>
      <c r="K37" s="90"/>
      <c r="L37" s="90"/>
      <c r="M37" s="90"/>
    </row>
    <row r="38" spans="1:13" ht="15">
      <c r="A38" s="32"/>
      <c r="B38" s="32"/>
      <c r="C38" s="32"/>
      <c r="D38" s="119" t="s">
        <v>101</v>
      </c>
      <c r="E38" s="32"/>
      <c r="F38" s="32"/>
      <c r="G38" s="32"/>
      <c r="H38" s="32"/>
      <c r="I38" s="32"/>
      <c r="J38" s="10"/>
      <c r="K38" s="90"/>
      <c r="L38" s="90"/>
      <c r="M38" s="90"/>
    </row>
    <row r="39" spans="1:13" ht="15">
      <c r="A39" s="27" t="s">
        <v>1</v>
      </c>
      <c r="B39" s="10"/>
      <c r="C39" s="44"/>
      <c r="E39" s="37"/>
      <c r="F39" s="37"/>
      <c r="G39" s="38"/>
      <c r="H39" s="19"/>
      <c r="I39" s="133" t="s">
        <v>105</v>
      </c>
      <c r="J39" s="10"/>
      <c r="K39" s="90"/>
      <c r="L39" s="90"/>
      <c r="M39" s="90"/>
    </row>
    <row r="40" spans="1:13" ht="15">
      <c r="A40" s="10"/>
      <c r="B40" s="10"/>
      <c r="C40" s="44"/>
      <c r="D40" s="119" t="s">
        <v>102</v>
      </c>
      <c r="E40" s="37"/>
      <c r="F40" s="37"/>
      <c r="G40" s="37"/>
      <c r="H40" s="38"/>
      <c r="I40" s="135" t="s">
        <v>106</v>
      </c>
      <c r="J40" s="10"/>
      <c r="K40" s="90"/>
      <c r="L40" s="90"/>
      <c r="M40" s="90"/>
    </row>
    <row r="41" spans="1:13" ht="15">
      <c r="A41" s="27" t="s">
        <v>95</v>
      </c>
      <c r="B41" s="10"/>
      <c r="C41" s="44"/>
      <c r="D41" s="119" t="s">
        <v>103</v>
      </c>
      <c r="E41" s="37"/>
      <c r="F41" s="37"/>
      <c r="G41" s="38"/>
      <c r="H41" s="19"/>
      <c r="I41" s="135" t="s">
        <v>107</v>
      </c>
      <c r="J41" s="10"/>
      <c r="K41" s="90"/>
      <c r="L41" s="90"/>
      <c r="M41" s="90"/>
    </row>
    <row r="42" spans="1:10" s="90" customFormat="1" ht="15">
      <c r="A42" s="10"/>
      <c r="B42" s="10"/>
      <c r="C42" s="44"/>
      <c r="D42" s="91"/>
      <c r="E42" s="55"/>
      <c r="F42" s="37"/>
      <c r="G42" s="38"/>
      <c r="H42" s="37"/>
      <c r="I42" s="10"/>
      <c r="J42" s="10"/>
    </row>
    <row r="43" spans="1:10" s="90" customFormat="1" ht="15">
      <c r="A43" s="27" t="s">
        <v>104</v>
      </c>
      <c r="B43" s="10"/>
      <c r="C43" s="151"/>
      <c r="D43" s="29"/>
      <c r="E43" s="66"/>
      <c r="F43" s="29"/>
      <c r="G43" s="29"/>
      <c r="H43" s="29"/>
      <c r="I43" s="10"/>
      <c r="J43" s="10"/>
    </row>
    <row r="44" spans="1:10" s="90" customFormat="1" ht="15">
      <c r="A44" s="10"/>
      <c r="B44" s="10"/>
      <c r="C44" s="44"/>
      <c r="E44" s="93"/>
      <c r="J44" s="10"/>
    </row>
    <row r="45" spans="1:12" ht="15">
      <c r="A45" s="5"/>
      <c r="B45" s="5"/>
      <c r="C45" s="5"/>
      <c r="D45" s="7"/>
      <c r="E45" s="77"/>
      <c r="F45" s="7"/>
      <c r="G45" s="7"/>
      <c r="H45" s="7"/>
      <c r="I45" s="5"/>
      <c r="J45" s="163"/>
      <c r="K45" s="118"/>
      <c r="L45" s="118"/>
    </row>
    <row r="46" spans="1:10" ht="45">
      <c r="A46" s="2"/>
      <c r="B46" s="2"/>
      <c r="C46" s="1" t="s">
        <v>3</v>
      </c>
      <c r="E46" s="120" t="s">
        <v>4</v>
      </c>
      <c r="F46" s="2"/>
      <c r="G46" s="120" t="s">
        <v>42</v>
      </c>
      <c r="H46" s="57" t="s">
        <v>5</v>
      </c>
      <c r="I46" s="2"/>
      <c r="J46" s="2"/>
    </row>
    <row r="47" spans="1:12" ht="15">
      <c r="A47" s="5"/>
      <c r="B47" s="5"/>
      <c r="C47" s="5"/>
      <c r="D47" s="5"/>
      <c r="E47" s="22"/>
      <c r="F47" s="5"/>
      <c r="G47" s="22"/>
      <c r="H47" s="56"/>
      <c r="I47" s="5"/>
      <c r="J47" s="163"/>
      <c r="K47" s="118"/>
      <c r="L47" s="118"/>
    </row>
    <row r="48" spans="1:10" ht="15">
      <c r="A48" s="2"/>
      <c r="B48" s="2"/>
      <c r="C48" s="167"/>
      <c r="D48" s="2"/>
      <c r="E48" s="42"/>
      <c r="F48" s="2"/>
      <c r="G48" s="23"/>
      <c r="H48" s="59"/>
      <c r="I48" s="2"/>
      <c r="J48" s="2"/>
    </row>
    <row r="49" spans="1:10" ht="15">
      <c r="A49" s="2">
        <v>4</v>
      </c>
      <c r="B49" s="1" t="s">
        <v>6</v>
      </c>
      <c r="C49" s="167"/>
      <c r="D49" s="2"/>
      <c r="E49" s="42"/>
      <c r="F49" s="2"/>
      <c r="G49" s="9"/>
      <c r="H49" s="60"/>
      <c r="I49" s="2"/>
      <c r="J49" s="2"/>
    </row>
    <row r="50" spans="1:10" s="80" customFormat="1" ht="18.75">
      <c r="A50" s="11"/>
      <c r="B50" s="121" t="s">
        <v>43</v>
      </c>
      <c r="C50" s="18" t="s">
        <v>49</v>
      </c>
      <c r="D50" s="64"/>
      <c r="E50" s="15">
        <v>16.88</v>
      </c>
      <c r="F50" s="16"/>
      <c r="G50" s="16"/>
      <c r="H50" s="70"/>
      <c r="I50" s="11"/>
      <c r="J50" s="11"/>
    </row>
    <row r="51" spans="1:10" s="80" customFormat="1" ht="18.75">
      <c r="A51" s="11"/>
      <c r="B51" s="121" t="s">
        <v>44</v>
      </c>
      <c r="C51" s="169" t="s">
        <v>188</v>
      </c>
      <c r="D51" s="64"/>
      <c r="E51" s="15">
        <v>27.104612702366126</v>
      </c>
      <c r="F51" s="11"/>
      <c r="G51" s="15"/>
      <c r="H51" s="61"/>
      <c r="I51" s="11"/>
      <c r="J51" s="11"/>
    </row>
    <row r="52" spans="1:10" s="80" customFormat="1" ht="18.75">
      <c r="A52" s="11"/>
      <c r="B52" s="121"/>
      <c r="C52" s="169" t="s">
        <v>286</v>
      </c>
      <c r="D52" s="64"/>
      <c r="E52" s="15"/>
      <c r="F52" s="11"/>
      <c r="G52" s="15"/>
      <c r="H52" s="61"/>
      <c r="I52" s="11"/>
      <c r="J52" s="11"/>
    </row>
    <row r="53" spans="1:10" s="80" customFormat="1" ht="18.75">
      <c r="A53" s="11"/>
      <c r="B53" s="121"/>
      <c r="C53" s="169" t="s">
        <v>162</v>
      </c>
      <c r="D53" s="64"/>
      <c r="E53" s="15"/>
      <c r="F53" s="11"/>
      <c r="G53" s="15"/>
      <c r="H53" s="61"/>
      <c r="I53" s="11"/>
      <c r="J53" s="11"/>
    </row>
    <row r="54" spans="1:10" s="80" customFormat="1" ht="18.75">
      <c r="A54" s="11"/>
      <c r="B54" s="121"/>
      <c r="C54" s="169" t="s">
        <v>193</v>
      </c>
      <c r="D54" s="64"/>
      <c r="E54" s="15"/>
      <c r="F54" s="11"/>
      <c r="G54" s="15"/>
      <c r="H54" s="61"/>
      <c r="I54" s="11"/>
      <c r="J54" s="11"/>
    </row>
    <row r="55" spans="1:10" s="80" customFormat="1" ht="18.75">
      <c r="A55" s="11"/>
      <c r="B55" s="121"/>
      <c r="C55" s="169" t="s">
        <v>287</v>
      </c>
      <c r="D55" s="64"/>
      <c r="E55" s="15"/>
      <c r="F55" s="11"/>
      <c r="G55" s="15"/>
      <c r="H55" s="61"/>
      <c r="I55" s="11"/>
      <c r="J55" s="11"/>
    </row>
    <row r="56" spans="1:10" s="80" customFormat="1" ht="18.75">
      <c r="A56" s="11"/>
      <c r="B56" s="121"/>
      <c r="C56" s="169" t="s">
        <v>245</v>
      </c>
      <c r="D56" s="64"/>
      <c r="E56" s="15"/>
      <c r="F56" s="11"/>
      <c r="G56" s="15"/>
      <c r="H56" s="61"/>
      <c r="I56" s="11"/>
      <c r="J56" s="11"/>
    </row>
    <row r="57" spans="1:10" s="80" customFormat="1" ht="18.75">
      <c r="A57" s="11"/>
      <c r="B57" s="121"/>
      <c r="C57" s="169" t="s">
        <v>163</v>
      </c>
      <c r="D57" s="64"/>
      <c r="E57" s="15"/>
      <c r="F57" s="11"/>
      <c r="G57" s="15"/>
      <c r="H57" s="61"/>
      <c r="I57" s="11"/>
      <c r="J57" s="11"/>
    </row>
    <row r="58" spans="1:10" s="80" customFormat="1" ht="18.75">
      <c r="A58" s="11"/>
      <c r="B58" s="121" t="s">
        <v>48</v>
      </c>
      <c r="C58" s="169" t="s">
        <v>77</v>
      </c>
      <c r="D58" s="64"/>
      <c r="E58" s="15">
        <f>16.1*0.01</f>
        <v>0.161</v>
      </c>
      <c r="F58" s="11"/>
      <c r="G58" s="15"/>
      <c r="H58" s="61"/>
      <c r="I58" s="11"/>
      <c r="J58" s="11"/>
    </row>
    <row r="59" spans="1:10" s="80" customFormat="1" ht="18.75">
      <c r="A59" s="11"/>
      <c r="B59" s="121" t="s">
        <v>47</v>
      </c>
      <c r="C59" s="165" t="s">
        <v>76</v>
      </c>
      <c r="D59" s="64"/>
      <c r="E59" s="15">
        <f>37.3*0.01</f>
        <v>0.373</v>
      </c>
      <c r="F59" s="16"/>
      <c r="G59" s="16"/>
      <c r="H59" s="70"/>
      <c r="I59" s="11"/>
      <c r="J59" s="11"/>
    </row>
    <row r="60" spans="1:10" s="80" customFormat="1" ht="15">
      <c r="A60" s="11"/>
      <c r="B60" s="121" t="s">
        <v>51</v>
      </c>
      <c r="C60" s="165" t="s">
        <v>75</v>
      </c>
      <c r="E60" s="86" t="s">
        <v>68</v>
      </c>
      <c r="F60" s="16"/>
      <c r="G60" s="16"/>
      <c r="H60" s="70"/>
      <c r="I60" s="11"/>
      <c r="J60" s="11"/>
    </row>
    <row r="61" spans="1:10" s="80" customFormat="1" ht="15">
      <c r="A61" s="11"/>
      <c r="B61" s="121" t="s">
        <v>52</v>
      </c>
      <c r="C61" s="165" t="s">
        <v>74</v>
      </c>
      <c r="E61" s="86" t="s">
        <v>68</v>
      </c>
      <c r="F61" s="16"/>
      <c r="G61" s="16"/>
      <c r="H61" s="70"/>
      <c r="I61" s="11"/>
      <c r="J61" s="11"/>
    </row>
    <row r="62" spans="1:10" s="80" customFormat="1" ht="15">
      <c r="A62" s="11"/>
      <c r="B62" s="121" t="s">
        <v>53</v>
      </c>
      <c r="C62" s="165" t="s">
        <v>78</v>
      </c>
      <c r="E62" s="86" t="s">
        <v>68</v>
      </c>
      <c r="F62" s="11"/>
      <c r="G62" s="15"/>
      <c r="H62" s="61"/>
      <c r="I62" s="11"/>
      <c r="J62" s="11"/>
    </row>
    <row r="63" spans="1:10" s="80" customFormat="1" ht="18.75">
      <c r="A63" s="11"/>
      <c r="B63" s="121" t="s">
        <v>54</v>
      </c>
      <c r="C63" s="165" t="s">
        <v>190</v>
      </c>
      <c r="D63" s="64"/>
      <c r="E63" s="15">
        <f>14.7*0.35</f>
        <v>5.145</v>
      </c>
      <c r="F63" s="11"/>
      <c r="G63" s="15"/>
      <c r="H63" s="61"/>
      <c r="I63" s="11"/>
      <c r="J63" s="11"/>
    </row>
    <row r="64" spans="1:10" s="80" customFormat="1" ht="18.75">
      <c r="A64" s="11"/>
      <c r="B64" s="64"/>
      <c r="C64" s="165" t="s">
        <v>189</v>
      </c>
      <c r="D64" s="64"/>
      <c r="E64" s="15">
        <f>SUM(E50:E63)</f>
        <v>49.66361270236612</v>
      </c>
      <c r="F64" s="11" t="s">
        <v>15</v>
      </c>
      <c r="G64" s="219">
        <v>27.94</v>
      </c>
      <c r="H64" s="63">
        <f>(G64/60)*E64</f>
        <v>23.126688981735157</v>
      </c>
      <c r="I64" s="11"/>
      <c r="J64" s="11"/>
    </row>
    <row r="65" spans="1:10" ht="15">
      <c r="A65" s="2"/>
      <c r="B65" s="2"/>
      <c r="C65" s="167"/>
      <c r="D65" s="2"/>
      <c r="E65" s="9"/>
      <c r="F65" s="2"/>
      <c r="G65" s="9"/>
      <c r="H65" s="60"/>
      <c r="I65" s="2"/>
      <c r="J65" s="2"/>
    </row>
    <row r="66" spans="1:13" ht="15">
      <c r="A66" s="27" t="s">
        <v>0</v>
      </c>
      <c r="B66" s="10"/>
      <c r="C66" s="44"/>
      <c r="D66" s="10"/>
      <c r="E66" s="10"/>
      <c r="F66" s="10"/>
      <c r="G66" s="10"/>
      <c r="H66" s="31"/>
      <c r="I66" s="31" t="s">
        <v>110</v>
      </c>
      <c r="J66" s="10"/>
      <c r="K66" s="90"/>
      <c r="L66" s="90"/>
      <c r="M66" s="90"/>
    </row>
    <row r="67" spans="1:13" ht="15">
      <c r="A67" s="32"/>
      <c r="B67" s="32"/>
      <c r="C67" s="32"/>
      <c r="D67" s="119" t="s">
        <v>101</v>
      </c>
      <c r="E67" s="32"/>
      <c r="F67" s="32"/>
      <c r="G67" s="32"/>
      <c r="H67" s="32"/>
      <c r="I67" s="32"/>
      <c r="J67" s="10"/>
      <c r="K67" s="90"/>
      <c r="L67" s="90"/>
      <c r="M67" s="90"/>
    </row>
    <row r="68" spans="1:13" ht="15">
      <c r="A68" s="27" t="s">
        <v>1</v>
      </c>
      <c r="B68" s="10"/>
      <c r="C68" s="44"/>
      <c r="E68" s="37"/>
      <c r="F68" s="37"/>
      <c r="G68" s="38"/>
      <c r="H68" s="19"/>
      <c r="I68" s="133" t="s">
        <v>105</v>
      </c>
      <c r="J68" s="10"/>
      <c r="K68" s="90"/>
      <c r="L68" s="90"/>
      <c r="M68" s="90"/>
    </row>
    <row r="69" spans="1:13" ht="15">
      <c r="A69" s="10"/>
      <c r="B69" s="10"/>
      <c r="C69" s="44"/>
      <c r="D69" s="119" t="s">
        <v>102</v>
      </c>
      <c r="E69" s="37"/>
      <c r="F69" s="37"/>
      <c r="G69" s="37"/>
      <c r="H69" s="38"/>
      <c r="I69" s="135" t="s">
        <v>106</v>
      </c>
      <c r="J69" s="10"/>
      <c r="K69" s="90"/>
      <c r="L69" s="90"/>
      <c r="M69" s="90"/>
    </row>
    <row r="70" spans="1:13" ht="15">
      <c r="A70" s="27" t="s">
        <v>95</v>
      </c>
      <c r="B70" s="10"/>
      <c r="C70" s="44"/>
      <c r="D70" s="119" t="s">
        <v>103</v>
      </c>
      <c r="E70" s="37"/>
      <c r="F70" s="37"/>
      <c r="G70" s="38"/>
      <c r="H70" s="19"/>
      <c r="I70" s="135" t="s">
        <v>107</v>
      </c>
      <c r="J70" s="10"/>
      <c r="K70" s="90"/>
      <c r="L70" s="90"/>
      <c r="M70" s="90"/>
    </row>
    <row r="71" spans="1:10" s="90" customFormat="1" ht="15">
      <c r="A71" s="10"/>
      <c r="B71" s="10"/>
      <c r="C71" s="44"/>
      <c r="D71" s="91"/>
      <c r="E71" s="55"/>
      <c r="F71" s="37"/>
      <c r="G71" s="38"/>
      <c r="H71" s="37"/>
      <c r="I71" s="10"/>
      <c r="J71" s="10"/>
    </row>
    <row r="72" spans="1:12" ht="15">
      <c r="A72" s="27" t="s">
        <v>104</v>
      </c>
      <c r="B72" s="32"/>
      <c r="C72" s="32"/>
      <c r="D72" s="34"/>
      <c r="E72" s="67"/>
      <c r="F72" s="34"/>
      <c r="G72" s="34"/>
      <c r="H72" s="34"/>
      <c r="I72" s="32"/>
      <c r="J72" s="10"/>
      <c r="K72" s="90"/>
      <c r="L72" s="90"/>
    </row>
    <row r="73" spans="1:12" ht="15">
      <c r="A73" s="132"/>
      <c r="B73" s="5"/>
      <c r="C73" s="5"/>
      <c r="D73" s="7"/>
      <c r="E73" s="77"/>
      <c r="F73" s="7"/>
      <c r="G73" s="7"/>
      <c r="H73" s="7"/>
      <c r="I73" s="5"/>
      <c r="J73" s="163"/>
      <c r="K73" s="118"/>
      <c r="L73" s="118"/>
    </row>
    <row r="74" spans="1:10" ht="45">
      <c r="A74" s="2"/>
      <c r="B74" s="2"/>
      <c r="C74" s="1" t="s">
        <v>3</v>
      </c>
      <c r="E74" s="120" t="s">
        <v>4</v>
      </c>
      <c r="F74" s="2"/>
      <c r="G74" s="120" t="s">
        <v>42</v>
      </c>
      <c r="H74" s="57" t="s">
        <v>5</v>
      </c>
      <c r="I74" s="2"/>
      <c r="J74" s="2"/>
    </row>
    <row r="75" spans="1:12" ht="15">
      <c r="A75" s="5"/>
      <c r="B75" s="5"/>
      <c r="C75" s="5"/>
      <c r="D75" s="5"/>
      <c r="E75" s="22"/>
      <c r="F75" s="5"/>
      <c r="G75" s="22"/>
      <c r="H75" s="56"/>
      <c r="I75" s="5"/>
      <c r="J75" s="163"/>
      <c r="K75" s="118"/>
      <c r="L75" s="118"/>
    </row>
    <row r="76" spans="1:10" ht="15">
      <c r="A76" s="2"/>
      <c r="B76" s="2"/>
      <c r="C76" s="167"/>
      <c r="D76" s="2"/>
      <c r="E76" s="9"/>
      <c r="F76" s="2"/>
      <c r="G76" s="9"/>
      <c r="H76" s="60"/>
      <c r="I76" s="2"/>
      <c r="J76" s="2"/>
    </row>
    <row r="77" spans="1:10" ht="15">
      <c r="A77" s="2">
        <v>5</v>
      </c>
      <c r="B77" s="1" t="s">
        <v>7</v>
      </c>
      <c r="C77" s="167"/>
      <c r="D77" s="2"/>
      <c r="E77" s="9"/>
      <c r="F77" s="2"/>
      <c r="G77" s="9"/>
      <c r="H77" s="60"/>
      <c r="I77" s="2"/>
      <c r="J77" s="2"/>
    </row>
    <row r="78" spans="1:10" s="80" customFormat="1" ht="18.75">
      <c r="A78" s="11"/>
      <c r="B78" s="64"/>
      <c r="C78" s="165" t="s">
        <v>84</v>
      </c>
      <c r="D78" s="115"/>
      <c r="E78" s="15"/>
      <c r="F78" s="11"/>
      <c r="G78" s="15"/>
      <c r="H78" s="61">
        <v>0.11537299999999998</v>
      </c>
      <c r="I78" s="11"/>
      <c r="J78" s="11"/>
    </row>
    <row r="79" spans="1:10" s="80" customFormat="1" ht="18.75">
      <c r="A79" s="11"/>
      <c r="B79" s="64"/>
      <c r="C79" s="165" t="s">
        <v>85</v>
      </c>
      <c r="D79" s="116"/>
      <c r="E79" s="15"/>
      <c r="F79" s="11"/>
      <c r="G79" s="15"/>
      <c r="H79" s="61">
        <v>0.6211083333333333</v>
      </c>
      <c r="I79" s="11"/>
      <c r="J79" s="11"/>
    </row>
    <row r="80" spans="1:10" s="80" customFormat="1" ht="18.75">
      <c r="A80" s="11"/>
      <c r="B80" s="64"/>
      <c r="C80" s="165" t="s">
        <v>86</v>
      </c>
      <c r="D80" s="116"/>
      <c r="E80" s="15"/>
      <c r="F80" s="11"/>
      <c r="G80" s="15"/>
      <c r="H80" s="61">
        <v>0.125630859375</v>
      </c>
      <c r="I80" s="11"/>
      <c r="J80" s="11"/>
    </row>
    <row r="81" spans="1:10" s="80" customFormat="1" ht="18.75">
      <c r="A81" s="11"/>
      <c r="B81" s="64"/>
      <c r="C81" s="165" t="s">
        <v>87</v>
      </c>
      <c r="D81" s="115"/>
      <c r="E81" s="15"/>
      <c r="F81" s="11"/>
      <c r="G81" s="15"/>
      <c r="H81" s="61">
        <v>0.018378</v>
      </c>
      <c r="I81" s="11"/>
      <c r="J81" s="11"/>
    </row>
    <row r="82" spans="1:10" s="80" customFormat="1" ht="18.75">
      <c r="A82" s="11"/>
      <c r="B82" s="64"/>
      <c r="C82" s="165" t="s">
        <v>90</v>
      </c>
      <c r="D82" s="115"/>
      <c r="E82" s="15"/>
      <c r="F82" s="11"/>
      <c r="G82" s="15"/>
      <c r="H82" s="61">
        <v>0.17254899999999998</v>
      </c>
      <c r="I82" s="11"/>
      <c r="J82" s="11"/>
    </row>
    <row r="83" spans="1:10" s="80" customFormat="1" ht="18.75">
      <c r="A83" s="11"/>
      <c r="B83" s="64"/>
      <c r="C83" s="165" t="s">
        <v>91</v>
      </c>
      <c r="D83" s="115"/>
      <c r="E83" s="15"/>
      <c r="F83" s="11"/>
      <c r="G83" s="15"/>
      <c r="H83" s="61">
        <v>0.055133999999999996</v>
      </c>
      <c r="I83" s="11"/>
      <c r="J83" s="11"/>
    </row>
    <row r="84" spans="1:10" s="80" customFormat="1" ht="18.75">
      <c r="A84" s="11"/>
      <c r="B84" s="64"/>
      <c r="C84" s="165" t="s">
        <v>89</v>
      </c>
      <c r="D84" s="115"/>
      <c r="E84" s="15"/>
      <c r="F84" s="11"/>
      <c r="G84" s="15"/>
      <c r="H84" s="61">
        <v>0.005105</v>
      </c>
      <c r="I84" s="11"/>
      <c r="J84" s="11"/>
    </row>
    <row r="85" spans="1:10" s="80" customFormat="1" ht="18.75">
      <c r="A85" s="11"/>
      <c r="B85" s="64"/>
      <c r="C85" s="165" t="s">
        <v>92</v>
      </c>
      <c r="D85" s="115"/>
      <c r="E85" s="15"/>
      <c r="F85" s="11"/>
      <c r="G85" s="15"/>
      <c r="H85" s="61">
        <v>1.44</v>
      </c>
      <c r="I85" s="11"/>
      <c r="J85" s="11"/>
    </row>
    <row r="86" spans="1:10" s="80" customFormat="1" ht="18.75">
      <c r="A86" s="11"/>
      <c r="B86" s="64"/>
      <c r="C86" s="165" t="s">
        <v>69</v>
      </c>
      <c r="D86" s="11"/>
      <c r="E86" s="15"/>
      <c r="F86" s="11"/>
      <c r="G86" s="15"/>
      <c r="H86" s="61">
        <v>0.52</v>
      </c>
      <c r="I86" s="11"/>
      <c r="J86" s="11"/>
    </row>
    <row r="87" spans="1:10" s="80" customFormat="1" ht="18.75">
      <c r="A87" s="11"/>
      <c r="B87" s="64"/>
      <c r="C87" s="165" t="s">
        <v>96</v>
      </c>
      <c r="D87" s="11"/>
      <c r="E87" s="15"/>
      <c r="F87" s="11"/>
      <c r="G87" s="64"/>
      <c r="H87" s="61">
        <f>0.14*0.35</f>
        <v>0.049</v>
      </c>
      <c r="I87" s="11"/>
      <c r="J87" s="11"/>
    </row>
    <row r="88" spans="1:10" ht="15">
      <c r="A88" s="2"/>
      <c r="B88" s="2"/>
      <c r="C88" s="167"/>
      <c r="D88" s="2"/>
      <c r="E88" s="9"/>
      <c r="F88" s="2"/>
      <c r="G88" s="9"/>
      <c r="H88" s="60"/>
      <c r="I88" s="2"/>
      <c r="J88" s="2"/>
    </row>
    <row r="89" spans="1:10" ht="15">
      <c r="A89" s="11">
        <v>6</v>
      </c>
      <c r="B89" s="12" t="s">
        <v>8</v>
      </c>
      <c r="C89" s="165"/>
      <c r="D89" s="11"/>
      <c r="E89" s="15"/>
      <c r="F89" s="11"/>
      <c r="G89" s="15"/>
      <c r="H89" s="61"/>
      <c r="I89" s="2"/>
      <c r="J89" s="2"/>
    </row>
    <row r="90" spans="1:10" ht="15">
      <c r="A90" s="11"/>
      <c r="B90" s="122" t="s">
        <v>43</v>
      </c>
      <c r="C90" s="165" t="s">
        <v>66</v>
      </c>
      <c r="D90" s="11"/>
      <c r="E90" s="15"/>
      <c r="F90" s="11"/>
      <c r="G90" s="15"/>
      <c r="H90" s="61"/>
      <c r="I90" s="2"/>
      <c r="J90" s="2"/>
    </row>
    <row r="91" spans="1:10" ht="15">
      <c r="A91" s="11"/>
      <c r="B91" s="122"/>
      <c r="C91" s="165"/>
      <c r="D91" s="11"/>
      <c r="E91" s="15"/>
      <c r="F91" s="11"/>
      <c r="G91" s="15"/>
      <c r="H91" s="61"/>
      <c r="I91" s="2"/>
      <c r="J91" s="2"/>
    </row>
    <row r="92" spans="1:10" s="80" customFormat="1" ht="15">
      <c r="A92" s="11"/>
      <c r="B92" s="122" t="s">
        <v>44</v>
      </c>
      <c r="C92" s="18" t="s">
        <v>97</v>
      </c>
      <c r="D92" s="11"/>
      <c r="E92" s="15"/>
      <c r="F92" s="11"/>
      <c r="G92" s="15"/>
      <c r="H92" s="61">
        <f>E64*(3.5/60)</f>
        <v>2.8970440743046906</v>
      </c>
      <c r="I92" s="11"/>
      <c r="J92" s="11"/>
    </row>
    <row r="93" spans="1:10" ht="15">
      <c r="A93" s="11"/>
      <c r="B93" s="11"/>
      <c r="C93" s="18"/>
      <c r="D93" s="11"/>
      <c r="E93" s="15"/>
      <c r="F93" s="11"/>
      <c r="G93" s="15"/>
      <c r="H93" s="61"/>
      <c r="I93" s="2"/>
      <c r="J93" s="2"/>
    </row>
    <row r="94" spans="1:10" ht="15">
      <c r="A94" s="11">
        <v>7</v>
      </c>
      <c r="B94" s="12" t="s">
        <v>72</v>
      </c>
      <c r="C94" s="165"/>
      <c r="D94" s="11"/>
      <c r="E94" s="15"/>
      <c r="F94" s="11"/>
      <c r="G94" s="15"/>
      <c r="H94" s="61"/>
      <c r="I94" s="2"/>
      <c r="J94" s="2"/>
    </row>
    <row r="95" spans="1:10" s="80" customFormat="1" ht="18.75">
      <c r="A95" s="11"/>
      <c r="B95" s="11"/>
      <c r="C95" s="169" t="s">
        <v>73</v>
      </c>
      <c r="D95" s="11"/>
      <c r="E95" s="15"/>
      <c r="F95" s="11"/>
      <c r="G95" s="64"/>
      <c r="H95" s="61">
        <v>9.56</v>
      </c>
      <c r="I95" s="11"/>
      <c r="J95" s="11"/>
    </row>
    <row r="96" spans="1:10" ht="15">
      <c r="A96" s="11"/>
      <c r="B96" s="11"/>
      <c r="C96" s="167"/>
      <c r="D96" s="11"/>
      <c r="E96" s="15"/>
      <c r="F96" s="11"/>
      <c r="G96" s="15"/>
      <c r="H96" s="61"/>
      <c r="I96" s="2"/>
      <c r="J96" s="2"/>
    </row>
    <row r="97" spans="3:10" ht="15">
      <c r="C97" s="170"/>
      <c r="D97" s="11"/>
      <c r="E97" s="15"/>
      <c r="F97" s="11"/>
      <c r="G97" s="15"/>
      <c r="H97" s="61"/>
      <c r="I97" s="2"/>
      <c r="J97" s="2"/>
    </row>
    <row r="98" spans="1:10" s="80" customFormat="1" ht="15">
      <c r="A98" s="11">
        <v>8</v>
      </c>
      <c r="B98" s="17" t="s">
        <v>9</v>
      </c>
      <c r="C98" s="165"/>
      <c r="D98" s="11"/>
      <c r="E98" s="15"/>
      <c r="F98" s="11"/>
      <c r="G98" s="15"/>
      <c r="H98" s="61">
        <f>34.18*0.06</f>
        <v>2.0507999999999997</v>
      </c>
      <c r="I98" s="11"/>
      <c r="J98" s="11"/>
    </row>
    <row r="99" spans="1:10" ht="15">
      <c r="A99" s="11"/>
      <c r="B99" s="11"/>
      <c r="C99" s="165"/>
      <c r="D99" s="11"/>
      <c r="E99" s="15"/>
      <c r="F99" s="11"/>
      <c r="G99" s="15"/>
      <c r="H99" s="61"/>
      <c r="I99" s="2"/>
      <c r="J99" s="2"/>
    </row>
    <row r="100" spans="1:10" s="80" customFormat="1" ht="15">
      <c r="A100" s="11">
        <v>9</v>
      </c>
      <c r="B100" s="12" t="s">
        <v>10</v>
      </c>
      <c r="C100" s="12" t="s">
        <v>11</v>
      </c>
      <c r="D100" s="11"/>
      <c r="E100" s="15"/>
      <c r="F100" s="11"/>
      <c r="G100" s="15"/>
      <c r="H100" s="61"/>
      <c r="I100" s="11"/>
      <c r="J100" s="11"/>
    </row>
    <row r="101" spans="1:10" s="80" customFormat="1" ht="15">
      <c r="A101" s="11"/>
      <c r="B101" s="16"/>
      <c r="C101" s="165" t="s">
        <v>251</v>
      </c>
      <c r="D101" s="11"/>
      <c r="E101" s="15"/>
      <c r="F101" s="11"/>
      <c r="G101" s="15"/>
      <c r="H101" s="61"/>
      <c r="I101" s="11"/>
      <c r="J101" s="11"/>
    </row>
    <row r="102" spans="1:10" s="80" customFormat="1" ht="18.75">
      <c r="A102" s="11"/>
      <c r="B102" s="64"/>
      <c r="C102" s="165" t="s">
        <v>189</v>
      </c>
      <c r="D102" s="64"/>
      <c r="E102" s="15">
        <f>(E50)*0.13</f>
        <v>2.1944</v>
      </c>
      <c r="F102" s="11" t="s">
        <v>15</v>
      </c>
      <c r="G102" s="219">
        <v>27.94</v>
      </c>
      <c r="H102" s="63">
        <f>(G102/60)*E102</f>
        <v>1.0218589333333332</v>
      </c>
      <c r="I102" s="11"/>
      <c r="J102" s="113"/>
    </row>
    <row r="103" spans="1:10" ht="15">
      <c r="A103" s="11"/>
      <c r="B103" s="11"/>
      <c r="C103" s="165"/>
      <c r="D103" s="11"/>
      <c r="E103" s="15"/>
      <c r="F103" s="11"/>
      <c r="G103" s="15"/>
      <c r="H103" s="71"/>
      <c r="I103" s="2"/>
      <c r="J103" s="9"/>
    </row>
    <row r="104" spans="1:10" ht="21" customHeight="1">
      <c r="A104" s="11">
        <v>10</v>
      </c>
      <c r="B104" s="12" t="s">
        <v>12</v>
      </c>
      <c r="C104" s="165"/>
      <c r="D104" s="11"/>
      <c r="E104" s="15"/>
      <c r="F104" s="11"/>
      <c r="G104" s="15"/>
      <c r="H104" s="84">
        <f>SUM(H22:H103)</f>
        <v>52.356643515414845</v>
      </c>
      <c r="I104" s="2"/>
      <c r="J104" s="2"/>
    </row>
    <row r="105" spans="1:10" ht="15">
      <c r="A105" s="11"/>
      <c r="B105" s="11"/>
      <c r="C105" s="165"/>
      <c r="D105" s="11"/>
      <c r="E105" s="15"/>
      <c r="F105" s="11"/>
      <c r="G105" s="15"/>
      <c r="H105" s="63"/>
      <c r="I105" s="2"/>
      <c r="J105" s="2"/>
    </row>
    <row r="106" spans="1:10" s="80" customFormat="1" ht="20.25">
      <c r="A106" s="11">
        <v>11</v>
      </c>
      <c r="B106" s="18" t="s">
        <v>37</v>
      </c>
      <c r="C106" s="165"/>
      <c r="D106" s="11"/>
      <c r="E106" s="15"/>
      <c r="F106" s="11"/>
      <c r="G106" s="64"/>
      <c r="H106" s="83">
        <f>(E51*(3.5/60))+(E51*(G64/60))+H98</f>
        <v>16.25361705603985</v>
      </c>
      <c r="I106" s="11"/>
      <c r="J106" s="11"/>
    </row>
    <row r="107" spans="1:10" ht="15">
      <c r="A107" s="11"/>
      <c r="B107" s="11"/>
      <c r="C107" s="165"/>
      <c r="D107" s="11"/>
      <c r="E107" s="15"/>
      <c r="F107" s="11"/>
      <c r="G107" s="15"/>
      <c r="H107" s="63"/>
      <c r="I107" s="2"/>
      <c r="J107" s="2"/>
    </row>
    <row r="108" spans="3:8" ht="12">
      <c r="C108" s="170"/>
      <c r="E108" s="87"/>
      <c r="H108" s="88"/>
    </row>
    <row r="109" spans="3:8" ht="12">
      <c r="C109" s="170"/>
      <c r="E109" s="87"/>
      <c r="H109" s="88"/>
    </row>
    <row r="110" spans="3:8" ht="12">
      <c r="C110" s="170"/>
      <c r="E110" s="87"/>
      <c r="H110" s="88"/>
    </row>
    <row r="111" spans="3:8" ht="12">
      <c r="C111" s="170"/>
      <c r="E111" s="87"/>
      <c r="H111" s="88"/>
    </row>
    <row r="112" spans="3:8" ht="15">
      <c r="C112" s="165"/>
      <c r="E112" s="87"/>
      <c r="H112" s="88"/>
    </row>
    <row r="113" spans="2:8" s="80" customFormat="1" ht="18.75">
      <c r="B113" s="64"/>
      <c r="C113" s="165"/>
      <c r="E113" s="95"/>
      <c r="F113" s="112"/>
      <c r="G113" s="95"/>
      <c r="H113" s="96"/>
    </row>
    <row r="114" spans="2:8" s="80" customFormat="1" ht="18.75">
      <c r="B114" s="64"/>
      <c r="C114" s="165"/>
      <c r="E114" s="95"/>
      <c r="H114" s="96"/>
    </row>
    <row r="115" spans="2:8" s="80" customFormat="1" ht="18.75">
      <c r="B115" s="64"/>
      <c r="C115" s="165"/>
      <c r="E115" s="95"/>
      <c r="H115" s="96"/>
    </row>
    <row r="116" spans="2:8" s="80" customFormat="1" ht="18.75">
      <c r="B116" s="64"/>
      <c r="C116" s="165"/>
      <c r="E116" s="95"/>
      <c r="H116" s="96"/>
    </row>
    <row r="117" spans="2:8" s="80" customFormat="1" ht="18.75">
      <c r="B117" s="64"/>
      <c r="C117" s="165"/>
      <c r="E117" s="95"/>
      <c r="H117" s="97"/>
    </row>
    <row r="118" spans="2:8" s="80" customFormat="1" ht="18.75">
      <c r="B118" s="64"/>
      <c r="C118" s="165"/>
      <c r="E118" s="95"/>
      <c r="H118" s="96"/>
    </row>
    <row r="119" spans="2:8" s="80" customFormat="1" ht="18.75">
      <c r="B119" s="64"/>
      <c r="C119" s="165"/>
      <c r="E119" s="95"/>
      <c r="H119" s="98"/>
    </row>
    <row r="120" spans="2:8" s="80" customFormat="1" ht="18.75">
      <c r="B120" s="64"/>
      <c r="C120" s="165"/>
      <c r="E120" s="95"/>
      <c r="H120" s="96"/>
    </row>
    <row r="121" spans="2:8" s="80" customFormat="1" ht="18.75">
      <c r="B121" s="64"/>
      <c r="C121" s="165"/>
      <c r="E121" s="95"/>
      <c r="H121" s="96"/>
    </row>
    <row r="122" spans="2:3" ht="18.75">
      <c r="B122" s="64"/>
      <c r="C122" s="165"/>
    </row>
    <row r="123" spans="2:3" ht="18.75">
      <c r="B123" s="64"/>
      <c r="C123" s="165"/>
    </row>
    <row r="124" spans="2:3" ht="18.75">
      <c r="B124" s="64"/>
      <c r="C124" s="165"/>
    </row>
    <row r="125" spans="2:3" ht="18.75">
      <c r="B125" s="64"/>
      <c r="C125" s="165"/>
    </row>
    <row r="126" spans="2:3" ht="18.75">
      <c r="B126" s="64"/>
      <c r="C126" s="165"/>
    </row>
    <row r="127" spans="2:3" ht="18.75">
      <c r="B127" s="64"/>
      <c r="C127" s="165"/>
    </row>
    <row r="128" ht="12">
      <c r="C128" s="170"/>
    </row>
    <row r="129" ht="12">
      <c r="C129" s="170"/>
    </row>
    <row r="130" ht="12">
      <c r="C130" s="170"/>
    </row>
    <row r="131" ht="12">
      <c r="C131" s="170"/>
    </row>
    <row r="132" ht="12">
      <c r="C132" s="170"/>
    </row>
    <row r="133" ht="12">
      <c r="C133" s="170"/>
    </row>
    <row r="134" ht="12">
      <c r="C134" s="170"/>
    </row>
    <row r="135" ht="12">
      <c r="C135" s="170"/>
    </row>
    <row r="136" ht="12">
      <c r="C136" s="170"/>
    </row>
    <row r="137" ht="12">
      <c r="C137" s="170"/>
    </row>
    <row r="138" ht="12">
      <c r="C138" s="170"/>
    </row>
    <row r="139" ht="12">
      <c r="C139" s="170"/>
    </row>
    <row r="140" ht="12">
      <c r="C140" s="170"/>
    </row>
    <row r="141" ht="12">
      <c r="C141" s="170"/>
    </row>
    <row r="142" ht="12">
      <c r="C142" s="170"/>
    </row>
    <row r="143" ht="12">
      <c r="C143" s="170"/>
    </row>
    <row r="144" ht="12">
      <c r="C144" s="170"/>
    </row>
    <row r="145" ht="12">
      <c r="C145" s="170"/>
    </row>
    <row r="146" ht="12">
      <c r="C146" s="170"/>
    </row>
    <row r="147" ht="12">
      <c r="C147" s="170"/>
    </row>
    <row r="148" ht="12">
      <c r="C148" s="170"/>
    </row>
    <row r="149" ht="12">
      <c r="C149" s="170"/>
    </row>
    <row r="150" ht="12">
      <c r="C150" s="170"/>
    </row>
    <row r="151" ht="12">
      <c r="C151" s="170"/>
    </row>
    <row r="152" ht="12">
      <c r="C152" s="170"/>
    </row>
    <row r="153" ht="12">
      <c r="C153" s="170"/>
    </row>
    <row r="154" ht="12">
      <c r="C154" s="170"/>
    </row>
    <row r="155" ht="12">
      <c r="C155" s="170"/>
    </row>
    <row r="156" ht="12">
      <c r="C156" s="170"/>
    </row>
  </sheetData>
  <printOptions/>
  <pageMargins left="0.5" right="0.5" top="0.75" bottom="0.5" header="0.5" footer="0.5"/>
  <pageSetup fitToHeight="0" fitToWidth="1" horizontalDpi="300" verticalDpi="300" orientation="landscape" scale="60" r:id="rId1"/>
  <rowBreaks count="2" manualBreakCount="2">
    <brk id="36" max="8" man="1"/>
    <brk id="65" max="255" man="1"/>
  </rowBreaks>
</worksheet>
</file>

<file path=xl/worksheets/sheet10.xml><?xml version="1.0" encoding="utf-8"?>
<worksheet xmlns="http://schemas.openxmlformats.org/spreadsheetml/2006/main" xmlns:r="http://schemas.openxmlformats.org/officeDocument/2006/relationships">
  <dimension ref="A1:M145"/>
  <sheetViews>
    <sheetView tabSelected="1" zoomScale="75" zoomScaleNormal="75" workbookViewId="0" topLeftCell="A1">
      <selection activeCell="D9" sqref="D9"/>
    </sheetView>
  </sheetViews>
  <sheetFormatPr defaultColWidth="9.00390625" defaultRowHeight="12.75"/>
  <cols>
    <col min="1" max="2" width="9.00390625" style="85" customWidth="1"/>
    <col min="3" max="3" width="29.75390625" style="85" customWidth="1"/>
    <col min="4" max="4" width="10.375" style="85" customWidth="1"/>
    <col min="5" max="5" width="13.625" style="88" customWidth="1"/>
    <col min="6" max="7" width="9.00390625" style="85" customWidth="1"/>
    <col min="8" max="8" width="14.75390625" style="85" customWidth="1"/>
    <col min="9" max="9" width="39.375" style="85" customWidth="1"/>
    <col min="10" max="16384" width="9.00390625" style="85" customWidth="1"/>
  </cols>
  <sheetData>
    <row r="1" spans="1:13" ht="15">
      <c r="A1" s="187" t="s">
        <v>0</v>
      </c>
      <c r="B1" s="188"/>
      <c r="C1" s="189"/>
      <c r="D1" s="188"/>
      <c r="E1" s="190"/>
      <c r="F1" s="188"/>
      <c r="G1" s="188"/>
      <c r="H1" s="183"/>
      <c r="I1" s="183" t="s">
        <v>183</v>
      </c>
      <c r="J1" s="10"/>
      <c r="K1" s="90"/>
      <c r="L1" s="90"/>
      <c r="M1" s="90"/>
    </row>
    <row r="2" spans="1:13" ht="15">
      <c r="A2" s="184"/>
      <c r="B2" s="184"/>
      <c r="C2" s="191"/>
      <c r="D2" s="184"/>
      <c r="E2" s="192"/>
      <c r="F2" s="184"/>
      <c r="G2" s="184"/>
      <c r="H2" s="184"/>
      <c r="I2" s="184"/>
      <c r="J2" s="10"/>
      <c r="K2" s="90"/>
      <c r="L2" s="90"/>
      <c r="M2" s="90"/>
    </row>
    <row r="3" spans="1:13" ht="15">
      <c r="A3" s="187" t="s">
        <v>1</v>
      </c>
      <c r="B3" s="188"/>
      <c r="C3" s="189"/>
      <c r="D3" s="182"/>
      <c r="E3" s="201" t="s">
        <v>147</v>
      </c>
      <c r="F3" s="194"/>
      <c r="G3" s="195"/>
      <c r="H3" s="196"/>
      <c r="I3" s="185" t="s">
        <v>105</v>
      </c>
      <c r="J3" s="10"/>
      <c r="K3" s="90"/>
      <c r="L3" s="90"/>
      <c r="M3" s="90"/>
    </row>
    <row r="4" spans="1:13" ht="15">
      <c r="A4" s="188"/>
      <c r="B4" s="188"/>
      <c r="C4" s="189"/>
      <c r="D4" s="182"/>
      <c r="E4" s="179"/>
      <c r="F4" s="194"/>
      <c r="G4" s="194"/>
      <c r="H4" s="195"/>
      <c r="I4" s="186" t="s">
        <v>106</v>
      </c>
      <c r="J4" s="10"/>
      <c r="K4" s="90"/>
      <c r="L4" s="90"/>
      <c r="M4" s="90"/>
    </row>
    <row r="5" spans="1:13" ht="15">
      <c r="A5" s="187" t="s">
        <v>95</v>
      </c>
      <c r="B5" s="188"/>
      <c r="C5" s="189"/>
      <c r="D5" s="182"/>
      <c r="E5" s="201" t="s">
        <v>148</v>
      </c>
      <c r="F5" s="194"/>
      <c r="G5" s="195"/>
      <c r="H5" s="196"/>
      <c r="I5" s="186" t="s">
        <v>107</v>
      </c>
      <c r="J5" s="10"/>
      <c r="K5" s="90"/>
      <c r="L5" s="90"/>
      <c r="M5" s="90"/>
    </row>
    <row r="6" spans="1:13" ht="15">
      <c r="A6" s="188"/>
      <c r="B6" s="188"/>
      <c r="C6" s="189"/>
      <c r="D6" s="182"/>
      <c r="E6" s="201" t="s">
        <v>149</v>
      </c>
      <c r="F6" s="182"/>
      <c r="G6" s="182"/>
      <c r="H6" s="182"/>
      <c r="I6" s="188"/>
      <c r="J6" s="10"/>
      <c r="K6" s="90"/>
      <c r="L6" s="90"/>
      <c r="M6" s="90"/>
    </row>
    <row r="7" spans="1:13" ht="15">
      <c r="A7" s="187" t="s">
        <v>104</v>
      </c>
      <c r="B7" s="188"/>
      <c r="C7" s="198"/>
      <c r="D7" s="202"/>
      <c r="E7" s="193"/>
      <c r="F7" s="194"/>
      <c r="G7" s="195"/>
      <c r="H7" s="194"/>
      <c r="I7" s="188"/>
      <c r="J7" s="10"/>
      <c r="K7" s="90"/>
      <c r="L7" s="90"/>
      <c r="M7" s="90"/>
    </row>
    <row r="8" spans="1:13" ht="15">
      <c r="A8" s="188"/>
      <c r="B8" s="188"/>
      <c r="C8" s="189"/>
      <c r="D8" s="188"/>
      <c r="E8" s="190"/>
      <c r="F8" s="188"/>
      <c r="G8" s="188"/>
      <c r="H8" s="188"/>
      <c r="I8" s="188"/>
      <c r="J8" s="10"/>
      <c r="K8" s="90"/>
      <c r="L8" s="90"/>
      <c r="M8" s="90"/>
    </row>
    <row r="9" spans="1:10" ht="15">
      <c r="A9" s="5"/>
      <c r="B9" s="5"/>
      <c r="C9" s="6"/>
      <c r="D9" s="5"/>
      <c r="E9" s="56"/>
      <c r="F9" s="5"/>
      <c r="G9" s="5"/>
      <c r="H9" s="5"/>
      <c r="I9" s="5"/>
      <c r="J9" s="2"/>
    </row>
    <row r="10" spans="1:10" ht="15">
      <c r="A10" s="2"/>
      <c r="B10" s="2"/>
      <c r="C10" s="1" t="s">
        <v>3</v>
      </c>
      <c r="E10" s="128"/>
      <c r="F10" s="2"/>
      <c r="G10" s="120"/>
      <c r="H10" s="57"/>
      <c r="J10" s="2"/>
    </row>
    <row r="11" spans="1:10" ht="15">
      <c r="A11" s="32"/>
      <c r="B11" s="32"/>
      <c r="C11" s="33"/>
      <c r="D11" s="32"/>
      <c r="E11" s="32"/>
      <c r="F11" s="32"/>
      <c r="G11" s="24"/>
      <c r="H11" s="54"/>
      <c r="I11" s="90"/>
      <c r="J11" s="2"/>
    </row>
    <row r="12" spans="1:11" ht="15">
      <c r="A12" s="10"/>
      <c r="B12" s="31"/>
      <c r="C12" s="134"/>
      <c r="D12" s="134"/>
      <c r="E12" s="161" t="s">
        <v>150</v>
      </c>
      <c r="F12" s="134"/>
      <c r="G12" s="133"/>
      <c r="H12" s="134"/>
      <c r="I12" s="134"/>
      <c r="J12" s="134"/>
      <c r="K12" s="134"/>
    </row>
    <row r="13" spans="1:9" ht="12.75">
      <c r="A13" s="157"/>
      <c r="B13" s="157"/>
      <c r="C13" s="157"/>
      <c r="D13" s="157"/>
      <c r="E13" s="157"/>
      <c r="F13" s="157"/>
      <c r="G13" s="157"/>
      <c r="H13" s="157"/>
      <c r="I13" s="157"/>
    </row>
    <row r="14" spans="1:9" ht="12.75">
      <c r="A14" s="134"/>
      <c r="B14" s="134"/>
      <c r="C14" s="134"/>
      <c r="D14" s="134"/>
      <c r="E14" s="134"/>
      <c r="F14" s="134"/>
      <c r="G14" s="134"/>
      <c r="H14" s="134"/>
      <c r="I14" s="134"/>
    </row>
    <row r="15" spans="1:11" ht="15">
      <c r="A15" s="10"/>
      <c r="B15" s="10"/>
      <c r="C15" s="134"/>
      <c r="D15" s="134"/>
      <c r="E15" s="134"/>
      <c r="F15" s="134"/>
      <c r="G15" s="134"/>
      <c r="H15" s="134"/>
      <c r="I15" s="134"/>
      <c r="J15" s="134"/>
      <c r="K15" s="134"/>
    </row>
    <row r="16" spans="1:11" ht="15">
      <c r="A16" s="10"/>
      <c r="B16" s="10"/>
      <c r="C16" s="134"/>
      <c r="D16" s="134"/>
      <c r="E16" s="134"/>
      <c r="F16" s="134"/>
      <c r="G16" s="134"/>
      <c r="H16" s="134"/>
      <c r="I16" s="134"/>
      <c r="J16" s="134"/>
      <c r="K16" s="134"/>
    </row>
    <row r="17" spans="1:11" ht="15">
      <c r="A17" s="10"/>
      <c r="B17" s="10"/>
      <c r="C17" s="134"/>
      <c r="D17" s="134"/>
      <c r="E17" s="134"/>
      <c r="F17" s="134"/>
      <c r="G17" s="134"/>
      <c r="H17" s="134"/>
      <c r="I17" s="134"/>
      <c r="J17" s="134"/>
      <c r="K17" s="134"/>
    </row>
    <row r="18" spans="1:11" ht="15">
      <c r="A18" s="10"/>
      <c r="B18" s="10"/>
      <c r="C18" s="134"/>
      <c r="D18" s="134"/>
      <c r="E18" s="134"/>
      <c r="F18" s="134"/>
      <c r="G18" s="134"/>
      <c r="H18" s="134"/>
      <c r="I18" s="134"/>
      <c r="J18" s="134"/>
      <c r="K18" s="134"/>
    </row>
    <row r="19" spans="1:11" s="80" customFormat="1" ht="15">
      <c r="A19" s="10"/>
      <c r="B19" s="10"/>
      <c r="D19" s="138" t="s">
        <v>157</v>
      </c>
      <c r="E19" s="134" t="s">
        <v>151</v>
      </c>
      <c r="F19" s="139"/>
      <c r="G19" s="139"/>
      <c r="H19" s="226">
        <v>394719</v>
      </c>
      <c r="J19" s="139"/>
      <c r="K19" s="139"/>
    </row>
    <row r="20" spans="1:11" s="80" customFormat="1" ht="18.75">
      <c r="A20" s="19"/>
      <c r="B20" s="155"/>
      <c r="D20" s="138"/>
      <c r="E20" s="134" t="s">
        <v>152</v>
      </c>
      <c r="F20" s="139"/>
      <c r="G20" s="139"/>
      <c r="H20" s="227">
        <f>57261+6300+9052</f>
        <v>72613</v>
      </c>
      <c r="J20" s="139"/>
      <c r="K20" s="139"/>
    </row>
    <row r="21" spans="1:11" ht="18.75">
      <c r="A21" s="10"/>
      <c r="B21" s="156"/>
      <c r="D21" s="138"/>
      <c r="E21" s="137" t="s">
        <v>153</v>
      </c>
      <c r="F21" s="139"/>
      <c r="G21" s="139"/>
      <c r="H21" s="228">
        <v>62375</v>
      </c>
      <c r="J21" s="139"/>
      <c r="K21" s="139"/>
    </row>
    <row r="22" spans="1:11" ht="15">
      <c r="A22" s="10"/>
      <c r="B22" s="27"/>
      <c r="D22" s="138"/>
      <c r="E22" s="134"/>
      <c r="F22" s="139"/>
      <c r="G22" s="139"/>
      <c r="H22" s="229"/>
      <c r="J22" s="139"/>
      <c r="K22" s="139"/>
    </row>
    <row r="23" spans="1:11" ht="15">
      <c r="A23" s="10"/>
      <c r="B23" s="10"/>
      <c r="D23" s="138"/>
      <c r="E23" s="134"/>
      <c r="F23" s="90"/>
      <c r="G23" s="158"/>
      <c r="H23" s="226">
        <f>SUM(H19:H21)</f>
        <v>529707</v>
      </c>
      <c r="J23" s="158"/>
      <c r="K23" s="158"/>
    </row>
    <row r="24" spans="1:11" s="80" customFormat="1" ht="15">
      <c r="A24" s="10"/>
      <c r="B24" s="10"/>
      <c r="C24" s="166"/>
      <c r="D24" s="138"/>
      <c r="E24" s="159" t="s">
        <v>182</v>
      </c>
      <c r="G24" s="139"/>
      <c r="H24" s="227">
        <f>H23*1.009511</f>
        <v>534745.0432770001</v>
      </c>
      <c r="J24" s="139"/>
      <c r="K24" s="139"/>
    </row>
    <row r="25" spans="1:11" s="80" customFormat="1" ht="15">
      <c r="A25" s="10"/>
      <c r="B25" s="10"/>
      <c r="C25" s="166"/>
      <c r="D25" s="138"/>
      <c r="E25" s="134"/>
      <c r="F25" s="159"/>
      <c r="G25" s="139"/>
      <c r="H25" s="227"/>
      <c r="J25" s="139"/>
      <c r="K25" s="139"/>
    </row>
    <row r="26" spans="1:11" s="80" customFormat="1" ht="15">
      <c r="A26" s="10"/>
      <c r="B26" s="10"/>
      <c r="C26" s="166"/>
      <c r="D26" s="138"/>
      <c r="E26" s="134"/>
      <c r="F26" s="139"/>
      <c r="G26" s="139"/>
      <c r="H26" s="229"/>
      <c r="J26" s="139"/>
      <c r="K26" s="139"/>
    </row>
    <row r="27" spans="1:11" s="80" customFormat="1" ht="15">
      <c r="A27" s="10"/>
      <c r="B27" s="10"/>
      <c r="C27" s="166"/>
      <c r="D27" s="138" t="s">
        <v>158</v>
      </c>
      <c r="E27" s="134"/>
      <c r="F27" s="139"/>
      <c r="G27" s="139"/>
      <c r="H27" s="229"/>
      <c r="J27" s="139"/>
      <c r="K27" s="139"/>
    </row>
    <row r="28" spans="1:11" s="80" customFormat="1" ht="15">
      <c r="A28" s="10"/>
      <c r="B28" s="10"/>
      <c r="C28" s="160"/>
      <c r="E28" s="137" t="s">
        <v>154</v>
      </c>
      <c r="F28" s="139"/>
      <c r="G28" s="139"/>
      <c r="H28" s="229">
        <v>310</v>
      </c>
      <c r="J28" s="139"/>
      <c r="K28" s="139"/>
    </row>
    <row r="29" spans="1:11" s="80" customFormat="1" ht="15">
      <c r="A29" s="10"/>
      <c r="B29" s="10"/>
      <c r="C29" s="160"/>
      <c r="E29" s="134" t="s">
        <v>155</v>
      </c>
      <c r="F29" s="139"/>
      <c r="G29" s="139"/>
      <c r="H29" s="226">
        <f>H24/H28</f>
        <v>1724.984010570968</v>
      </c>
      <c r="J29" s="139"/>
      <c r="K29" s="139"/>
    </row>
    <row r="30" spans="1:11" s="80" customFormat="1" ht="15">
      <c r="A30" s="10"/>
      <c r="B30" s="10"/>
      <c r="C30" s="171"/>
      <c r="H30" s="230"/>
      <c r="J30" s="139"/>
      <c r="K30" s="139"/>
    </row>
    <row r="31" spans="1:11" s="80" customFormat="1" ht="15.75" thickBot="1">
      <c r="A31" s="10"/>
      <c r="B31" s="10"/>
      <c r="C31" s="171"/>
      <c r="E31" s="134" t="s">
        <v>156</v>
      </c>
      <c r="F31" s="139"/>
      <c r="G31" s="139"/>
      <c r="H31" s="217">
        <f>H29/12</f>
        <v>143.74866754758065</v>
      </c>
      <c r="J31" s="139"/>
      <c r="K31" s="139"/>
    </row>
    <row r="32" spans="1:10" s="80" customFormat="1" ht="15.75" thickTop="1">
      <c r="A32" s="10"/>
      <c r="B32" s="10"/>
      <c r="C32" s="151"/>
      <c r="D32" s="150"/>
      <c r="E32" s="153"/>
      <c r="F32" s="153"/>
      <c r="G32" s="154"/>
      <c r="H32" s="153"/>
      <c r="J32" s="11"/>
    </row>
    <row r="33" spans="1:10" s="80" customFormat="1" ht="15">
      <c r="A33" s="10"/>
      <c r="B33" s="10"/>
      <c r="C33" s="152"/>
      <c r="D33" s="150"/>
      <c r="E33" s="10"/>
      <c r="F33" s="10"/>
      <c r="G33" s="154"/>
      <c r="H33" s="42"/>
      <c r="J33" s="11"/>
    </row>
    <row r="34" spans="1:10" s="80" customFormat="1" ht="15">
      <c r="A34" s="10"/>
      <c r="B34" s="10"/>
      <c r="C34" s="152"/>
      <c r="D34" s="150"/>
      <c r="E34" s="10"/>
      <c r="F34" s="10"/>
      <c r="G34" s="154"/>
      <c r="H34" s="42"/>
      <c r="J34" s="11"/>
    </row>
    <row r="35" spans="1:10" s="80" customFormat="1" ht="15">
      <c r="A35" s="10"/>
      <c r="B35" s="10"/>
      <c r="C35" s="151"/>
      <c r="D35" s="150"/>
      <c r="E35" s="10"/>
      <c r="F35" s="10"/>
      <c r="G35" s="154"/>
      <c r="H35" s="42"/>
      <c r="J35" s="11"/>
    </row>
    <row r="36" spans="1:10" s="80" customFormat="1" ht="15">
      <c r="A36" s="10"/>
      <c r="B36" s="10"/>
      <c r="C36" s="151"/>
      <c r="D36" s="150"/>
      <c r="E36" s="10"/>
      <c r="F36" s="10"/>
      <c r="G36" s="154"/>
      <c r="H36" s="42"/>
      <c r="J36" s="11"/>
    </row>
    <row r="37" spans="1:10" s="80" customFormat="1" ht="15">
      <c r="A37" s="10"/>
      <c r="B37" s="10"/>
      <c r="C37" s="151"/>
      <c r="D37" s="150"/>
      <c r="E37" s="154"/>
      <c r="F37" s="10"/>
      <c r="G37" s="10"/>
      <c r="H37" s="154"/>
      <c r="J37" s="11"/>
    </row>
    <row r="38" spans="1:10" s="80" customFormat="1" ht="15">
      <c r="A38" s="10"/>
      <c r="B38" s="10"/>
      <c r="C38" s="151"/>
      <c r="D38" s="150"/>
      <c r="E38" s="10"/>
      <c r="F38" s="154"/>
      <c r="G38" s="154"/>
      <c r="H38" s="154"/>
      <c r="J38" s="11"/>
    </row>
    <row r="39" spans="1:10" s="80" customFormat="1" ht="15">
      <c r="A39" s="134"/>
      <c r="B39" s="134"/>
      <c r="C39" s="137"/>
      <c r="D39" s="136"/>
      <c r="J39" s="11"/>
    </row>
    <row r="40" spans="1:10" ht="15">
      <c r="A40" s="2"/>
      <c r="B40" s="2"/>
      <c r="C40" s="168"/>
      <c r="D40" s="2"/>
      <c r="E40" s="134"/>
      <c r="F40" s="134"/>
      <c r="G40" s="134"/>
      <c r="H40" s="59"/>
      <c r="J40" s="2"/>
    </row>
    <row r="41" ht="12">
      <c r="C41" s="170"/>
    </row>
    <row r="42" ht="12">
      <c r="C42" s="170"/>
    </row>
    <row r="43" ht="12">
      <c r="C43" s="170"/>
    </row>
    <row r="44" ht="12">
      <c r="C44" s="170"/>
    </row>
    <row r="45" ht="12">
      <c r="C45" s="170"/>
    </row>
    <row r="46" ht="12">
      <c r="C46" s="170"/>
    </row>
    <row r="47" ht="12">
      <c r="C47" s="170"/>
    </row>
    <row r="48" ht="12">
      <c r="C48" s="170"/>
    </row>
    <row r="49" ht="12">
      <c r="C49" s="170"/>
    </row>
    <row r="50" ht="12">
      <c r="C50" s="170"/>
    </row>
    <row r="51" ht="12">
      <c r="C51" s="170"/>
    </row>
    <row r="52" ht="12">
      <c r="C52" s="170"/>
    </row>
    <row r="53" ht="12">
      <c r="C53" s="170"/>
    </row>
    <row r="54" ht="12">
      <c r="C54" s="170"/>
    </row>
    <row r="55" ht="12">
      <c r="C55" s="170"/>
    </row>
    <row r="56" ht="12">
      <c r="C56" s="170"/>
    </row>
    <row r="57" ht="12">
      <c r="C57" s="170"/>
    </row>
    <row r="58" ht="12">
      <c r="C58" s="170"/>
    </row>
    <row r="59" ht="12">
      <c r="C59" s="170"/>
    </row>
    <row r="60" ht="12">
      <c r="C60" s="170"/>
    </row>
    <row r="61" ht="12">
      <c r="C61" s="170"/>
    </row>
    <row r="62" ht="12">
      <c r="C62" s="170"/>
    </row>
    <row r="63" ht="12">
      <c r="C63" s="170"/>
    </row>
    <row r="64" ht="12">
      <c r="C64" s="170"/>
    </row>
    <row r="65" ht="12">
      <c r="C65" s="170"/>
    </row>
    <row r="66" ht="12">
      <c r="C66" s="170"/>
    </row>
    <row r="67" ht="12">
      <c r="C67" s="170"/>
    </row>
    <row r="68" ht="12">
      <c r="C68" s="170"/>
    </row>
    <row r="69" ht="12">
      <c r="C69" s="170"/>
    </row>
    <row r="70" ht="12">
      <c r="C70" s="170"/>
    </row>
    <row r="71" ht="12">
      <c r="C71" s="170"/>
    </row>
    <row r="72" ht="12">
      <c r="C72" s="170"/>
    </row>
    <row r="73" ht="12">
      <c r="C73" s="170"/>
    </row>
    <row r="74" ht="12">
      <c r="C74" s="170"/>
    </row>
    <row r="75" ht="12">
      <c r="C75" s="170"/>
    </row>
    <row r="76" ht="12">
      <c r="C76" s="170"/>
    </row>
    <row r="77" ht="12">
      <c r="C77" s="170"/>
    </row>
    <row r="78" ht="12">
      <c r="C78" s="170"/>
    </row>
    <row r="79" ht="12">
      <c r="C79" s="170"/>
    </row>
    <row r="80" ht="12">
      <c r="C80" s="170"/>
    </row>
    <row r="81" ht="12">
      <c r="C81" s="170"/>
    </row>
    <row r="82" ht="12">
      <c r="C82" s="170"/>
    </row>
    <row r="83" ht="12">
      <c r="C83" s="170"/>
    </row>
    <row r="84" ht="12">
      <c r="C84" s="170"/>
    </row>
    <row r="85" ht="12">
      <c r="C85" s="170"/>
    </row>
    <row r="86" ht="12">
      <c r="C86" s="170"/>
    </row>
    <row r="87" ht="12">
      <c r="C87" s="170"/>
    </row>
    <row r="88" ht="12">
      <c r="C88" s="170"/>
    </row>
    <row r="89" ht="12">
      <c r="C89" s="170"/>
    </row>
    <row r="90" ht="12">
      <c r="C90" s="170"/>
    </row>
    <row r="91" ht="12">
      <c r="C91" s="170"/>
    </row>
    <row r="92" ht="12">
      <c r="C92" s="170"/>
    </row>
    <row r="93" ht="12">
      <c r="C93" s="170"/>
    </row>
    <row r="94" ht="12">
      <c r="C94" s="170"/>
    </row>
    <row r="95" ht="12">
      <c r="C95" s="170"/>
    </row>
    <row r="96" ht="12">
      <c r="C96" s="170"/>
    </row>
    <row r="97" ht="12">
      <c r="C97" s="170"/>
    </row>
    <row r="98" ht="12">
      <c r="C98" s="170"/>
    </row>
    <row r="99" ht="12">
      <c r="C99" s="170"/>
    </row>
    <row r="100" ht="12">
      <c r="C100" s="170"/>
    </row>
    <row r="101" ht="12">
      <c r="C101" s="170"/>
    </row>
    <row r="102" ht="12">
      <c r="C102" s="170"/>
    </row>
    <row r="103" ht="12">
      <c r="C103" s="170"/>
    </row>
    <row r="104" ht="12">
      <c r="C104" s="170"/>
    </row>
    <row r="105" ht="12">
      <c r="C105" s="170"/>
    </row>
    <row r="106" ht="12">
      <c r="C106" s="170"/>
    </row>
    <row r="107" ht="12">
      <c r="C107" s="170"/>
    </row>
    <row r="108" ht="12">
      <c r="C108" s="170"/>
    </row>
    <row r="109" ht="12">
      <c r="C109" s="170"/>
    </row>
    <row r="110" ht="12">
      <c r="C110" s="170"/>
    </row>
    <row r="111" ht="12">
      <c r="C111" s="170"/>
    </row>
    <row r="112" ht="12">
      <c r="C112" s="170"/>
    </row>
    <row r="113" ht="12">
      <c r="C113" s="170"/>
    </row>
    <row r="114" ht="12">
      <c r="C114" s="170"/>
    </row>
    <row r="115" ht="12">
      <c r="C115" s="170"/>
    </row>
    <row r="116" ht="12">
      <c r="C116" s="170"/>
    </row>
    <row r="117" ht="12">
      <c r="C117" s="170"/>
    </row>
    <row r="118" ht="12">
      <c r="C118" s="170"/>
    </row>
    <row r="119" ht="12">
      <c r="C119" s="170"/>
    </row>
    <row r="120" ht="12">
      <c r="C120" s="170"/>
    </row>
    <row r="121" ht="12">
      <c r="C121" s="170"/>
    </row>
    <row r="122" ht="12">
      <c r="C122" s="170"/>
    </row>
    <row r="123" ht="12">
      <c r="C123" s="170"/>
    </row>
    <row r="124" ht="12">
      <c r="C124" s="170"/>
    </row>
    <row r="125" ht="12">
      <c r="C125" s="170"/>
    </row>
    <row r="126" ht="12">
      <c r="C126" s="170"/>
    </row>
    <row r="127" ht="12">
      <c r="C127" s="170"/>
    </row>
    <row r="128" ht="12">
      <c r="C128" s="170"/>
    </row>
    <row r="129" ht="12">
      <c r="C129" s="170"/>
    </row>
    <row r="130" ht="12">
      <c r="C130" s="170"/>
    </row>
    <row r="131" ht="12">
      <c r="C131" s="170"/>
    </row>
    <row r="132" ht="12">
      <c r="C132" s="170"/>
    </row>
    <row r="133" ht="12">
      <c r="C133" s="170"/>
    </row>
    <row r="134" ht="12">
      <c r="C134" s="170"/>
    </row>
    <row r="135" ht="12">
      <c r="C135" s="170"/>
    </row>
    <row r="136" ht="12">
      <c r="C136" s="170"/>
    </row>
    <row r="137" ht="12">
      <c r="C137" s="170"/>
    </row>
    <row r="138" ht="12">
      <c r="C138" s="170"/>
    </row>
    <row r="139" ht="12">
      <c r="C139" s="170"/>
    </row>
    <row r="140" ht="12">
      <c r="C140" s="170"/>
    </row>
    <row r="141" ht="12">
      <c r="C141" s="170"/>
    </row>
    <row r="142" ht="12">
      <c r="C142" s="170"/>
    </row>
    <row r="143" ht="12">
      <c r="C143" s="170"/>
    </row>
    <row r="144" ht="12">
      <c r="C144" s="170"/>
    </row>
    <row r="145" ht="12">
      <c r="C145" s="170"/>
    </row>
  </sheetData>
  <printOptions/>
  <pageMargins left="0.5" right="0.5" top="1" bottom="0.5" header="0.5" footer="0.5"/>
  <pageSetup fitToHeight="0"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pageSetUpPr fitToPage="1"/>
  </sheetPr>
  <dimension ref="A1:K165"/>
  <sheetViews>
    <sheetView zoomScale="75" zoomScaleNormal="75" workbookViewId="0" topLeftCell="A51">
      <selection activeCell="C65" sqref="C65"/>
    </sheetView>
  </sheetViews>
  <sheetFormatPr defaultColWidth="9.00390625" defaultRowHeight="12.75"/>
  <cols>
    <col min="1" max="2" width="9.00390625" style="85" customWidth="1"/>
    <col min="3" max="3" width="90.625" style="85" customWidth="1"/>
    <col min="4" max="5" width="6.875" style="87" customWidth="1"/>
    <col min="6" max="6" width="13.00390625" style="88" customWidth="1"/>
    <col min="7" max="9" width="9.00390625" style="85" customWidth="1"/>
    <col min="10" max="10" width="38.375" style="85" customWidth="1"/>
    <col min="11" max="11" width="2.375" style="85" customWidth="1"/>
    <col min="12" max="16384" width="9.00390625" style="85" customWidth="1"/>
  </cols>
  <sheetData>
    <row r="1" spans="1:11" s="180" customFormat="1" ht="14.25">
      <c r="A1" s="187" t="s">
        <v>0</v>
      </c>
      <c r="B1" s="188"/>
      <c r="C1" s="189"/>
      <c r="D1" s="205"/>
      <c r="E1" s="205"/>
      <c r="F1" s="190"/>
      <c r="G1" s="188"/>
      <c r="H1" s="188"/>
      <c r="I1" s="183"/>
      <c r="J1" s="183" t="s">
        <v>111</v>
      </c>
      <c r="K1" s="188"/>
    </row>
    <row r="2" spans="1:11" s="180" customFormat="1" ht="14.25">
      <c r="A2" s="184"/>
      <c r="B2" s="184"/>
      <c r="C2" s="191"/>
      <c r="D2" s="181" t="s">
        <v>20</v>
      </c>
      <c r="E2" s="181"/>
      <c r="F2" s="192"/>
      <c r="G2" s="184"/>
      <c r="H2" s="184"/>
      <c r="I2" s="184"/>
      <c r="J2" s="184"/>
      <c r="K2" s="188"/>
    </row>
    <row r="3" spans="1:11" s="180" customFormat="1" ht="14.25">
      <c r="A3" s="187" t="s">
        <v>1</v>
      </c>
      <c r="B3" s="188"/>
      <c r="C3" s="189"/>
      <c r="F3" s="193"/>
      <c r="G3" s="194"/>
      <c r="H3" s="195"/>
      <c r="I3" s="194"/>
      <c r="J3" s="185" t="s">
        <v>105</v>
      </c>
      <c r="K3" s="188"/>
    </row>
    <row r="4" spans="1:11" s="180" customFormat="1" ht="14.25">
      <c r="A4" s="188"/>
      <c r="B4" s="188"/>
      <c r="C4" s="189"/>
      <c r="D4" s="181" t="s">
        <v>21</v>
      </c>
      <c r="E4" s="181"/>
      <c r="F4" s="193"/>
      <c r="G4" s="194"/>
      <c r="H4" s="194"/>
      <c r="I4" s="195"/>
      <c r="J4" s="186" t="s">
        <v>106</v>
      </c>
      <c r="K4" s="188"/>
    </row>
    <row r="5" spans="1:11" s="180" customFormat="1" ht="14.25">
      <c r="A5" s="187" t="s">
        <v>95</v>
      </c>
      <c r="B5" s="188"/>
      <c r="C5" s="189"/>
      <c r="D5" s="181" t="s">
        <v>33</v>
      </c>
      <c r="E5" s="181"/>
      <c r="F5" s="193"/>
      <c r="G5" s="194"/>
      <c r="H5" s="194"/>
      <c r="I5" s="195"/>
      <c r="J5" s="186" t="s">
        <v>107</v>
      </c>
      <c r="K5" s="188"/>
    </row>
    <row r="6" spans="1:11" s="180" customFormat="1" ht="14.25">
      <c r="A6" s="188"/>
      <c r="B6" s="188"/>
      <c r="C6" s="189"/>
      <c r="D6" s="195"/>
      <c r="E6" s="195"/>
      <c r="F6" s="193"/>
      <c r="G6" s="194"/>
      <c r="H6" s="195"/>
      <c r="I6" s="194"/>
      <c r="J6" s="188"/>
      <c r="K6" s="188"/>
    </row>
    <row r="7" spans="1:11" s="180" customFormat="1" ht="14.25">
      <c r="A7" s="187" t="s">
        <v>104</v>
      </c>
      <c r="B7" s="188"/>
      <c r="C7" s="198"/>
      <c r="D7" s="205"/>
      <c r="E7" s="205"/>
      <c r="F7" s="203"/>
      <c r="G7" s="204"/>
      <c r="H7" s="204"/>
      <c r="I7" s="204"/>
      <c r="J7" s="188"/>
      <c r="K7" s="188"/>
    </row>
    <row r="8" spans="1:11" s="180" customFormat="1" ht="14.25">
      <c r="A8" s="188"/>
      <c r="B8" s="188"/>
      <c r="C8" s="189"/>
      <c r="D8" s="211"/>
      <c r="E8" s="211"/>
      <c r="F8" s="212"/>
      <c r="K8" s="188"/>
    </row>
    <row r="9" spans="1:11" ht="15">
      <c r="A9" s="5"/>
      <c r="B9" s="5"/>
      <c r="C9" s="6"/>
      <c r="D9" s="21"/>
      <c r="E9" s="21"/>
      <c r="F9" s="77"/>
      <c r="G9" s="7"/>
      <c r="H9" s="7"/>
      <c r="I9" s="7"/>
      <c r="J9" s="5"/>
      <c r="K9" s="2"/>
    </row>
    <row r="10" spans="1:11" ht="45">
      <c r="A10" s="2"/>
      <c r="B10" s="2"/>
      <c r="C10" s="1" t="s">
        <v>3</v>
      </c>
      <c r="F10" s="120" t="s">
        <v>4</v>
      </c>
      <c r="G10" s="2"/>
      <c r="H10" s="120" t="s">
        <v>42</v>
      </c>
      <c r="I10" s="57" t="s">
        <v>5</v>
      </c>
      <c r="J10" s="2"/>
      <c r="K10" s="2"/>
    </row>
    <row r="11" spans="1:11" ht="15">
      <c r="A11" s="5"/>
      <c r="B11" s="5"/>
      <c r="C11" s="6"/>
      <c r="D11" s="117"/>
      <c r="E11" s="117"/>
      <c r="F11" s="22"/>
      <c r="G11" s="5"/>
      <c r="H11" s="22"/>
      <c r="I11" s="56"/>
      <c r="J11" s="5"/>
      <c r="K11" s="2"/>
    </row>
    <row r="12" spans="1:11" ht="15">
      <c r="A12" s="2">
        <v>1</v>
      </c>
      <c r="B12" s="1" t="s">
        <v>41</v>
      </c>
      <c r="C12" s="3"/>
      <c r="F12" s="9"/>
      <c r="G12" s="2"/>
      <c r="H12" s="9"/>
      <c r="I12" s="58"/>
      <c r="J12" s="2"/>
      <c r="K12" s="2"/>
    </row>
    <row r="13" spans="1:11" ht="15">
      <c r="A13" s="2"/>
      <c r="B13" s="1"/>
      <c r="C13" s="2" t="s">
        <v>58</v>
      </c>
      <c r="F13" s="9">
        <v>8.72</v>
      </c>
      <c r="G13" s="2"/>
      <c r="H13" s="9"/>
      <c r="I13" s="58"/>
      <c r="J13" s="2"/>
      <c r="K13" s="2"/>
    </row>
    <row r="14" spans="1:11" ht="15">
      <c r="A14" s="2"/>
      <c r="B14" s="1"/>
      <c r="C14" s="2" t="s">
        <v>59</v>
      </c>
      <c r="F14" s="9">
        <v>4.28</v>
      </c>
      <c r="G14" s="2"/>
      <c r="H14" s="9"/>
      <c r="I14" s="58"/>
      <c r="J14" s="2"/>
      <c r="K14" s="2"/>
    </row>
    <row r="15" spans="1:11" ht="15">
      <c r="A15" s="2"/>
      <c r="B15" s="1"/>
      <c r="C15" s="26" t="s">
        <v>56</v>
      </c>
      <c r="F15" s="9"/>
      <c r="G15" s="2"/>
      <c r="H15" s="9"/>
      <c r="I15" s="58"/>
      <c r="J15" s="2"/>
      <c r="K15" s="2"/>
    </row>
    <row r="16" spans="1:11" ht="15">
      <c r="A16" s="2"/>
      <c r="B16" s="1"/>
      <c r="C16" s="26" t="s">
        <v>214</v>
      </c>
      <c r="F16" s="9"/>
      <c r="G16" s="2"/>
      <c r="H16" s="9"/>
      <c r="I16" s="58"/>
      <c r="J16" s="2"/>
      <c r="K16" s="2"/>
    </row>
    <row r="17" spans="1:11" ht="15">
      <c r="A17" s="2"/>
      <c r="B17" s="1"/>
      <c r="C17" s="26" t="s">
        <v>215</v>
      </c>
      <c r="F17" s="9"/>
      <c r="G17" s="2"/>
      <c r="H17" s="9"/>
      <c r="I17" s="58"/>
      <c r="J17" s="2"/>
      <c r="K17" s="2"/>
    </row>
    <row r="18" spans="1:11" ht="15">
      <c r="A18" s="2"/>
      <c r="B18" s="1"/>
      <c r="C18" s="26" t="s">
        <v>57</v>
      </c>
      <c r="F18" s="9"/>
      <c r="G18" s="2"/>
      <c r="H18" s="9"/>
      <c r="I18" s="58"/>
      <c r="J18" s="2"/>
      <c r="K18" s="2"/>
    </row>
    <row r="19" spans="1:11" ht="15">
      <c r="A19" s="2"/>
      <c r="B19" s="1"/>
      <c r="C19" s="26" t="s">
        <v>216</v>
      </c>
      <c r="F19" s="9"/>
      <c r="G19" s="2"/>
      <c r="H19" s="9"/>
      <c r="I19" s="58"/>
      <c r="J19" s="2"/>
      <c r="K19" s="2"/>
    </row>
    <row r="20" spans="1:11" ht="15">
      <c r="A20" s="2"/>
      <c r="B20" s="1"/>
      <c r="C20" s="26" t="s">
        <v>252</v>
      </c>
      <c r="F20" s="9"/>
      <c r="G20" s="2"/>
      <c r="H20" s="9"/>
      <c r="I20" s="58"/>
      <c r="J20" s="2"/>
      <c r="K20" s="2"/>
    </row>
    <row r="21" spans="1:11" ht="15">
      <c r="A21" s="2"/>
      <c r="B21" s="1"/>
      <c r="C21" s="2" t="s">
        <v>60</v>
      </c>
      <c r="F21" s="9"/>
      <c r="G21" s="2"/>
      <c r="H21" s="9"/>
      <c r="I21" s="58"/>
      <c r="J21" s="2"/>
      <c r="K21" s="2"/>
    </row>
    <row r="22" spans="1:11" ht="15">
      <c r="A22" s="2"/>
      <c r="B22" s="1"/>
      <c r="C22" s="177" t="s">
        <v>253</v>
      </c>
      <c r="F22" s="9">
        <v>15</v>
      </c>
      <c r="G22" s="2"/>
      <c r="H22" s="9"/>
      <c r="I22" s="58"/>
      <c r="J22" s="2"/>
      <c r="K22" s="2"/>
    </row>
    <row r="23" spans="1:11" ht="15">
      <c r="A23" s="2"/>
      <c r="B23" s="1"/>
      <c r="C23" s="26" t="s">
        <v>254</v>
      </c>
      <c r="F23" s="9"/>
      <c r="G23" s="2"/>
      <c r="H23" s="9"/>
      <c r="I23" s="58"/>
      <c r="J23" s="2"/>
      <c r="K23" s="2"/>
    </row>
    <row r="24" spans="1:11" s="80" customFormat="1" ht="18.75">
      <c r="A24" s="11"/>
      <c r="B24" s="64"/>
      <c r="C24" s="13" t="s">
        <v>194</v>
      </c>
      <c r="F24" s="15">
        <f>SUM(F13:F22)</f>
        <v>28</v>
      </c>
      <c r="G24" s="11" t="s">
        <v>15</v>
      </c>
      <c r="H24" s="219">
        <v>19.239919139999998</v>
      </c>
      <c r="I24" s="63">
        <f>(H24/60)*F24</f>
        <v>8.978628932</v>
      </c>
      <c r="J24" s="11"/>
      <c r="K24" s="11"/>
    </row>
    <row r="25" spans="1:11" ht="15">
      <c r="A25" s="2"/>
      <c r="B25" s="1"/>
      <c r="C25" s="142" t="s">
        <v>198</v>
      </c>
      <c r="F25" s="85"/>
      <c r="G25" s="2"/>
      <c r="H25" s="2"/>
      <c r="I25" s="58"/>
      <c r="J25" s="2"/>
      <c r="K25" s="2"/>
    </row>
    <row r="26" spans="1:11" ht="15">
      <c r="A26" s="2"/>
      <c r="B26" s="1"/>
      <c r="C26" s="165" t="s">
        <v>255</v>
      </c>
      <c r="F26" s="85"/>
      <c r="G26" s="2"/>
      <c r="H26" s="2"/>
      <c r="I26" s="58"/>
      <c r="J26" s="2"/>
      <c r="K26" s="2"/>
    </row>
    <row r="27" spans="1:11" s="80" customFormat="1" ht="18.75">
      <c r="A27" s="11"/>
      <c r="B27" s="64"/>
      <c r="C27" s="11" t="s">
        <v>256</v>
      </c>
      <c r="F27" s="15">
        <f>10*0.8</f>
        <v>8</v>
      </c>
      <c r="G27" s="11" t="s">
        <v>15</v>
      </c>
      <c r="H27" s="219">
        <v>20.79767485714286</v>
      </c>
      <c r="I27" s="63">
        <f>(H27/60)*F27</f>
        <v>2.7730233142857146</v>
      </c>
      <c r="J27" s="11"/>
      <c r="K27" s="11"/>
    </row>
    <row r="28" spans="1:11" s="80" customFormat="1" ht="15">
      <c r="A28" s="11"/>
      <c r="B28" s="11"/>
      <c r="C28" s="165" t="s">
        <v>195</v>
      </c>
      <c r="F28" s="81"/>
      <c r="G28" s="11"/>
      <c r="H28" s="15"/>
      <c r="I28" s="63"/>
      <c r="J28" s="11"/>
      <c r="K28" s="11"/>
    </row>
    <row r="29" spans="1:11" s="80" customFormat="1" ht="15">
      <c r="A29" s="11"/>
      <c r="B29" s="11"/>
      <c r="C29" s="165"/>
      <c r="F29" s="81"/>
      <c r="G29" s="11"/>
      <c r="H29" s="15"/>
      <c r="I29" s="63"/>
      <c r="J29" s="11"/>
      <c r="K29" s="11"/>
    </row>
    <row r="30" spans="1:11" ht="15">
      <c r="A30" s="2">
        <v>2</v>
      </c>
      <c r="B30" s="2" t="s">
        <v>46</v>
      </c>
      <c r="C30" s="175"/>
      <c r="F30" s="42"/>
      <c r="G30" s="2"/>
      <c r="H30" s="9"/>
      <c r="I30" s="58"/>
      <c r="J30" s="2"/>
      <c r="K30" s="2"/>
    </row>
    <row r="31" spans="1:11" s="80" customFormat="1" ht="15">
      <c r="A31" s="11"/>
      <c r="B31" s="121" t="s">
        <v>43</v>
      </c>
      <c r="C31" s="165" t="s">
        <v>257</v>
      </c>
      <c r="F31" s="11" t="s">
        <v>80</v>
      </c>
      <c r="G31" s="11"/>
      <c r="H31" s="15"/>
      <c r="I31" s="63"/>
      <c r="J31" s="11"/>
      <c r="K31" s="11"/>
    </row>
    <row r="32" spans="1:11" s="80" customFormat="1" ht="15">
      <c r="A32" s="11"/>
      <c r="B32" s="121"/>
      <c r="C32" s="165" t="s">
        <v>258</v>
      </c>
      <c r="F32" s="11"/>
      <c r="G32" s="11"/>
      <c r="H32" s="15"/>
      <c r="I32" s="63"/>
      <c r="J32" s="11"/>
      <c r="K32" s="11"/>
    </row>
    <row r="33" spans="1:11" s="80" customFormat="1" ht="15">
      <c r="A33" s="11"/>
      <c r="B33" s="121"/>
      <c r="C33" s="165" t="s">
        <v>164</v>
      </c>
      <c r="F33" s="11"/>
      <c r="G33" s="11"/>
      <c r="H33" s="15"/>
      <c r="I33" s="63"/>
      <c r="J33" s="11"/>
      <c r="K33" s="11"/>
    </row>
    <row r="34" spans="1:11" s="80" customFormat="1" ht="15">
      <c r="A34" s="11"/>
      <c r="B34" s="121" t="s">
        <v>44</v>
      </c>
      <c r="C34" s="165" t="s">
        <v>160</v>
      </c>
      <c r="F34" s="11" t="s">
        <v>80</v>
      </c>
      <c r="G34" s="16"/>
      <c r="H34" s="78"/>
      <c r="I34" s="70"/>
      <c r="J34" s="11"/>
      <c r="K34" s="11"/>
    </row>
    <row r="35" spans="1:11" s="80" customFormat="1" ht="15">
      <c r="A35" s="11"/>
      <c r="B35" s="121"/>
      <c r="C35" s="165" t="s">
        <v>196</v>
      </c>
      <c r="F35" s="11"/>
      <c r="G35" s="16"/>
      <c r="H35" s="78"/>
      <c r="I35" s="70"/>
      <c r="J35" s="11"/>
      <c r="K35" s="11"/>
    </row>
    <row r="36" spans="1:11" s="80" customFormat="1" ht="15">
      <c r="A36" s="11"/>
      <c r="B36" s="121"/>
      <c r="C36" s="165" t="s">
        <v>259</v>
      </c>
      <c r="F36" s="11"/>
      <c r="G36" s="16"/>
      <c r="H36" s="78"/>
      <c r="I36" s="70"/>
      <c r="J36" s="11"/>
      <c r="K36" s="11"/>
    </row>
    <row r="37" spans="1:11" s="80" customFormat="1" ht="15">
      <c r="A37" s="11"/>
      <c r="B37" s="121"/>
      <c r="C37" s="165" t="s">
        <v>165</v>
      </c>
      <c r="F37" s="11"/>
      <c r="G37" s="16"/>
      <c r="H37" s="78"/>
      <c r="I37" s="70"/>
      <c r="J37" s="11"/>
      <c r="K37" s="11"/>
    </row>
    <row r="38" spans="1:11" s="80" customFormat="1" ht="15">
      <c r="A38" s="11"/>
      <c r="B38" s="121" t="s">
        <v>45</v>
      </c>
      <c r="C38" s="165" t="s">
        <v>288</v>
      </c>
      <c r="F38" s="15"/>
      <c r="G38" s="16"/>
      <c r="H38" s="78"/>
      <c r="I38" s="70"/>
      <c r="J38" s="11"/>
      <c r="K38" s="11"/>
    </row>
    <row r="39" spans="1:11" s="80" customFormat="1" ht="18.75">
      <c r="A39" s="11"/>
      <c r="B39" s="64"/>
      <c r="C39" s="165" t="s">
        <v>260</v>
      </c>
      <c r="F39" s="15">
        <f>2*0.36</f>
        <v>0.72</v>
      </c>
      <c r="G39" s="11" t="s">
        <v>15</v>
      </c>
      <c r="H39" s="219">
        <v>25.41</v>
      </c>
      <c r="I39" s="63">
        <f>(H39/60)*F39</f>
        <v>0.30491999999999997</v>
      </c>
      <c r="J39" s="11"/>
      <c r="K39" s="11"/>
    </row>
    <row r="40" spans="1:11" s="80" customFormat="1" ht="18.75">
      <c r="A40" s="11"/>
      <c r="B40" s="64"/>
      <c r="C40" s="165" t="s">
        <v>289</v>
      </c>
      <c r="F40" s="15"/>
      <c r="G40" s="11"/>
      <c r="H40" s="15"/>
      <c r="I40" s="63"/>
      <c r="J40" s="11"/>
      <c r="K40" s="11"/>
    </row>
    <row r="41" spans="1:11" s="80" customFormat="1" ht="18.75">
      <c r="A41" s="11"/>
      <c r="B41" s="64"/>
      <c r="C41" s="165" t="s">
        <v>290</v>
      </c>
      <c r="F41" s="15"/>
      <c r="G41" s="11"/>
      <c r="H41" s="15"/>
      <c r="I41" s="63"/>
      <c r="J41" s="11"/>
      <c r="K41" s="11"/>
    </row>
    <row r="42" spans="1:11" s="80" customFormat="1" ht="18.75">
      <c r="A42" s="11"/>
      <c r="B42" s="64"/>
      <c r="C42" s="165" t="s">
        <v>197</v>
      </c>
      <c r="F42" s="15"/>
      <c r="G42" s="11"/>
      <c r="H42" s="15"/>
      <c r="I42" s="63"/>
      <c r="J42" s="11"/>
      <c r="K42" s="11"/>
    </row>
    <row r="43" spans="2:9" s="86" customFormat="1" ht="17.25">
      <c r="B43" s="213"/>
      <c r="C43" s="176"/>
      <c r="F43" s="214"/>
      <c r="H43" s="214"/>
      <c r="I43" s="215"/>
    </row>
    <row r="44" spans="1:10" s="188" customFormat="1" ht="14.25">
      <c r="A44" s="187" t="s">
        <v>0</v>
      </c>
      <c r="C44" s="199"/>
      <c r="D44" s="205"/>
      <c r="E44" s="205"/>
      <c r="F44" s="190"/>
      <c r="I44" s="183"/>
      <c r="J44" s="183" t="s">
        <v>112</v>
      </c>
    </row>
    <row r="45" spans="1:10" s="188" customFormat="1" ht="14.25">
      <c r="A45" s="184"/>
      <c r="B45" s="184"/>
      <c r="C45" s="184"/>
      <c r="D45" s="181" t="s">
        <v>20</v>
      </c>
      <c r="E45" s="181"/>
      <c r="F45" s="192"/>
      <c r="G45" s="184"/>
      <c r="H45" s="184"/>
      <c r="I45" s="184"/>
      <c r="J45" s="184"/>
    </row>
    <row r="46" spans="1:10" s="188" customFormat="1" ht="14.25">
      <c r="A46" s="187" t="s">
        <v>1</v>
      </c>
      <c r="C46" s="199"/>
      <c r="F46" s="193"/>
      <c r="G46" s="194"/>
      <c r="H46" s="195"/>
      <c r="I46" s="194"/>
      <c r="J46" s="185" t="s">
        <v>105</v>
      </c>
    </row>
    <row r="47" spans="3:10" s="188" customFormat="1" ht="14.25">
      <c r="C47" s="199"/>
      <c r="D47" s="181" t="s">
        <v>21</v>
      </c>
      <c r="E47" s="181"/>
      <c r="F47" s="193"/>
      <c r="G47" s="194"/>
      <c r="H47" s="194"/>
      <c r="I47" s="195"/>
      <c r="J47" s="186" t="s">
        <v>106</v>
      </c>
    </row>
    <row r="48" spans="1:10" s="188" customFormat="1" ht="14.25">
      <c r="A48" s="187" t="s">
        <v>95</v>
      </c>
      <c r="C48" s="199"/>
      <c r="D48" s="181" t="s">
        <v>33</v>
      </c>
      <c r="E48" s="181"/>
      <c r="F48" s="193"/>
      <c r="G48" s="194"/>
      <c r="H48" s="194"/>
      <c r="I48" s="195"/>
      <c r="J48" s="186" t="s">
        <v>107</v>
      </c>
    </row>
    <row r="49" spans="3:9" s="188" customFormat="1" ht="14.25">
      <c r="C49" s="199"/>
      <c r="D49" s="195"/>
      <c r="E49" s="195"/>
      <c r="F49" s="193"/>
      <c r="G49" s="194"/>
      <c r="H49" s="195"/>
      <c r="I49" s="194"/>
    </row>
    <row r="50" spans="1:9" s="188" customFormat="1" ht="14.25">
      <c r="A50" s="187" t="s">
        <v>104</v>
      </c>
      <c r="C50" s="200"/>
      <c r="D50" s="205"/>
      <c r="E50" s="205"/>
      <c r="F50" s="203"/>
      <c r="G50" s="204"/>
      <c r="H50" s="204"/>
      <c r="I50" s="204"/>
    </row>
    <row r="51" spans="3:6" s="188" customFormat="1" ht="14.25">
      <c r="C51" s="199"/>
      <c r="D51" s="216"/>
      <c r="E51" s="216"/>
      <c r="F51" s="190"/>
    </row>
    <row r="52" spans="1:11" ht="15">
      <c r="A52" s="5"/>
      <c r="B52" s="5"/>
      <c r="C52" s="5"/>
      <c r="D52" s="21"/>
      <c r="E52" s="21"/>
      <c r="F52" s="77"/>
      <c r="G52" s="7"/>
      <c r="H52" s="7"/>
      <c r="I52" s="7"/>
      <c r="J52" s="5"/>
      <c r="K52" s="2"/>
    </row>
    <row r="53" spans="1:11" ht="45">
      <c r="A53" s="2"/>
      <c r="B53" s="2"/>
      <c r="C53" s="1" t="s">
        <v>3</v>
      </c>
      <c r="F53" s="120" t="s">
        <v>4</v>
      </c>
      <c r="G53" s="2"/>
      <c r="H53" s="120" t="s">
        <v>42</v>
      </c>
      <c r="I53" s="57" t="s">
        <v>5</v>
      </c>
      <c r="J53" s="2"/>
      <c r="K53" s="2"/>
    </row>
    <row r="54" spans="1:11" ht="15">
      <c r="A54" s="5"/>
      <c r="B54" s="5"/>
      <c r="C54" s="5"/>
      <c r="D54" s="117"/>
      <c r="E54" s="117"/>
      <c r="F54" s="22"/>
      <c r="G54" s="5"/>
      <c r="H54" s="22"/>
      <c r="I54" s="56"/>
      <c r="J54" s="5"/>
      <c r="K54" s="2"/>
    </row>
    <row r="55" spans="1:11" s="80" customFormat="1" ht="18.75">
      <c r="A55" s="11"/>
      <c r="B55" s="64"/>
      <c r="C55" s="165"/>
      <c r="F55" s="15"/>
      <c r="G55" s="11"/>
      <c r="H55" s="15"/>
      <c r="I55" s="63"/>
      <c r="J55" s="11"/>
      <c r="K55" s="11"/>
    </row>
    <row r="56" spans="1:11" ht="15">
      <c r="A56" s="2">
        <v>3</v>
      </c>
      <c r="B56" s="2" t="s">
        <v>50</v>
      </c>
      <c r="C56" s="167"/>
      <c r="F56" s="42"/>
      <c r="G56" s="2"/>
      <c r="H56" s="23"/>
      <c r="I56" s="59"/>
      <c r="J56" s="2"/>
      <c r="K56" s="2"/>
    </row>
    <row r="57" spans="1:11" s="80" customFormat="1" ht="15">
      <c r="A57" s="11"/>
      <c r="B57" s="11"/>
      <c r="C57" s="165" t="s">
        <v>261</v>
      </c>
      <c r="F57" s="81"/>
      <c r="G57" s="11"/>
      <c r="H57" s="78"/>
      <c r="I57" s="70"/>
      <c r="J57" s="11"/>
      <c r="K57" s="11"/>
    </row>
    <row r="58" spans="1:11" s="80" customFormat="1" ht="15">
      <c r="A58" s="11"/>
      <c r="B58" s="11"/>
      <c r="C58" s="165" t="s">
        <v>262</v>
      </c>
      <c r="F58" s="81"/>
      <c r="G58" s="11"/>
      <c r="H58" s="78"/>
      <c r="I58" s="70"/>
      <c r="J58" s="11"/>
      <c r="K58" s="11"/>
    </row>
    <row r="59" spans="1:11" s="80" customFormat="1" ht="15">
      <c r="A59" s="11"/>
      <c r="B59" s="11"/>
      <c r="C59" s="165" t="s">
        <v>199</v>
      </c>
      <c r="F59" s="81"/>
      <c r="G59" s="11"/>
      <c r="H59" s="78"/>
      <c r="I59" s="70"/>
      <c r="J59" s="11"/>
      <c r="K59" s="11"/>
    </row>
    <row r="60" spans="1:11" s="80" customFormat="1" ht="18.75">
      <c r="A60" s="11"/>
      <c r="B60" s="64"/>
      <c r="C60" s="165" t="s">
        <v>189</v>
      </c>
      <c r="F60" s="15">
        <v>3</v>
      </c>
      <c r="G60" s="11" t="s">
        <v>15</v>
      </c>
      <c r="H60" s="219">
        <v>27.94</v>
      </c>
      <c r="I60" s="63">
        <f>(H60/60)*F60</f>
        <v>1.397</v>
      </c>
      <c r="J60" s="11"/>
      <c r="K60" s="11"/>
    </row>
    <row r="61" ht="12">
      <c r="C61" s="170"/>
    </row>
    <row r="62" spans="1:11" ht="15">
      <c r="A62" s="2">
        <v>4</v>
      </c>
      <c r="B62" s="1" t="s">
        <v>6</v>
      </c>
      <c r="C62" s="167"/>
      <c r="F62" s="42"/>
      <c r="G62" s="2"/>
      <c r="H62" s="9"/>
      <c r="I62" s="60"/>
      <c r="J62" s="2"/>
      <c r="K62" s="2"/>
    </row>
    <row r="63" spans="1:11" s="80" customFormat="1" ht="15">
      <c r="A63" s="11"/>
      <c r="B63" s="123" t="s">
        <v>43</v>
      </c>
      <c r="C63" s="18" t="s">
        <v>49</v>
      </c>
      <c r="F63" s="15">
        <v>16.88</v>
      </c>
      <c r="G63" s="16"/>
      <c r="H63" s="16"/>
      <c r="I63" s="70"/>
      <c r="J63" s="11"/>
      <c r="K63" s="11"/>
    </row>
    <row r="64" spans="1:11" s="80" customFormat="1" ht="15">
      <c r="A64" s="11"/>
      <c r="B64" s="121" t="s">
        <v>44</v>
      </c>
      <c r="C64" s="169" t="s">
        <v>263</v>
      </c>
      <c r="F64" s="15">
        <v>58.39723849372385</v>
      </c>
      <c r="G64" s="11"/>
      <c r="H64" s="15"/>
      <c r="I64" s="61"/>
      <c r="J64" s="11"/>
      <c r="K64" s="11"/>
    </row>
    <row r="65" spans="1:11" s="80" customFormat="1" ht="15">
      <c r="A65" s="11"/>
      <c r="B65" s="121"/>
      <c r="C65" s="169" t="s">
        <v>291</v>
      </c>
      <c r="F65" s="15"/>
      <c r="G65" s="11"/>
      <c r="H65" s="15"/>
      <c r="I65" s="61"/>
      <c r="J65" s="11"/>
      <c r="K65" s="11"/>
    </row>
    <row r="66" spans="1:11" s="80" customFormat="1" ht="15">
      <c r="A66" s="11"/>
      <c r="B66" s="121"/>
      <c r="C66" s="169" t="s">
        <v>264</v>
      </c>
      <c r="F66" s="15"/>
      <c r="G66" s="11"/>
      <c r="H66" s="15"/>
      <c r="I66" s="61"/>
      <c r="J66" s="11"/>
      <c r="K66" s="11"/>
    </row>
    <row r="67" spans="1:11" s="80" customFormat="1" ht="15">
      <c r="A67" s="11"/>
      <c r="B67" s="121"/>
      <c r="C67" s="169" t="s">
        <v>200</v>
      </c>
      <c r="F67" s="15"/>
      <c r="G67" s="11"/>
      <c r="H67" s="15"/>
      <c r="I67" s="61"/>
      <c r="J67" s="11"/>
      <c r="K67" s="11"/>
    </row>
    <row r="68" spans="1:11" s="80" customFormat="1" ht="15">
      <c r="A68" s="11"/>
      <c r="B68" s="121"/>
      <c r="C68" s="169" t="s">
        <v>246</v>
      </c>
      <c r="F68" s="15"/>
      <c r="G68" s="11"/>
      <c r="H68" s="15"/>
      <c r="I68" s="61"/>
      <c r="J68" s="11"/>
      <c r="K68" s="11"/>
    </row>
    <row r="69" spans="1:11" s="80" customFormat="1" ht="15">
      <c r="A69" s="11"/>
      <c r="B69" s="121"/>
      <c r="C69" s="169" t="s">
        <v>247</v>
      </c>
      <c r="F69" s="15"/>
      <c r="G69" s="11"/>
      <c r="H69" s="15"/>
      <c r="I69" s="61"/>
      <c r="J69" s="11"/>
      <c r="K69" s="11"/>
    </row>
    <row r="70" spans="1:11" s="80" customFormat="1" ht="15">
      <c r="A70" s="11"/>
      <c r="B70" s="121"/>
      <c r="C70" s="169" t="s">
        <v>248</v>
      </c>
      <c r="F70" s="15"/>
      <c r="G70" s="11"/>
      <c r="H70" s="15"/>
      <c r="I70" s="61"/>
      <c r="J70" s="11"/>
      <c r="K70" s="11"/>
    </row>
    <row r="71" spans="1:11" s="80" customFormat="1" ht="15">
      <c r="A71" s="11"/>
      <c r="B71" s="121"/>
      <c r="C71" s="169" t="s">
        <v>166</v>
      </c>
      <c r="F71" s="15"/>
      <c r="G71" s="11"/>
      <c r="H71" s="15"/>
      <c r="I71" s="61"/>
      <c r="J71" s="11"/>
      <c r="K71" s="11"/>
    </row>
    <row r="72" spans="1:11" s="80" customFormat="1" ht="15">
      <c r="A72" s="11"/>
      <c r="B72" s="121" t="s">
        <v>48</v>
      </c>
      <c r="C72" s="169" t="s">
        <v>77</v>
      </c>
      <c r="F72" s="15">
        <f>25.9*0.02</f>
        <v>0.518</v>
      </c>
      <c r="G72" s="11"/>
      <c r="H72" s="15"/>
      <c r="I72" s="61"/>
      <c r="J72" s="11"/>
      <c r="K72" s="11"/>
    </row>
    <row r="73" spans="1:11" s="80" customFormat="1" ht="15">
      <c r="A73" s="11"/>
      <c r="B73" s="121" t="s">
        <v>47</v>
      </c>
      <c r="C73" s="165" t="s">
        <v>76</v>
      </c>
      <c r="F73" s="15">
        <f>49.2*0.02</f>
        <v>0.9840000000000001</v>
      </c>
      <c r="G73" s="16"/>
      <c r="H73" s="16"/>
      <c r="I73" s="70"/>
      <c r="J73" s="11"/>
      <c r="K73" s="11"/>
    </row>
    <row r="74" spans="1:11" s="80" customFormat="1" ht="15">
      <c r="A74" s="11"/>
      <c r="B74" s="121" t="s">
        <v>51</v>
      </c>
      <c r="C74" s="165" t="s">
        <v>75</v>
      </c>
      <c r="F74" s="86" t="s">
        <v>68</v>
      </c>
      <c r="G74" s="16"/>
      <c r="H74" s="16"/>
      <c r="I74" s="70"/>
      <c r="J74" s="11"/>
      <c r="K74" s="11"/>
    </row>
    <row r="75" spans="1:11" s="80" customFormat="1" ht="15">
      <c r="A75" s="11"/>
      <c r="B75" s="121" t="s">
        <v>52</v>
      </c>
      <c r="C75" s="165" t="s">
        <v>74</v>
      </c>
      <c r="F75" s="86" t="s">
        <v>68</v>
      </c>
      <c r="G75" s="16"/>
      <c r="H75" s="16"/>
      <c r="I75" s="70"/>
      <c r="J75" s="11"/>
      <c r="K75" s="11"/>
    </row>
    <row r="76" spans="1:11" s="80" customFormat="1" ht="15">
      <c r="A76" s="11"/>
      <c r="B76" s="121" t="s">
        <v>53</v>
      </c>
      <c r="C76" s="165" t="s">
        <v>292</v>
      </c>
      <c r="F76" s="86" t="s">
        <v>68</v>
      </c>
      <c r="G76" s="11"/>
      <c r="H76" s="15"/>
      <c r="I76" s="61"/>
      <c r="J76" s="11"/>
      <c r="K76" s="11"/>
    </row>
    <row r="77" spans="1:11" s="80" customFormat="1" ht="15">
      <c r="A77" s="11"/>
      <c r="B77" s="121" t="s">
        <v>54</v>
      </c>
      <c r="C77" s="165" t="s">
        <v>202</v>
      </c>
      <c r="F77" s="176" t="s">
        <v>249</v>
      </c>
      <c r="G77" s="178"/>
      <c r="H77" s="178"/>
      <c r="I77" s="178"/>
      <c r="J77" s="178"/>
      <c r="K77" s="11"/>
    </row>
    <row r="78" spans="1:11" s="80" customFormat="1" ht="15">
      <c r="A78" s="11"/>
      <c r="B78" s="121"/>
      <c r="C78" s="165" t="s">
        <v>169</v>
      </c>
      <c r="F78" s="176" t="s">
        <v>201</v>
      </c>
      <c r="G78" s="162"/>
      <c r="H78" s="162"/>
      <c r="I78" s="162"/>
      <c r="J78" s="162"/>
      <c r="K78" s="11"/>
    </row>
    <row r="79" spans="1:11" s="80" customFormat="1" ht="15">
      <c r="A79" s="11"/>
      <c r="B79" s="121" t="s">
        <v>55</v>
      </c>
      <c r="C79" s="165" t="s">
        <v>79</v>
      </c>
      <c r="F79" s="15">
        <f>16.8*0.13</f>
        <v>2.184</v>
      </c>
      <c r="G79" s="11"/>
      <c r="H79" s="15"/>
      <c r="I79" s="61"/>
      <c r="J79" s="11"/>
      <c r="K79" s="11"/>
    </row>
    <row r="80" spans="1:11" s="80" customFormat="1" ht="18.75">
      <c r="A80" s="11"/>
      <c r="B80" s="64"/>
      <c r="C80" s="165" t="s">
        <v>189</v>
      </c>
      <c r="F80" s="15">
        <f>SUM(F63:F79)</f>
        <v>78.96323849372384</v>
      </c>
      <c r="G80" s="11" t="s">
        <v>15</v>
      </c>
      <c r="H80" s="219">
        <v>27.94</v>
      </c>
      <c r="I80" s="63">
        <f>(H80/60)*F80</f>
        <v>36.7705480585774</v>
      </c>
      <c r="J80" s="11"/>
      <c r="K80" s="11"/>
    </row>
    <row r="81" spans="1:11" ht="15">
      <c r="A81" s="2"/>
      <c r="B81" s="2"/>
      <c r="C81" s="167"/>
      <c r="F81" s="9"/>
      <c r="G81" s="2"/>
      <c r="H81" s="9"/>
      <c r="I81" s="60"/>
      <c r="J81" s="2"/>
      <c r="K81" s="2"/>
    </row>
    <row r="82" spans="1:11" s="90" customFormat="1" ht="15">
      <c r="A82" s="187" t="s">
        <v>0</v>
      </c>
      <c r="B82" s="188"/>
      <c r="C82" s="199"/>
      <c r="D82" s="180"/>
      <c r="E82" s="180"/>
      <c r="F82" s="190"/>
      <c r="G82" s="188"/>
      <c r="H82" s="188"/>
      <c r="I82" s="183"/>
      <c r="J82" s="183" t="s">
        <v>113</v>
      </c>
      <c r="K82" s="10"/>
    </row>
    <row r="83" spans="1:11" s="90" customFormat="1" ht="15">
      <c r="A83" s="184"/>
      <c r="B83" s="184"/>
      <c r="C83" s="184"/>
      <c r="D83" s="181" t="s">
        <v>20</v>
      </c>
      <c r="E83" s="181"/>
      <c r="F83" s="192"/>
      <c r="G83" s="184"/>
      <c r="H83" s="184"/>
      <c r="I83" s="184"/>
      <c r="J83" s="184"/>
      <c r="K83" s="10"/>
    </row>
    <row r="84" spans="1:11" s="90" customFormat="1" ht="15">
      <c r="A84" s="187" t="s">
        <v>1</v>
      </c>
      <c r="B84" s="188"/>
      <c r="C84" s="199"/>
      <c r="D84" s="180"/>
      <c r="E84" s="180"/>
      <c r="F84" s="193"/>
      <c r="G84" s="194"/>
      <c r="H84" s="195"/>
      <c r="I84" s="194"/>
      <c r="J84" s="185" t="s">
        <v>105</v>
      </c>
      <c r="K84" s="10"/>
    </row>
    <row r="85" spans="1:11" s="90" customFormat="1" ht="15">
      <c r="A85" s="188"/>
      <c r="B85" s="188"/>
      <c r="C85" s="199"/>
      <c r="D85" s="181" t="s">
        <v>21</v>
      </c>
      <c r="E85" s="181"/>
      <c r="F85" s="193"/>
      <c r="G85" s="194"/>
      <c r="H85" s="194"/>
      <c r="I85" s="195"/>
      <c r="J85" s="186" t="s">
        <v>106</v>
      </c>
      <c r="K85" s="10"/>
    </row>
    <row r="86" spans="1:11" s="90" customFormat="1" ht="15">
      <c r="A86" s="187" t="s">
        <v>95</v>
      </c>
      <c r="B86" s="188"/>
      <c r="C86" s="199"/>
      <c r="D86" s="181" t="s">
        <v>33</v>
      </c>
      <c r="E86" s="181"/>
      <c r="F86" s="193"/>
      <c r="G86" s="194"/>
      <c r="H86" s="194"/>
      <c r="I86" s="195"/>
      <c r="J86" s="186" t="s">
        <v>107</v>
      </c>
      <c r="K86" s="10"/>
    </row>
    <row r="87" spans="1:11" s="90" customFormat="1" ht="15">
      <c r="A87" s="188"/>
      <c r="B87" s="188"/>
      <c r="C87" s="199"/>
      <c r="D87" s="195"/>
      <c r="E87" s="195"/>
      <c r="F87" s="193"/>
      <c r="G87" s="194"/>
      <c r="H87" s="195"/>
      <c r="I87" s="194"/>
      <c r="J87" s="188"/>
      <c r="K87" s="10"/>
    </row>
    <row r="88" spans="1:11" s="90" customFormat="1" ht="15">
      <c r="A88" s="187" t="s">
        <v>104</v>
      </c>
      <c r="B88" s="188"/>
      <c r="C88" s="200"/>
      <c r="D88" s="205"/>
      <c r="E88" s="205"/>
      <c r="F88" s="203"/>
      <c r="G88" s="204"/>
      <c r="H88" s="204"/>
      <c r="I88" s="204"/>
      <c r="J88" s="188"/>
      <c r="K88" s="10"/>
    </row>
    <row r="89" spans="1:11" s="90" customFormat="1" ht="15">
      <c r="A89" s="10"/>
      <c r="B89" s="10"/>
      <c r="C89" s="44"/>
      <c r="D89" s="92"/>
      <c r="E89" s="92"/>
      <c r="F89" s="93"/>
      <c r="K89" s="10"/>
    </row>
    <row r="90" spans="1:11" ht="15">
      <c r="A90" s="5"/>
      <c r="B90" s="5"/>
      <c r="C90" s="5"/>
      <c r="D90" s="21"/>
      <c r="E90" s="21"/>
      <c r="F90" s="77"/>
      <c r="G90" s="7"/>
      <c r="H90" s="7"/>
      <c r="I90" s="7"/>
      <c r="J90" s="5"/>
      <c r="K90" s="2"/>
    </row>
    <row r="91" spans="1:11" ht="45">
      <c r="A91" s="2"/>
      <c r="B91" s="2"/>
      <c r="C91" s="1" t="s">
        <v>3</v>
      </c>
      <c r="F91" s="120" t="s">
        <v>4</v>
      </c>
      <c r="G91" s="2"/>
      <c r="H91" s="120" t="s">
        <v>42</v>
      </c>
      <c r="I91" s="57" t="s">
        <v>5</v>
      </c>
      <c r="J91" s="2"/>
      <c r="K91" s="2"/>
    </row>
    <row r="92" spans="1:11" ht="15">
      <c r="A92" s="5"/>
      <c r="B92" s="5"/>
      <c r="C92" s="5"/>
      <c r="D92" s="117"/>
      <c r="E92" s="117"/>
      <c r="F92" s="22"/>
      <c r="G92" s="5"/>
      <c r="H92" s="22"/>
      <c r="I92" s="56"/>
      <c r="J92" s="5"/>
      <c r="K92" s="2"/>
    </row>
    <row r="93" spans="1:11" ht="15">
      <c r="A93" s="2"/>
      <c r="B93" s="2"/>
      <c r="C93" s="167"/>
      <c r="F93" s="9"/>
      <c r="G93" s="2"/>
      <c r="H93" s="9"/>
      <c r="I93" s="60"/>
      <c r="J93" s="2"/>
      <c r="K93" s="2"/>
    </row>
    <row r="94" spans="1:11" ht="15">
      <c r="A94" s="2">
        <v>5</v>
      </c>
      <c r="B94" s="1" t="s">
        <v>7</v>
      </c>
      <c r="C94" s="167"/>
      <c r="F94" s="9"/>
      <c r="G94" s="2"/>
      <c r="H94" s="9"/>
      <c r="I94" s="60"/>
      <c r="J94" s="2"/>
      <c r="K94" s="2"/>
    </row>
    <row r="95" spans="1:11" s="80" customFormat="1" ht="18.75">
      <c r="A95" s="11"/>
      <c r="B95" s="64"/>
      <c r="C95" s="165" t="s">
        <v>84</v>
      </c>
      <c r="F95" s="15"/>
      <c r="G95" s="11"/>
      <c r="H95" s="15"/>
      <c r="I95" s="61">
        <v>0.11537299999999998</v>
      </c>
      <c r="J95" s="11"/>
      <c r="K95" s="11"/>
    </row>
    <row r="96" spans="1:11" s="80" customFormat="1" ht="18.75">
      <c r="A96" s="11"/>
      <c r="B96" s="64"/>
      <c r="C96" s="165" t="s">
        <v>85</v>
      </c>
      <c r="F96" s="15"/>
      <c r="G96" s="11"/>
      <c r="H96" s="15"/>
      <c r="I96" s="61">
        <v>0.6211083333333333</v>
      </c>
      <c r="J96" s="11"/>
      <c r="K96" s="11"/>
    </row>
    <row r="97" spans="1:11" s="80" customFormat="1" ht="18.75">
      <c r="A97" s="11"/>
      <c r="B97" s="64"/>
      <c r="C97" s="165" t="s">
        <v>86</v>
      </c>
      <c r="F97" s="15"/>
      <c r="G97" s="11"/>
      <c r="H97" s="15"/>
      <c r="I97" s="61">
        <v>0.125630859375</v>
      </c>
      <c r="J97" s="11"/>
      <c r="K97" s="11"/>
    </row>
    <row r="98" spans="1:11" s="80" customFormat="1" ht="18.75">
      <c r="A98" s="11"/>
      <c r="B98" s="64"/>
      <c r="C98" s="165" t="s">
        <v>87</v>
      </c>
      <c r="F98" s="15"/>
      <c r="G98" s="11"/>
      <c r="H98" s="15"/>
      <c r="I98" s="61">
        <v>0.018378</v>
      </c>
      <c r="J98" s="11"/>
      <c r="K98" s="11"/>
    </row>
    <row r="99" spans="1:11" s="80" customFormat="1" ht="18.75">
      <c r="A99" s="11"/>
      <c r="B99" s="64"/>
      <c r="C99" s="165" t="s">
        <v>90</v>
      </c>
      <c r="F99" s="15"/>
      <c r="G99" s="11"/>
      <c r="H99" s="15"/>
      <c r="I99" s="61">
        <v>0.32059400000000005</v>
      </c>
      <c r="J99" s="11"/>
      <c r="K99" s="11"/>
    </row>
    <row r="100" spans="1:11" s="80" customFormat="1" ht="18.75">
      <c r="A100" s="11"/>
      <c r="B100" s="64"/>
      <c r="C100" s="165" t="s">
        <v>91</v>
      </c>
      <c r="F100" s="15"/>
      <c r="G100" s="11"/>
      <c r="H100" s="15"/>
      <c r="I100" s="61">
        <v>0.124562</v>
      </c>
      <c r="J100" s="11"/>
      <c r="K100" s="11"/>
    </row>
    <row r="101" spans="1:11" s="80" customFormat="1" ht="18.75">
      <c r="A101" s="11"/>
      <c r="B101" s="64"/>
      <c r="C101" s="165" t="s">
        <v>89</v>
      </c>
      <c r="F101" s="15"/>
      <c r="G101" s="11"/>
      <c r="H101" s="15"/>
      <c r="I101" s="61">
        <v>0.005105</v>
      </c>
      <c r="J101" s="11"/>
      <c r="K101" s="11"/>
    </row>
    <row r="102" spans="1:11" s="80" customFormat="1" ht="18.75">
      <c r="A102" s="11"/>
      <c r="B102" s="64"/>
      <c r="C102" s="165" t="s">
        <v>92</v>
      </c>
      <c r="F102" s="15"/>
      <c r="G102" s="11"/>
      <c r="H102" s="15"/>
      <c r="I102" s="61">
        <v>1.88</v>
      </c>
      <c r="J102" s="11"/>
      <c r="K102" s="11"/>
    </row>
    <row r="103" spans="1:11" s="80" customFormat="1" ht="18.75">
      <c r="A103" s="11"/>
      <c r="B103" s="64"/>
      <c r="C103" s="165" t="s">
        <v>69</v>
      </c>
      <c r="F103" s="15"/>
      <c r="G103" s="11"/>
      <c r="H103" s="15"/>
      <c r="I103" s="61">
        <v>0.52</v>
      </c>
      <c r="J103" s="11"/>
      <c r="K103" s="11"/>
    </row>
    <row r="104" spans="1:11" s="80" customFormat="1" ht="18.75">
      <c r="A104" s="11"/>
      <c r="B104" s="64"/>
      <c r="C104" s="165" t="s">
        <v>71</v>
      </c>
      <c r="F104" s="15"/>
      <c r="G104" s="11"/>
      <c r="H104" s="64"/>
      <c r="I104" s="61">
        <f>0.14*0.13</f>
        <v>0.0182</v>
      </c>
      <c r="J104" s="11"/>
      <c r="K104" s="11"/>
    </row>
    <row r="105" spans="1:11" ht="15">
      <c r="A105" s="2"/>
      <c r="B105" s="2"/>
      <c r="C105" s="167"/>
      <c r="F105" s="9"/>
      <c r="G105" s="2"/>
      <c r="H105" s="9"/>
      <c r="I105" s="60"/>
      <c r="J105" s="2"/>
      <c r="K105" s="2"/>
    </row>
    <row r="106" spans="1:11" ht="15">
      <c r="A106" s="11">
        <v>6</v>
      </c>
      <c r="B106" s="12" t="s">
        <v>8</v>
      </c>
      <c r="C106" s="165"/>
      <c r="F106" s="15"/>
      <c r="G106" s="11"/>
      <c r="H106" s="15"/>
      <c r="I106" s="61"/>
      <c r="J106" s="2"/>
      <c r="K106" s="2"/>
    </row>
    <row r="107" spans="1:11" ht="15">
      <c r="A107" s="11"/>
      <c r="B107" s="124" t="s">
        <v>43</v>
      </c>
      <c r="C107" s="165" t="s">
        <v>66</v>
      </c>
      <c r="F107" s="15"/>
      <c r="G107" s="11"/>
      <c r="H107" s="15"/>
      <c r="I107" s="61"/>
      <c r="J107" s="2"/>
      <c r="K107" s="2"/>
    </row>
    <row r="108" spans="1:11" ht="15">
      <c r="A108" s="11"/>
      <c r="B108" s="12"/>
      <c r="C108" s="165"/>
      <c r="F108" s="15"/>
      <c r="G108" s="11"/>
      <c r="H108" s="15"/>
      <c r="I108" s="61"/>
      <c r="J108" s="2"/>
      <c r="K108" s="2"/>
    </row>
    <row r="109" spans="1:11" s="80" customFormat="1" ht="15">
      <c r="A109" s="11"/>
      <c r="B109" s="124" t="s">
        <v>44</v>
      </c>
      <c r="C109" s="18" t="s">
        <v>293</v>
      </c>
      <c r="F109" s="15"/>
      <c r="G109" s="11"/>
      <c r="H109" s="15"/>
      <c r="I109" s="61">
        <f>F80*(3.5/60)</f>
        <v>4.606188912133891</v>
      </c>
      <c r="J109" s="11"/>
      <c r="K109" s="11"/>
    </row>
    <row r="110" spans="1:11" ht="15">
      <c r="A110" s="11"/>
      <c r="B110" s="11"/>
      <c r="C110" s="18"/>
      <c r="F110" s="15"/>
      <c r="G110" s="11"/>
      <c r="H110" s="15"/>
      <c r="I110" s="61"/>
      <c r="J110" s="2"/>
      <c r="K110" s="2"/>
    </row>
    <row r="111" spans="1:11" ht="15">
      <c r="A111" s="11">
        <v>7</v>
      </c>
      <c r="B111" s="12" t="s">
        <v>72</v>
      </c>
      <c r="C111" s="165"/>
      <c r="F111" s="15"/>
      <c r="G111" s="11"/>
      <c r="H111" s="15"/>
      <c r="I111" s="61"/>
      <c r="J111" s="2"/>
      <c r="K111" s="2"/>
    </row>
    <row r="112" spans="1:11" s="80" customFormat="1" ht="18.75">
      <c r="A112" s="11"/>
      <c r="B112" s="11"/>
      <c r="C112" s="169" t="s">
        <v>73</v>
      </c>
      <c r="F112" s="15"/>
      <c r="G112" s="11"/>
      <c r="H112" s="64"/>
      <c r="I112" s="61">
        <v>9.56</v>
      </c>
      <c r="J112" s="11"/>
      <c r="K112" s="11"/>
    </row>
    <row r="113" spans="1:11" ht="15">
      <c r="A113" s="11"/>
      <c r="B113" s="11"/>
      <c r="C113" s="167"/>
      <c r="F113" s="15"/>
      <c r="G113" s="11"/>
      <c r="H113" s="15"/>
      <c r="I113" s="61"/>
      <c r="J113" s="2"/>
      <c r="K113" s="2"/>
    </row>
    <row r="114" spans="1:11" s="80" customFormat="1" ht="18.75">
      <c r="A114" s="11">
        <v>8</v>
      </c>
      <c r="B114" s="17" t="s">
        <v>9</v>
      </c>
      <c r="C114" s="165"/>
      <c r="F114" s="15"/>
      <c r="G114" s="11"/>
      <c r="H114" s="52"/>
      <c r="I114" s="61">
        <f>28.16*0.02</f>
        <v>0.5632</v>
      </c>
      <c r="J114" s="11"/>
      <c r="K114" s="11"/>
    </row>
    <row r="115" spans="1:11" ht="15">
      <c r="A115" s="11"/>
      <c r="B115" s="11"/>
      <c r="C115" s="165"/>
      <c r="F115" s="15"/>
      <c r="G115" s="11"/>
      <c r="H115" s="15"/>
      <c r="I115" s="61"/>
      <c r="J115" s="2"/>
      <c r="K115" s="2"/>
    </row>
    <row r="116" spans="1:11" ht="15">
      <c r="A116" s="11">
        <v>9</v>
      </c>
      <c r="B116" s="12" t="s">
        <v>10</v>
      </c>
      <c r="C116" s="12" t="s">
        <v>11</v>
      </c>
      <c r="F116" s="15"/>
      <c r="G116" s="11"/>
      <c r="H116" s="15"/>
      <c r="I116" s="61"/>
      <c r="J116" s="2"/>
      <c r="K116" s="2"/>
    </row>
    <row r="117" spans="1:11" s="80" customFormat="1" ht="18.75">
      <c r="A117" s="11"/>
      <c r="B117" s="64"/>
      <c r="C117" s="165" t="s">
        <v>81</v>
      </c>
      <c r="F117" s="15"/>
      <c r="G117" s="11"/>
      <c r="H117" s="15"/>
      <c r="I117" s="61"/>
      <c r="J117" s="113"/>
      <c r="K117" s="11"/>
    </row>
    <row r="118" spans="1:11" s="80" customFormat="1" ht="18.75">
      <c r="A118" s="11"/>
      <c r="B118" s="64"/>
      <c r="C118" s="165" t="s">
        <v>189</v>
      </c>
      <c r="F118" s="15">
        <f>(F63)*0.16</f>
        <v>2.7008</v>
      </c>
      <c r="G118" s="11" t="s">
        <v>15</v>
      </c>
      <c r="H118" s="219">
        <v>27.94</v>
      </c>
      <c r="I118" s="63">
        <f>(H118/60)*F118</f>
        <v>1.2576725333333334</v>
      </c>
      <c r="J118" s="11"/>
      <c r="K118" s="11"/>
    </row>
    <row r="119" spans="1:11" ht="15">
      <c r="A119" s="11"/>
      <c r="B119" s="11"/>
      <c r="C119" s="165"/>
      <c r="F119" s="15"/>
      <c r="G119" s="11"/>
      <c r="H119" s="15"/>
      <c r="I119" s="71"/>
      <c r="J119" s="2"/>
      <c r="K119" s="2"/>
    </row>
    <row r="120" spans="1:11" ht="17.25">
      <c r="A120" s="11">
        <v>10</v>
      </c>
      <c r="B120" s="12" t="s">
        <v>12</v>
      </c>
      <c r="C120" s="165"/>
      <c r="F120" s="15"/>
      <c r="G120" s="11"/>
      <c r="H120" s="15"/>
      <c r="I120" s="84">
        <f>SUM(I24:I119)</f>
        <v>69.96013294303866</v>
      </c>
      <c r="J120" s="9"/>
      <c r="K120" s="2"/>
    </row>
    <row r="121" spans="1:11" ht="15">
      <c r="A121" s="11"/>
      <c r="B121" s="11"/>
      <c r="C121" s="165"/>
      <c r="F121" s="15"/>
      <c r="G121" s="11"/>
      <c r="H121" s="15"/>
      <c r="I121" s="63"/>
      <c r="J121" s="2"/>
      <c r="K121" s="2"/>
    </row>
    <row r="122" spans="1:11" s="80" customFormat="1" ht="20.25">
      <c r="A122" s="11">
        <v>11</v>
      </c>
      <c r="B122" s="18" t="s">
        <v>37</v>
      </c>
      <c r="C122" s="165"/>
      <c r="F122" s="15"/>
      <c r="G122" s="11"/>
      <c r="H122" s="52"/>
      <c r="I122" s="83">
        <f>(F64*(3.5/60))+(F64*(H80/60))+I114</f>
        <v>31.163352970711294</v>
      </c>
      <c r="J122" s="11"/>
      <c r="K122" s="11"/>
    </row>
    <row r="123" spans="1:11" ht="15">
      <c r="A123" s="11"/>
      <c r="B123" s="11"/>
      <c r="C123" s="165"/>
      <c r="D123" s="15"/>
      <c r="E123" s="15"/>
      <c r="F123" s="63"/>
      <c r="G123" s="11"/>
      <c r="H123" s="2"/>
      <c r="I123" s="2"/>
      <c r="J123" s="2"/>
      <c r="K123" s="2"/>
    </row>
    <row r="124" ht="12">
      <c r="C124" s="170"/>
    </row>
    <row r="125" ht="12">
      <c r="C125" s="170"/>
    </row>
    <row r="126" ht="12">
      <c r="C126" s="170"/>
    </row>
    <row r="127" ht="12">
      <c r="C127" s="170"/>
    </row>
    <row r="128" ht="15">
      <c r="C128" s="165"/>
    </row>
    <row r="129" spans="2:3" ht="18.75">
      <c r="B129" s="52"/>
      <c r="C129" s="165"/>
    </row>
    <row r="130" spans="2:8" ht="18.75">
      <c r="B130" s="52"/>
      <c r="C130" s="165"/>
      <c r="H130" s="89"/>
    </row>
    <row r="131" spans="2:3" ht="18.75">
      <c r="B131" s="52"/>
      <c r="C131" s="165"/>
    </row>
    <row r="132" spans="2:8" ht="18.75">
      <c r="B132" s="52"/>
      <c r="C132" s="165"/>
      <c r="H132" s="87"/>
    </row>
    <row r="133" spans="2:3" ht="18.75">
      <c r="B133" s="52"/>
      <c r="C133" s="165"/>
    </row>
    <row r="134" spans="2:3" ht="18.75">
      <c r="B134" s="52"/>
      <c r="C134" s="165"/>
    </row>
    <row r="135" spans="2:3" ht="18.75">
      <c r="B135" s="52"/>
      <c r="C135" s="165"/>
    </row>
    <row r="136" spans="2:3" ht="18.75">
      <c r="B136" s="52"/>
      <c r="C136" s="165"/>
    </row>
    <row r="137" spans="2:3" ht="18.75">
      <c r="B137" s="52"/>
      <c r="C137" s="165"/>
    </row>
    <row r="138" spans="2:3" ht="18.75">
      <c r="B138" s="52"/>
      <c r="C138" s="165"/>
    </row>
    <row r="139" spans="2:3" ht="18.75">
      <c r="B139" s="52"/>
      <c r="C139" s="165"/>
    </row>
    <row r="140" spans="2:3" ht="18.75">
      <c r="B140" s="52"/>
      <c r="C140" s="165"/>
    </row>
    <row r="141" spans="2:3" ht="18.75">
      <c r="B141" s="52"/>
      <c r="C141" s="165"/>
    </row>
    <row r="142" spans="2:3" ht="18.75">
      <c r="B142" s="52"/>
      <c r="C142" s="165"/>
    </row>
    <row r="143" spans="2:3" ht="18.75">
      <c r="B143" s="52"/>
      <c r="C143" s="165"/>
    </row>
    <row r="144" spans="2:3" ht="18.75">
      <c r="B144" s="52"/>
      <c r="C144" s="165"/>
    </row>
    <row r="145" spans="2:3" ht="18.75">
      <c r="B145" s="52"/>
      <c r="C145" s="165"/>
    </row>
    <row r="146" spans="2:3" ht="18.75">
      <c r="B146" s="52"/>
      <c r="C146" s="165"/>
    </row>
    <row r="147" ht="12">
      <c r="C147" s="170"/>
    </row>
    <row r="148" ht="12">
      <c r="C148" s="170"/>
    </row>
    <row r="149" ht="12">
      <c r="C149" s="170"/>
    </row>
    <row r="150" ht="12">
      <c r="C150" s="170"/>
    </row>
    <row r="151" ht="12">
      <c r="C151" s="170"/>
    </row>
    <row r="152" ht="12">
      <c r="C152" s="170"/>
    </row>
    <row r="153" ht="12">
      <c r="C153" s="170"/>
    </row>
    <row r="154" ht="12">
      <c r="C154" s="170"/>
    </row>
    <row r="155" ht="12">
      <c r="C155" s="170"/>
    </row>
    <row r="156" ht="12">
      <c r="C156" s="170"/>
    </row>
    <row r="157" ht="12">
      <c r="C157" s="170"/>
    </row>
    <row r="158" ht="12">
      <c r="C158" s="170"/>
    </row>
    <row r="159" ht="12">
      <c r="C159" s="170"/>
    </row>
    <row r="160" ht="12">
      <c r="C160" s="170"/>
    </row>
    <row r="161" ht="12">
      <c r="C161" s="170"/>
    </row>
    <row r="162" ht="12">
      <c r="C162" s="170"/>
    </row>
    <row r="163" ht="12">
      <c r="C163" s="170"/>
    </row>
    <row r="164" ht="12">
      <c r="C164" s="170"/>
    </row>
    <row r="165" ht="12">
      <c r="C165" s="170"/>
    </row>
  </sheetData>
  <printOptions/>
  <pageMargins left="0.5" right="0.5" top="1" bottom="0.5" header="0.5" footer="0.5"/>
  <pageSetup fitToHeight="0" fitToWidth="1" horizontalDpi="600" verticalDpi="600" orientation="landscape" scale="59" r:id="rId1"/>
  <rowBreaks count="2" manualBreakCount="2">
    <brk id="42" max="8" man="1"/>
    <brk id="81" max="8" man="1"/>
  </rowBreaks>
</worksheet>
</file>

<file path=xl/worksheets/sheet3.xml><?xml version="1.0" encoding="utf-8"?>
<worksheet xmlns="http://schemas.openxmlformats.org/spreadsheetml/2006/main" xmlns:r="http://schemas.openxmlformats.org/officeDocument/2006/relationships">
  <dimension ref="A1:P151"/>
  <sheetViews>
    <sheetView zoomScale="75" zoomScaleNormal="75" workbookViewId="0" topLeftCell="A88">
      <selection activeCell="C118" sqref="C118"/>
    </sheetView>
  </sheetViews>
  <sheetFormatPr defaultColWidth="9.00390625" defaultRowHeight="12.75"/>
  <cols>
    <col min="1" max="2" width="9.00390625" style="85" customWidth="1"/>
    <col min="3" max="3" width="78.875" style="85" customWidth="1"/>
    <col min="4" max="4" width="9.00390625" style="85" customWidth="1"/>
    <col min="5" max="5" width="12.50390625" style="88" customWidth="1"/>
    <col min="6" max="9" width="9.00390625" style="85" customWidth="1"/>
    <col min="10" max="10" width="33.125" style="85" customWidth="1"/>
    <col min="11" max="16384" width="9.00390625" style="85" customWidth="1"/>
  </cols>
  <sheetData>
    <row r="1" spans="1:11" s="90" customFormat="1" ht="15">
      <c r="A1" s="27" t="s">
        <v>0</v>
      </c>
      <c r="B1" s="10"/>
      <c r="C1" s="28"/>
      <c r="D1" s="10"/>
      <c r="E1" s="53"/>
      <c r="F1" s="10"/>
      <c r="G1" s="10"/>
      <c r="H1" s="31"/>
      <c r="I1" s="31"/>
      <c r="J1" s="31" t="s">
        <v>114</v>
      </c>
      <c r="K1" s="10"/>
    </row>
    <row r="2" spans="1:11" s="90" customFormat="1" ht="15">
      <c r="A2" s="32"/>
      <c r="B2" s="32"/>
      <c r="C2" s="33"/>
      <c r="D2" s="119" t="s">
        <v>20</v>
      </c>
      <c r="F2" s="32"/>
      <c r="G2" s="32"/>
      <c r="H2" s="32"/>
      <c r="I2" s="32"/>
      <c r="J2" s="32"/>
      <c r="K2" s="10"/>
    </row>
    <row r="3" spans="1:11" s="90" customFormat="1" ht="15">
      <c r="A3" s="27" t="s">
        <v>1</v>
      </c>
      <c r="B3" s="10"/>
      <c r="C3" s="28"/>
      <c r="F3" s="10"/>
      <c r="G3" s="10"/>
      <c r="H3" s="27"/>
      <c r="I3" s="27"/>
      <c r="J3" s="133" t="s">
        <v>105</v>
      </c>
      <c r="K3" s="10"/>
    </row>
    <row r="4" spans="1:11" s="90" customFormat="1" ht="15">
      <c r="A4" s="10"/>
      <c r="B4" s="10"/>
      <c r="C4" s="28"/>
      <c r="D4" s="125" t="s">
        <v>22</v>
      </c>
      <c r="F4" s="10"/>
      <c r="G4" s="10"/>
      <c r="H4" s="31"/>
      <c r="I4" s="31"/>
      <c r="J4" s="135" t="s">
        <v>106</v>
      </c>
      <c r="K4" s="10"/>
    </row>
    <row r="5" spans="1:11" s="90" customFormat="1" ht="15">
      <c r="A5" s="27" t="s">
        <v>95</v>
      </c>
      <c r="B5" s="10"/>
      <c r="C5" s="28"/>
      <c r="D5" s="125" t="s">
        <v>23</v>
      </c>
      <c r="F5" s="10"/>
      <c r="G5" s="10"/>
      <c r="H5" s="31"/>
      <c r="I5" s="31"/>
      <c r="J5" s="135" t="s">
        <v>107</v>
      </c>
      <c r="K5" s="10"/>
    </row>
    <row r="6" spans="1:11" s="90" customFormat="1" ht="15">
      <c r="A6" s="10"/>
      <c r="B6" s="10"/>
      <c r="C6" s="28"/>
      <c r="D6" s="125" t="s">
        <v>24</v>
      </c>
      <c r="E6" s="53"/>
      <c r="F6" s="10"/>
      <c r="G6" s="10"/>
      <c r="H6" s="10"/>
      <c r="I6" s="10"/>
      <c r="J6" s="10"/>
      <c r="K6" s="10"/>
    </row>
    <row r="7" spans="1:16" s="90" customFormat="1" ht="15">
      <c r="A7" s="27" t="s">
        <v>104</v>
      </c>
      <c r="B7" s="10"/>
      <c r="C7" s="41"/>
      <c r="D7" s="10"/>
      <c r="E7" s="53"/>
      <c r="F7" s="10"/>
      <c r="G7" s="10"/>
      <c r="H7" s="10"/>
      <c r="I7" s="10"/>
      <c r="J7" s="10"/>
      <c r="K7" s="10"/>
      <c r="M7" s="90" t="s">
        <v>2</v>
      </c>
      <c r="N7" s="90" t="s">
        <v>2</v>
      </c>
      <c r="P7" s="90" t="s">
        <v>2</v>
      </c>
    </row>
    <row r="8" spans="1:11" ht="15">
      <c r="A8" s="2"/>
      <c r="B8" s="2"/>
      <c r="C8" s="3"/>
      <c r="D8" s="2"/>
      <c r="E8" s="58"/>
      <c r="F8" s="2"/>
      <c r="G8" s="2"/>
      <c r="H8" s="2"/>
      <c r="I8" s="2"/>
      <c r="J8" s="2"/>
      <c r="K8" s="2"/>
    </row>
    <row r="9" spans="1:11" ht="15">
      <c r="A9" s="5"/>
      <c r="B9" s="5"/>
      <c r="C9" s="6"/>
      <c r="D9" s="5"/>
      <c r="E9" s="56"/>
      <c r="F9" s="5"/>
      <c r="G9" s="5"/>
      <c r="H9" s="5"/>
      <c r="I9" s="5"/>
      <c r="J9" s="5"/>
      <c r="K9" s="2"/>
    </row>
    <row r="10" spans="1:11" ht="45">
      <c r="A10" s="2"/>
      <c r="B10" s="2"/>
      <c r="C10" s="1" t="s">
        <v>3</v>
      </c>
      <c r="E10" s="120" t="s">
        <v>4</v>
      </c>
      <c r="F10" s="2"/>
      <c r="G10" s="120" t="s">
        <v>42</v>
      </c>
      <c r="H10" s="57" t="s">
        <v>5</v>
      </c>
      <c r="I10" s="57"/>
      <c r="J10" s="2"/>
      <c r="K10" s="2"/>
    </row>
    <row r="11" spans="1:11" ht="15">
      <c r="A11" s="5"/>
      <c r="B11" s="5"/>
      <c r="C11" s="6"/>
      <c r="D11" s="5"/>
      <c r="E11" s="22"/>
      <c r="F11" s="5"/>
      <c r="G11" s="22"/>
      <c r="H11" s="56"/>
      <c r="I11" s="56"/>
      <c r="J11" s="5"/>
      <c r="K11" s="2"/>
    </row>
    <row r="12" spans="1:11" ht="15">
      <c r="A12" s="2">
        <v>1</v>
      </c>
      <c r="B12" s="1" t="s">
        <v>219</v>
      </c>
      <c r="C12" s="3"/>
      <c r="D12" s="2"/>
      <c r="E12" s="9"/>
      <c r="F12" s="2"/>
      <c r="G12" s="9"/>
      <c r="H12" s="58"/>
      <c r="I12" s="58"/>
      <c r="J12" s="2"/>
      <c r="K12" s="2"/>
    </row>
    <row r="13" spans="1:11" ht="15">
      <c r="A13" s="2"/>
      <c r="B13" s="1"/>
      <c r="C13" s="2" t="s">
        <v>220</v>
      </c>
      <c r="D13" s="2"/>
      <c r="E13" s="9">
        <v>8.4</v>
      </c>
      <c r="F13" s="2"/>
      <c r="G13" s="9"/>
      <c r="H13" s="58"/>
      <c r="I13" s="58"/>
      <c r="J13" s="2"/>
      <c r="K13" s="2"/>
    </row>
    <row r="14" spans="1:11" ht="15">
      <c r="A14" s="2"/>
      <c r="B14" s="1"/>
      <c r="C14" s="2" t="s">
        <v>59</v>
      </c>
      <c r="D14" s="2"/>
      <c r="E14" s="9">
        <v>4.28</v>
      </c>
      <c r="F14" s="2"/>
      <c r="G14" s="9"/>
      <c r="H14" s="58"/>
      <c r="I14" s="58"/>
      <c r="J14" s="2"/>
      <c r="K14" s="2"/>
    </row>
    <row r="15" spans="1:11" ht="15">
      <c r="A15" s="2"/>
      <c r="B15" s="1"/>
      <c r="C15" s="26" t="s">
        <v>56</v>
      </c>
      <c r="D15" s="2"/>
      <c r="E15" s="9"/>
      <c r="F15" s="2"/>
      <c r="G15" s="9"/>
      <c r="H15" s="58"/>
      <c r="I15" s="58"/>
      <c r="J15" s="2"/>
      <c r="K15" s="2"/>
    </row>
    <row r="16" spans="1:11" ht="15">
      <c r="A16" s="2"/>
      <c r="B16" s="1"/>
      <c r="C16" s="26" t="s">
        <v>214</v>
      </c>
      <c r="D16" s="2"/>
      <c r="E16" s="9"/>
      <c r="F16" s="2"/>
      <c r="G16" s="9"/>
      <c r="H16" s="58"/>
      <c r="I16" s="58"/>
      <c r="J16" s="2"/>
      <c r="K16" s="2"/>
    </row>
    <row r="17" spans="1:11" ht="15">
      <c r="A17" s="2"/>
      <c r="B17" s="2"/>
      <c r="C17" s="26" t="s">
        <v>215</v>
      </c>
      <c r="D17" s="2"/>
      <c r="E17" s="9"/>
      <c r="F17" s="2"/>
      <c r="G17" s="9"/>
      <c r="H17" s="58"/>
      <c r="I17" s="58"/>
      <c r="J17" s="2"/>
      <c r="K17" s="2"/>
    </row>
    <row r="18" spans="1:11" ht="15">
      <c r="A18" s="2"/>
      <c r="B18" s="2"/>
      <c r="C18" s="26" t="s">
        <v>238</v>
      </c>
      <c r="D18" s="2"/>
      <c r="E18" s="9"/>
      <c r="F18" s="2"/>
      <c r="G18" s="9"/>
      <c r="H18" s="58"/>
      <c r="I18" s="58"/>
      <c r="J18" s="2"/>
      <c r="K18" s="2"/>
    </row>
    <row r="19" spans="1:11" ht="15">
      <c r="A19" s="2"/>
      <c r="B19" s="2"/>
      <c r="C19" s="177" t="s">
        <v>216</v>
      </c>
      <c r="D19" s="2"/>
      <c r="E19" s="9"/>
      <c r="F19" s="2"/>
      <c r="G19" s="9"/>
      <c r="H19" s="58"/>
      <c r="I19" s="58"/>
      <c r="J19" s="2"/>
      <c r="K19" s="2"/>
    </row>
    <row r="20" spans="1:11" ht="15">
      <c r="A20" s="2"/>
      <c r="B20" s="2"/>
      <c r="C20" s="26" t="s">
        <v>239</v>
      </c>
      <c r="D20" s="2"/>
      <c r="E20" s="9"/>
      <c r="F20" s="2"/>
      <c r="G20" s="9"/>
      <c r="H20" s="58"/>
      <c r="I20" s="58"/>
      <c r="J20" s="2"/>
      <c r="K20" s="2"/>
    </row>
    <row r="21" spans="1:11" ht="15">
      <c r="A21" s="2"/>
      <c r="B21" s="2"/>
      <c r="C21" s="2" t="s">
        <v>60</v>
      </c>
      <c r="D21" s="2"/>
      <c r="E21" s="9"/>
      <c r="F21" s="2"/>
      <c r="G21" s="9"/>
      <c r="H21" s="58"/>
      <c r="I21" s="58"/>
      <c r="J21" s="2"/>
      <c r="K21" s="2"/>
    </row>
    <row r="22" spans="1:11" ht="45">
      <c r="A22" s="2"/>
      <c r="B22" s="2"/>
      <c r="C22" s="26" t="s">
        <v>265</v>
      </c>
      <c r="D22" s="2"/>
      <c r="E22" s="9">
        <v>15</v>
      </c>
      <c r="F22" s="2"/>
      <c r="G22" s="9"/>
      <c r="H22" s="58"/>
      <c r="I22" s="58"/>
      <c r="J22" s="2"/>
      <c r="K22" s="2"/>
    </row>
    <row r="23" spans="1:11" s="80" customFormat="1" ht="18.75">
      <c r="A23" s="11"/>
      <c r="B23" s="64"/>
      <c r="C23" s="13" t="s">
        <v>266</v>
      </c>
      <c r="D23" s="64"/>
      <c r="E23" s="15">
        <f>SUM(E12:E22)</f>
        <v>27.68</v>
      </c>
      <c r="F23" s="11" t="s">
        <v>15</v>
      </c>
      <c r="G23" s="219">
        <v>19.24</v>
      </c>
      <c r="H23" s="63">
        <f>(G23/60)*E23</f>
        <v>8.876053333333333</v>
      </c>
      <c r="I23" s="63"/>
      <c r="J23" s="11"/>
      <c r="K23" s="11"/>
    </row>
    <row r="24" spans="1:11" s="80" customFormat="1" ht="18.75">
      <c r="A24" s="11"/>
      <c r="B24" s="11"/>
      <c r="C24" s="165"/>
      <c r="D24" s="64"/>
      <c r="E24" s="81"/>
      <c r="F24" s="11"/>
      <c r="G24" s="15"/>
      <c r="H24" s="63"/>
      <c r="I24" s="63"/>
      <c r="J24" s="11"/>
      <c r="K24" s="11"/>
    </row>
    <row r="25" spans="1:11" s="80" customFormat="1" ht="18.75">
      <c r="A25" s="11"/>
      <c r="B25" s="11"/>
      <c r="C25" s="165"/>
      <c r="D25" s="64"/>
      <c r="E25" s="81"/>
      <c r="F25" s="11"/>
      <c r="G25" s="15"/>
      <c r="H25" s="63"/>
      <c r="I25" s="63"/>
      <c r="J25" s="11"/>
      <c r="K25" s="11"/>
    </row>
    <row r="26" spans="1:11" ht="15">
      <c r="A26" s="2">
        <v>2</v>
      </c>
      <c r="B26" s="2" t="s">
        <v>46</v>
      </c>
      <c r="C26" s="175"/>
      <c r="D26" s="2"/>
      <c r="E26" s="42"/>
      <c r="F26" s="2"/>
      <c r="G26" s="9"/>
      <c r="H26" s="58"/>
      <c r="I26" s="58"/>
      <c r="J26" s="2"/>
      <c r="K26" s="2"/>
    </row>
    <row r="27" spans="1:11" ht="15">
      <c r="A27" s="2"/>
      <c r="B27" s="2"/>
      <c r="C27" s="167" t="s">
        <v>294</v>
      </c>
      <c r="D27" s="94"/>
      <c r="E27" s="23"/>
      <c r="F27" s="4"/>
      <c r="G27" s="23"/>
      <c r="H27" s="59"/>
      <c r="I27" s="59"/>
      <c r="J27" s="2"/>
      <c r="K27" s="2"/>
    </row>
    <row r="28" spans="1:11" ht="15">
      <c r="A28" s="2"/>
      <c r="B28" s="2"/>
      <c r="C28" s="167" t="s">
        <v>212</v>
      </c>
      <c r="D28" s="94"/>
      <c r="E28" s="23"/>
      <c r="F28" s="4"/>
      <c r="G28" s="23"/>
      <c r="H28" s="59"/>
      <c r="I28" s="59"/>
      <c r="J28" s="2"/>
      <c r="K28" s="2"/>
    </row>
    <row r="29" spans="1:11" ht="15">
      <c r="A29" s="2"/>
      <c r="B29" s="2"/>
      <c r="C29" s="167" t="s">
        <v>204</v>
      </c>
      <c r="D29" s="94"/>
      <c r="E29" s="23"/>
      <c r="F29" s="4"/>
      <c r="G29" s="23"/>
      <c r="H29" s="59"/>
      <c r="I29" s="59"/>
      <c r="J29" s="2"/>
      <c r="K29" s="2"/>
    </row>
    <row r="30" spans="1:11" ht="15">
      <c r="A30" s="2"/>
      <c r="B30" s="2"/>
      <c r="C30" s="167" t="s">
        <v>203</v>
      </c>
      <c r="D30" s="94"/>
      <c r="E30" s="23"/>
      <c r="F30" s="4"/>
      <c r="G30" s="23"/>
      <c r="H30" s="59"/>
      <c r="I30" s="59"/>
      <c r="J30" s="2"/>
      <c r="K30" s="2"/>
    </row>
    <row r="31" spans="1:11" ht="15">
      <c r="A31" s="2"/>
      <c r="B31" s="2"/>
      <c r="C31" s="167" t="s">
        <v>295</v>
      </c>
      <c r="D31" s="94"/>
      <c r="E31" s="23"/>
      <c r="F31" s="4"/>
      <c r="G31" s="23"/>
      <c r="H31" s="59"/>
      <c r="I31" s="59"/>
      <c r="J31" s="2"/>
      <c r="K31" s="2"/>
    </row>
    <row r="32" spans="1:11" s="80" customFormat="1" ht="18.75">
      <c r="A32" s="11"/>
      <c r="B32" s="64"/>
      <c r="C32" s="165" t="s">
        <v>197</v>
      </c>
      <c r="D32" s="64"/>
      <c r="E32" s="15">
        <f>2*0.36</f>
        <v>0.72</v>
      </c>
      <c r="F32" s="11" t="s">
        <v>15</v>
      </c>
      <c r="G32" s="219">
        <v>25.41</v>
      </c>
      <c r="H32" s="63">
        <f>(G32/60)*E32</f>
        <v>0.30491999999999997</v>
      </c>
      <c r="I32" s="63"/>
      <c r="J32" s="11"/>
      <c r="K32" s="11"/>
    </row>
    <row r="33" spans="1:11" s="80" customFormat="1" ht="18.75">
      <c r="A33" s="11"/>
      <c r="B33" s="11"/>
      <c r="C33" s="176"/>
      <c r="D33" s="64"/>
      <c r="E33" s="81"/>
      <c r="F33" s="11"/>
      <c r="G33" s="78"/>
      <c r="H33" s="70"/>
      <c r="I33" s="70"/>
      <c r="J33" s="11"/>
      <c r="K33" s="11"/>
    </row>
    <row r="34" spans="1:11" s="80" customFormat="1" ht="15">
      <c r="A34" s="11">
        <v>3</v>
      </c>
      <c r="B34" s="11" t="s">
        <v>50</v>
      </c>
      <c r="C34" s="165"/>
      <c r="D34" s="11"/>
      <c r="E34" s="81"/>
      <c r="F34" s="11"/>
      <c r="G34" s="78"/>
      <c r="H34" s="70"/>
      <c r="I34" s="70"/>
      <c r="J34" s="11"/>
      <c r="K34" s="11"/>
    </row>
    <row r="35" spans="1:11" s="80" customFormat="1" ht="15">
      <c r="A35" s="11"/>
      <c r="B35" s="11"/>
      <c r="C35" s="165" t="s">
        <v>267</v>
      </c>
      <c r="D35" s="11"/>
      <c r="E35" s="81"/>
      <c r="F35" s="11"/>
      <c r="G35" s="78"/>
      <c r="H35" s="70"/>
      <c r="I35" s="70"/>
      <c r="J35" s="11"/>
      <c r="K35" s="11"/>
    </row>
    <row r="36" spans="1:11" s="80" customFormat="1" ht="15">
      <c r="A36" s="11"/>
      <c r="B36" s="11"/>
      <c r="C36" s="165" t="s">
        <v>268</v>
      </c>
      <c r="D36" s="11"/>
      <c r="E36" s="81"/>
      <c r="F36" s="11"/>
      <c r="G36" s="78"/>
      <c r="H36" s="70"/>
      <c r="I36" s="70"/>
      <c r="J36" s="11"/>
      <c r="K36" s="11"/>
    </row>
    <row r="37" spans="1:11" s="80" customFormat="1" ht="15">
      <c r="A37" s="11"/>
      <c r="B37" s="11"/>
      <c r="C37" s="165" t="s">
        <v>205</v>
      </c>
      <c r="D37" s="11"/>
      <c r="E37" s="81"/>
      <c r="F37" s="11"/>
      <c r="G37" s="78"/>
      <c r="H37" s="70"/>
      <c r="I37" s="70"/>
      <c r="J37" s="11"/>
      <c r="K37" s="11"/>
    </row>
    <row r="38" spans="1:11" s="80" customFormat="1" ht="18.75">
      <c r="A38" s="11"/>
      <c r="B38" s="64"/>
      <c r="C38" s="165" t="s">
        <v>189</v>
      </c>
      <c r="D38" s="64"/>
      <c r="E38" s="15">
        <v>3</v>
      </c>
      <c r="F38" s="11" t="s">
        <v>15</v>
      </c>
      <c r="G38" s="219">
        <v>27.94</v>
      </c>
      <c r="H38" s="63">
        <f>(G38/60)*E38</f>
        <v>1.397</v>
      </c>
      <c r="I38" s="63"/>
      <c r="J38" s="11"/>
      <c r="K38" s="11"/>
    </row>
    <row r="39" spans="1:11" s="80" customFormat="1" ht="18.75">
      <c r="A39" s="11"/>
      <c r="B39" s="11"/>
      <c r="C39" s="176"/>
      <c r="D39" s="64"/>
      <c r="E39" s="81"/>
      <c r="F39" s="11"/>
      <c r="G39" s="78"/>
      <c r="H39" s="70"/>
      <c r="I39" s="70"/>
      <c r="J39" s="11"/>
      <c r="K39" s="11"/>
    </row>
    <row r="40" spans="1:11" s="90" customFormat="1" ht="15">
      <c r="A40" s="27" t="s">
        <v>0</v>
      </c>
      <c r="B40" s="10"/>
      <c r="C40" s="44"/>
      <c r="D40" s="10"/>
      <c r="E40" s="53"/>
      <c r="F40" s="10"/>
      <c r="G40" s="10"/>
      <c r="H40" s="31"/>
      <c r="I40" s="31"/>
      <c r="J40" s="31" t="s">
        <v>115</v>
      </c>
      <c r="K40" s="10"/>
    </row>
    <row r="41" spans="1:11" s="90" customFormat="1" ht="15">
      <c r="A41" s="32"/>
      <c r="B41" s="32"/>
      <c r="C41" s="32"/>
      <c r="D41" s="119" t="s">
        <v>20</v>
      </c>
      <c r="F41" s="32"/>
      <c r="G41" s="32"/>
      <c r="H41" s="32"/>
      <c r="I41" s="32"/>
      <c r="J41" s="32"/>
      <c r="K41" s="10"/>
    </row>
    <row r="42" spans="1:11" s="90" customFormat="1" ht="15">
      <c r="A42" s="27" t="s">
        <v>1</v>
      </c>
      <c r="B42" s="10"/>
      <c r="C42" s="44"/>
      <c r="F42" s="10"/>
      <c r="G42" s="10"/>
      <c r="H42" s="27"/>
      <c r="I42" s="27"/>
      <c r="J42" s="133" t="s">
        <v>105</v>
      </c>
      <c r="K42" s="10"/>
    </row>
    <row r="43" spans="1:11" s="90" customFormat="1" ht="15">
      <c r="A43" s="10"/>
      <c r="B43" s="10"/>
      <c r="C43" s="44"/>
      <c r="D43" s="125" t="s">
        <v>22</v>
      </c>
      <c r="F43" s="10"/>
      <c r="G43" s="10"/>
      <c r="H43" s="31"/>
      <c r="I43" s="31"/>
      <c r="J43" s="135" t="s">
        <v>106</v>
      </c>
      <c r="K43" s="10"/>
    </row>
    <row r="44" spans="1:11" s="90" customFormat="1" ht="15">
      <c r="A44" s="27" t="s">
        <v>95</v>
      </c>
      <c r="B44" s="10"/>
      <c r="C44" s="44"/>
      <c r="D44" s="125" t="s">
        <v>23</v>
      </c>
      <c r="F44" s="10"/>
      <c r="G44" s="10"/>
      <c r="H44" s="31"/>
      <c r="I44" s="31"/>
      <c r="J44" s="135" t="s">
        <v>107</v>
      </c>
      <c r="K44" s="10"/>
    </row>
    <row r="45" spans="1:11" s="90" customFormat="1" ht="15">
      <c r="A45" s="10"/>
      <c r="B45" s="10"/>
      <c r="C45" s="44"/>
      <c r="D45" s="125" t="s">
        <v>24</v>
      </c>
      <c r="E45" s="53"/>
      <c r="F45" s="10"/>
      <c r="G45" s="10"/>
      <c r="H45" s="10"/>
      <c r="I45" s="10"/>
      <c r="J45" s="10"/>
      <c r="K45" s="10"/>
    </row>
    <row r="46" spans="1:16" s="90" customFormat="1" ht="15">
      <c r="A46" s="27" t="s">
        <v>104</v>
      </c>
      <c r="B46" s="10"/>
      <c r="C46" s="151"/>
      <c r="D46" s="10"/>
      <c r="E46" s="53"/>
      <c r="F46" s="10"/>
      <c r="G46" s="10"/>
      <c r="H46" s="10"/>
      <c r="I46" s="10"/>
      <c r="J46" s="10"/>
      <c r="K46" s="10"/>
      <c r="M46" s="90" t="s">
        <v>2</v>
      </c>
      <c r="N46" s="90" t="s">
        <v>2</v>
      </c>
      <c r="P46" s="90" t="s">
        <v>2</v>
      </c>
    </row>
    <row r="47" spans="1:11" ht="15">
      <c r="A47" s="2"/>
      <c r="B47" s="2"/>
      <c r="C47" s="167"/>
      <c r="D47" s="2"/>
      <c r="E47" s="58"/>
      <c r="F47" s="2"/>
      <c r="G47" s="2"/>
      <c r="H47" s="2"/>
      <c r="I47" s="2"/>
      <c r="J47" s="2"/>
      <c r="K47" s="2"/>
    </row>
    <row r="48" spans="1:11" ht="15">
      <c r="A48" s="5"/>
      <c r="B48" s="5"/>
      <c r="C48" s="5"/>
      <c r="D48" s="5"/>
      <c r="E48" s="56"/>
      <c r="F48" s="5"/>
      <c r="G48" s="5"/>
      <c r="H48" s="5"/>
      <c r="I48" s="5"/>
      <c r="J48" s="5"/>
      <c r="K48" s="2"/>
    </row>
    <row r="49" spans="1:11" ht="45">
      <c r="A49" s="2"/>
      <c r="B49" s="2"/>
      <c r="C49" s="1" t="s">
        <v>3</v>
      </c>
      <c r="E49" s="120" t="s">
        <v>4</v>
      </c>
      <c r="F49" s="2"/>
      <c r="G49" s="120" t="s">
        <v>42</v>
      </c>
      <c r="H49" s="57" t="s">
        <v>5</v>
      </c>
      <c r="I49" s="57"/>
      <c r="J49" s="2"/>
      <c r="K49" s="2"/>
    </row>
    <row r="50" spans="1:11" ht="15">
      <c r="A50" s="5"/>
      <c r="B50" s="5"/>
      <c r="C50" s="5"/>
      <c r="D50" s="5"/>
      <c r="E50" s="22"/>
      <c r="F50" s="5"/>
      <c r="G50" s="22"/>
      <c r="H50" s="56"/>
      <c r="I50" s="56"/>
      <c r="J50" s="5"/>
      <c r="K50" s="2"/>
    </row>
    <row r="51" spans="1:11" ht="15">
      <c r="A51" s="32"/>
      <c r="B51" s="32"/>
      <c r="C51" s="32"/>
      <c r="D51" s="32"/>
      <c r="E51" s="24"/>
      <c r="F51" s="32"/>
      <c r="G51" s="24"/>
      <c r="H51" s="54"/>
      <c r="I51" s="54"/>
      <c r="J51" s="32"/>
      <c r="K51" s="2"/>
    </row>
    <row r="52" spans="1:11" ht="15">
      <c r="A52" s="2">
        <v>4</v>
      </c>
      <c r="B52" s="1" t="s">
        <v>98</v>
      </c>
      <c r="C52" s="167"/>
      <c r="D52" s="2"/>
      <c r="E52" s="42"/>
      <c r="F52" s="2"/>
      <c r="G52" s="9"/>
      <c r="H52" s="60"/>
      <c r="I52" s="60"/>
      <c r="J52" s="2"/>
      <c r="K52" s="2"/>
    </row>
    <row r="53" spans="1:11" ht="18.75">
      <c r="A53" s="2"/>
      <c r="B53" s="2" t="s">
        <v>43</v>
      </c>
      <c r="C53" s="141" t="s">
        <v>49</v>
      </c>
      <c r="D53" s="64"/>
      <c r="E53" s="15">
        <v>16.88</v>
      </c>
      <c r="F53" s="4"/>
      <c r="G53" s="4"/>
      <c r="H53" s="59"/>
      <c r="I53" s="59"/>
      <c r="J53" s="2"/>
      <c r="K53" s="2"/>
    </row>
    <row r="54" spans="1:11" s="80" customFormat="1" ht="146.25" customHeight="1">
      <c r="A54" s="11"/>
      <c r="B54" s="11" t="s">
        <v>44</v>
      </c>
      <c r="C54" s="220" t="s">
        <v>296</v>
      </c>
      <c r="D54" s="64"/>
      <c r="E54" s="15">
        <v>23.5</v>
      </c>
      <c r="F54" s="11"/>
      <c r="G54" s="15"/>
      <c r="H54" s="61"/>
      <c r="I54" s="61"/>
      <c r="J54" s="11"/>
      <c r="K54" s="11"/>
    </row>
    <row r="55" spans="1:11" s="80" customFormat="1" ht="18.75">
      <c r="A55" s="11"/>
      <c r="B55" s="11" t="s">
        <v>48</v>
      </c>
      <c r="C55" s="169" t="s">
        <v>77</v>
      </c>
      <c r="D55" s="64"/>
      <c r="E55" s="15">
        <f>16.1*0.01</f>
        <v>0.161</v>
      </c>
      <c r="F55" s="11"/>
      <c r="G55" s="15"/>
      <c r="H55" s="61"/>
      <c r="I55" s="61"/>
      <c r="J55" s="11"/>
      <c r="K55" s="11"/>
    </row>
    <row r="56" spans="1:11" s="80" customFormat="1" ht="18.75">
      <c r="A56" s="11"/>
      <c r="B56" s="11" t="s">
        <v>47</v>
      </c>
      <c r="C56" s="165" t="s">
        <v>76</v>
      </c>
      <c r="D56" s="64"/>
      <c r="E56" s="15">
        <f>37.3*0.01</f>
        <v>0.373</v>
      </c>
      <c r="F56" s="16"/>
      <c r="G56" s="16"/>
      <c r="H56" s="70"/>
      <c r="I56" s="70"/>
      <c r="J56" s="11"/>
      <c r="K56" s="11"/>
    </row>
    <row r="57" spans="1:11" s="80" customFormat="1" ht="15">
      <c r="A57" s="11"/>
      <c r="B57" s="11" t="s">
        <v>51</v>
      </c>
      <c r="C57" s="165" t="s">
        <v>75</v>
      </c>
      <c r="E57" s="86" t="s">
        <v>68</v>
      </c>
      <c r="F57" s="16"/>
      <c r="G57" s="16"/>
      <c r="H57" s="70"/>
      <c r="I57" s="70"/>
      <c r="J57" s="11"/>
      <c r="K57" s="11"/>
    </row>
    <row r="58" spans="1:11" s="80" customFormat="1" ht="15">
      <c r="A58" s="11"/>
      <c r="B58" s="11" t="s">
        <v>52</v>
      </c>
      <c r="C58" s="165" t="s">
        <v>74</v>
      </c>
      <c r="E58" s="86" t="s">
        <v>68</v>
      </c>
      <c r="F58" s="16"/>
      <c r="G58" s="16"/>
      <c r="H58" s="70"/>
      <c r="I58" s="70"/>
      <c r="J58" s="11"/>
      <c r="K58" s="11"/>
    </row>
    <row r="59" spans="1:11" s="80" customFormat="1" ht="15">
      <c r="A59" s="11"/>
      <c r="B59" s="11" t="s">
        <v>53</v>
      </c>
      <c r="C59" s="165" t="s">
        <v>78</v>
      </c>
      <c r="E59" s="86" t="s">
        <v>68</v>
      </c>
      <c r="F59" s="11"/>
      <c r="G59" s="15"/>
      <c r="H59" s="61"/>
      <c r="I59" s="61"/>
      <c r="J59" s="11"/>
      <c r="K59" s="11"/>
    </row>
    <row r="60" spans="1:11" s="80" customFormat="1" ht="18.75">
      <c r="A60" s="11"/>
      <c r="B60" s="11" t="s">
        <v>54</v>
      </c>
      <c r="C60" s="165" t="s">
        <v>190</v>
      </c>
      <c r="D60" s="64"/>
      <c r="E60" s="15">
        <f>14.7*0.11</f>
        <v>1.617</v>
      </c>
      <c r="F60" s="11"/>
      <c r="G60" s="15"/>
      <c r="H60" s="61"/>
      <c r="I60" s="61"/>
      <c r="J60" s="11"/>
      <c r="K60" s="11"/>
    </row>
    <row r="61" spans="1:11" s="80" customFormat="1" ht="18.75">
      <c r="A61" s="11"/>
      <c r="B61" s="64"/>
      <c r="C61" s="165" t="s">
        <v>189</v>
      </c>
      <c r="D61" s="64"/>
      <c r="E61" s="15">
        <f>SUM(E52:E60)</f>
        <v>42.53099999999999</v>
      </c>
      <c r="F61" s="11" t="s">
        <v>15</v>
      </c>
      <c r="G61" s="219">
        <v>27.94</v>
      </c>
      <c r="H61" s="63">
        <f>(G61/60)*E61</f>
        <v>19.805268999999996</v>
      </c>
      <c r="I61" s="63"/>
      <c r="J61" s="11"/>
      <c r="K61" s="11"/>
    </row>
    <row r="62" spans="1:11" ht="15">
      <c r="A62" s="32"/>
      <c r="B62" s="32"/>
      <c r="C62" s="32"/>
      <c r="D62" s="32"/>
      <c r="E62" s="24"/>
      <c r="F62" s="32"/>
      <c r="G62" s="24"/>
      <c r="H62" s="54"/>
      <c r="I62" s="54"/>
      <c r="J62" s="32"/>
      <c r="K62" s="2"/>
    </row>
    <row r="63" spans="1:11" ht="15">
      <c r="A63" s="2">
        <v>5</v>
      </c>
      <c r="B63" s="1" t="s">
        <v>7</v>
      </c>
      <c r="C63" s="167"/>
      <c r="D63" s="2"/>
      <c r="E63" s="9"/>
      <c r="F63" s="2"/>
      <c r="G63" s="9"/>
      <c r="H63" s="60"/>
      <c r="I63" s="60"/>
      <c r="J63" s="2"/>
      <c r="K63" s="2"/>
    </row>
    <row r="64" spans="1:11" s="80" customFormat="1" ht="18.75">
      <c r="A64" s="11"/>
      <c r="B64" s="64"/>
      <c r="C64" s="165" t="s">
        <v>84</v>
      </c>
      <c r="D64" s="115"/>
      <c r="E64" s="15"/>
      <c r="F64" s="11"/>
      <c r="G64" s="15"/>
      <c r="H64" s="61">
        <v>0.11537299999999998</v>
      </c>
      <c r="I64" s="61"/>
      <c r="J64" s="15"/>
      <c r="K64" s="11"/>
    </row>
    <row r="65" spans="1:11" s="80" customFormat="1" ht="18.75">
      <c r="A65" s="11"/>
      <c r="B65" s="64"/>
      <c r="C65" s="165" t="s">
        <v>85</v>
      </c>
      <c r="D65" s="116"/>
      <c r="E65" s="15"/>
      <c r="F65" s="11"/>
      <c r="G65" s="15"/>
      <c r="H65" s="61">
        <v>0.6211083333333333</v>
      </c>
      <c r="I65" s="61"/>
      <c r="J65" s="15"/>
      <c r="K65" s="11"/>
    </row>
    <row r="66" spans="1:11" s="80" customFormat="1" ht="18.75">
      <c r="A66" s="11"/>
      <c r="B66" s="64"/>
      <c r="C66" s="165" t="s">
        <v>86</v>
      </c>
      <c r="D66" s="116"/>
      <c r="E66" s="15"/>
      <c r="F66" s="11"/>
      <c r="G66" s="15"/>
      <c r="H66" s="61">
        <v>0.125630859375</v>
      </c>
      <c r="I66" s="61"/>
      <c r="J66" s="15"/>
      <c r="K66" s="11"/>
    </row>
    <row r="67" spans="1:11" s="80" customFormat="1" ht="18.75">
      <c r="A67" s="11"/>
      <c r="B67" s="64"/>
      <c r="C67" s="165" t="s">
        <v>87</v>
      </c>
      <c r="D67" s="115"/>
      <c r="E67" s="15"/>
      <c r="F67" s="11"/>
      <c r="G67" s="15"/>
      <c r="H67" s="61">
        <v>0.018378</v>
      </c>
      <c r="I67" s="61"/>
      <c r="J67" s="15"/>
      <c r="K67" s="11"/>
    </row>
    <row r="68" spans="1:11" s="80" customFormat="1" ht="18.75">
      <c r="A68" s="11"/>
      <c r="B68" s="64"/>
      <c r="C68" s="165" t="s">
        <v>90</v>
      </c>
      <c r="D68" s="115"/>
      <c r="E68" s="15"/>
      <c r="F68" s="11"/>
      <c r="G68" s="15"/>
      <c r="H68" s="61">
        <v>0.17254899999999998</v>
      </c>
      <c r="I68" s="61"/>
      <c r="J68" s="15"/>
      <c r="K68" s="11"/>
    </row>
    <row r="69" spans="1:11" s="80" customFormat="1" ht="18.75">
      <c r="A69" s="11"/>
      <c r="B69" s="64"/>
      <c r="C69" s="165" t="s">
        <v>91</v>
      </c>
      <c r="D69" s="115"/>
      <c r="E69" s="15"/>
      <c r="F69" s="11"/>
      <c r="G69" s="15"/>
      <c r="H69" s="61">
        <v>0.055133999999999996</v>
      </c>
      <c r="I69" s="61"/>
      <c r="J69" s="15"/>
      <c r="K69" s="11"/>
    </row>
    <row r="70" spans="1:11" s="80" customFormat="1" ht="18.75">
      <c r="A70" s="11"/>
      <c r="B70" s="64"/>
      <c r="C70" s="165" t="s">
        <v>89</v>
      </c>
      <c r="D70" s="115"/>
      <c r="E70" s="15"/>
      <c r="F70" s="11"/>
      <c r="G70" s="15"/>
      <c r="H70" s="61">
        <v>0.005105</v>
      </c>
      <c r="I70" s="61"/>
      <c r="J70" s="15"/>
      <c r="K70" s="11"/>
    </row>
    <row r="71" spans="1:11" s="80" customFormat="1" ht="18.75">
      <c r="A71" s="11"/>
      <c r="B71" s="64"/>
      <c r="C71" s="165" t="s">
        <v>92</v>
      </c>
      <c r="D71" s="115"/>
      <c r="E71" s="15"/>
      <c r="F71" s="11"/>
      <c r="G71" s="15"/>
      <c r="H71" s="61">
        <v>1.44</v>
      </c>
      <c r="I71" s="61"/>
      <c r="J71" s="15"/>
      <c r="K71" s="11"/>
    </row>
    <row r="72" spans="1:11" s="80" customFormat="1" ht="18.75">
      <c r="A72" s="11"/>
      <c r="B72" s="64"/>
      <c r="C72" s="165" t="s">
        <v>69</v>
      </c>
      <c r="D72" s="11"/>
      <c r="E72" s="15"/>
      <c r="F72" s="11"/>
      <c r="G72" s="15"/>
      <c r="H72" s="61">
        <v>0.52</v>
      </c>
      <c r="I72" s="61"/>
      <c r="J72" s="15"/>
      <c r="K72" s="11"/>
    </row>
    <row r="73" spans="1:11" s="80" customFormat="1" ht="18.75">
      <c r="A73" s="11"/>
      <c r="B73" s="64"/>
      <c r="C73" s="165" t="s">
        <v>83</v>
      </c>
      <c r="D73" s="86"/>
      <c r="E73" s="81"/>
      <c r="F73" s="11"/>
      <c r="G73" s="64"/>
      <c r="H73" s="63">
        <f>0.14*0.11</f>
        <v>0.015400000000000002</v>
      </c>
      <c r="I73" s="63"/>
      <c r="J73" s="15"/>
      <c r="K73" s="11"/>
    </row>
    <row r="74" spans="1:11" ht="15">
      <c r="A74" s="2"/>
      <c r="B74" s="2"/>
      <c r="C74" s="167"/>
      <c r="D74" s="2"/>
      <c r="E74" s="9"/>
      <c r="F74" s="2"/>
      <c r="G74" s="9"/>
      <c r="H74" s="60"/>
      <c r="I74" s="60"/>
      <c r="J74" s="2"/>
      <c r="K74" s="2"/>
    </row>
    <row r="75" spans="1:11" ht="15">
      <c r="A75" s="2"/>
      <c r="B75" s="2"/>
      <c r="C75" s="167"/>
      <c r="D75" s="2"/>
      <c r="E75" s="9"/>
      <c r="F75" s="2"/>
      <c r="G75" s="9"/>
      <c r="H75" s="60"/>
      <c r="I75" s="60"/>
      <c r="J75" s="2"/>
      <c r="K75" s="2"/>
    </row>
    <row r="76" spans="1:11" s="90" customFormat="1" ht="15">
      <c r="A76" s="27" t="s">
        <v>0</v>
      </c>
      <c r="B76" s="10"/>
      <c r="C76" s="44"/>
      <c r="D76" s="10"/>
      <c r="E76" s="53"/>
      <c r="F76" s="10"/>
      <c r="G76" s="10"/>
      <c r="H76" s="31"/>
      <c r="I76" s="31"/>
      <c r="J76" s="31" t="s">
        <v>116</v>
      </c>
      <c r="K76" s="10"/>
    </row>
    <row r="77" spans="1:11" s="90" customFormat="1" ht="15">
      <c r="A77" s="32"/>
      <c r="B77" s="32"/>
      <c r="C77" s="32"/>
      <c r="D77" s="119" t="s">
        <v>20</v>
      </c>
      <c r="F77" s="32"/>
      <c r="G77" s="32"/>
      <c r="H77" s="32"/>
      <c r="I77" s="32"/>
      <c r="J77" s="32"/>
      <c r="K77" s="10"/>
    </row>
    <row r="78" spans="1:11" s="90" customFormat="1" ht="15">
      <c r="A78" s="27" t="s">
        <v>1</v>
      </c>
      <c r="B78" s="10"/>
      <c r="C78" s="44"/>
      <c r="F78" s="10"/>
      <c r="G78" s="10"/>
      <c r="H78" s="27"/>
      <c r="I78" s="27"/>
      <c r="J78" s="133" t="s">
        <v>105</v>
      </c>
      <c r="K78" s="10"/>
    </row>
    <row r="79" spans="1:11" s="90" customFormat="1" ht="15">
      <c r="A79" s="10"/>
      <c r="B79" s="10"/>
      <c r="C79" s="44"/>
      <c r="D79" s="125" t="s">
        <v>22</v>
      </c>
      <c r="F79" s="10"/>
      <c r="G79" s="10"/>
      <c r="H79" s="31"/>
      <c r="I79" s="31"/>
      <c r="J79" s="135" t="s">
        <v>106</v>
      </c>
      <c r="K79" s="10"/>
    </row>
    <row r="80" spans="1:11" s="90" customFormat="1" ht="15">
      <c r="A80" s="27" t="s">
        <v>95</v>
      </c>
      <c r="B80" s="10"/>
      <c r="C80" s="44"/>
      <c r="D80" s="125" t="s">
        <v>23</v>
      </c>
      <c r="F80" s="10"/>
      <c r="G80" s="10"/>
      <c r="H80" s="31"/>
      <c r="I80" s="31"/>
      <c r="J80" s="135" t="s">
        <v>107</v>
      </c>
      <c r="K80" s="10"/>
    </row>
    <row r="81" spans="1:11" s="90" customFormat="1" ht="15">
      <c r="A81" s="10"/>
      <c r="B81" s="10"/>
      <c r="C81" s="44"/>
      <c r="D81" s="125" t="s">
        <v>24</v>
      </c>
      <c r="E81" s="53"/>
      <c r="F81" s="10"/>
      <c r="G81" s="10"/>
      <c r="H81" s="10"/>
      <c r="I81" s="10"/>
      <c r="J81" s="10"/>
      <c r="K81" s="10"/>
    </row>
    <row r="82" spans="1:16" s="90" customFormat="1" ht="15">
      <c r="A82" s="27" t="s">
        <v>104</v>
      </c>
      <c r="B82" s="10"/>
      <c r="C82" s="151"/>
      <c r="D82" s="10"/>
      <c r="E82" s="53"/>
      <c r="F82" s="10"/>
      <c r="G82" s="10"/>
      <c r="H82" s="10"/>
      <c r="I82" s="10"/>
      <c r="J82" s="10"/>
      <c r="K82" s="10"/>
      <c r="M82" s="90" t="s">
        <v>2</v>
      </c>
      <c r="N82" s="90" t="s">
        <v>2</v>
      </c>
      <c r="P82" s="90" t="s">
        <v>2</v>
      </c>
    </row>
    <row r="83" spans="1:11" ht="15">
      <c r="A83" s="2"/>
      <c r="B83" s="2"/>
      <c r="C83" s="167"/>
      <c r="D83" s="2"/>
      <c r="E83" s="58"/>
      <c r="F83" s="2"/>
      <c r="G83" s="2"/>
      <c r="H83" s="2"/>
      <c r="I83" s="2"/>
      <c r="J83" s="2"/>
      <c r="K83" s="2"/>
    </row>
    <row r="84" spans="1:11" ht="15">
      <c r="A84" s="5"/>
      <c r="B84" s="5"/>
      <c r="C84" s="5"/>
      <c r="D84" s="5"/>
      <c r="E84" s="56"/>
      <c r="F84" s="5"/>
      <c r="G84" s="5"/>
      <c r="H84" s="5"/>
      <c r="I84" s="5"/>
      <c r="J84" s="5"/>
      <c r="K84" s="2"/>
    </row>
    <row r="85" spans="1:11" ht="45">
      <c r="A85" s="2"/>
      <c r="B85" s="2"/>
      <c r="C85" s="1" t="s">
        <v>3</v>
      </c>
      <c r="E85" s="120" t="s">
        <v>4</v>
      </c>
      <c r="F85" s="2"/>
      <c r="G85" s="120" t="s">
        <v>42</v>
      </c>
      <c r="H85" s="57" t="s">
        <v>5</v>
      </c>
      <c r="I85" s="57"/>
      <c r="J85" s="2"/>
      <c r="K85" s="2"/>
    </row>
    <row r="86" spans="1:11" ht="15">
      <c r="A86" s="5"/>
      <c r="B86" s="5"/>
      <c r="C86" s="5"/>
      <c r="D86" s="5"/>
      <c r="E86" s="22"/>
      <c r="F86" s="5"/>
      <c r="G86" s="22"/>
      <c r="H86" s="56"/>
      <c r="I86" s="56"/>
      <c r="J86" s="5"/>
      <c r="K86" s="2"/>
    </row>
    <row r="87" spans="1:11" ht="15">
      <c r="A87" s="2"/>
      <c r="B87" s="2"/>
      <c r="C87" s="167"/>
      <c r="D87" s="2"/>
      <c r="E87" s="9"/>
      <c r="F87" s="2"/>
      <c r="G87" s="9"/>
      <c r="H87" s="60"/>
      <c r="I87" s="60"/>
      <c r="J87" s="2"/>
      <c r="K87" s="2"/>
    </row>
    <row r="88" spans="1:11" ht="15">
      <c r="A88" s="11">
        <v>6</v>
      </c>
      <c r="B88" s="12" t="s">
        <v>8</v>
      </c>
      <c r="C88" s="165"/>
      <c r="D88" s="11"/>
      <c r="E88" s="15"/>
      <c r="F88" s="11"/>
      <c r="G88" s="15"/>
      <c r="H88" s="61"/>
      <c r="I88" s="61"/>
      <c r="J88" s="11"/>
      <c r="K88" s="2"/>
    </row>
    <row r="89" spans="1:11" ht="15">
      <c r="A89" s="11"/>
      <c r="B89" s="12" t="s">
        <v>43</v>
      </c>
      <c r="C89" s="165" t="s">
        <v>66</v>
      </c>
      <c r="D89" s="11"/>
      <c r="E89" s="15"/>
      <c r="F89" s="11"/>
      <c r="G89" s="15"/>
      <c r="H89" s="61"/>
      <c r="I89" s="61"/>
      <c r="J89" s="11"/>
      <c r="K89" s="2"/>
    </row>
    <row r="90" spans="1:11" ht="15">
      <c r="A90" s="11"/>
      <c r="B90" s="12"/>
      <c r="C90" s="165"/>
      <c r="D90" s="11"/>
      <c r="E90" s="65"/>
      <c r="F90" s="11"/>
      <c r="G90" s="15"/>
      <c r="H90" s="63"/>
      <c r="I90" s="63"/>
      <c r="J90" s="11"/>
      <c r="K90" s="2"/>
    </row>
    <row r="91" spans="1:11" s="80" customFormat="1" ht="15">
      <c r="A91" s="11"/>
      <c r="B91" s="12" t="s">
        <v>44</v>
      </c>
      <c r="C91" s="18" t="s">
        <v>70</v>
      </c>
      <c r="D91" s="11"/>
      <c r="E91" s="15"/>
      <c r="F91" s="11"/>
      <c r="G91" s="15"/>
      <c r="H91" s="61">
        <f>E61*(3.5/60)</f>
        <v>2.4809749999999995</v>
      </c>
      <c r="I91" s="61"/>
      <c r="J91" s="11"/>
      <c r="K91" s="11"/>
    </row>
    <row r="92" spans="1:11" ht="15">
      <c r="A92" s="11"/>
      <c r="B92" s="11"/>
      <c r="C92" s="165"/>
      <c r="D92" s="11"/>
      <c r="E92" s="15"/>
      <c r="F92" s="11"/>
      <c r="G92" s="15"/>
      <c r="H92" s="61"/>
      <c r="I92" s="61"/>
      <c r="J92" s="11"/>
      <c r="K92" s="2"/>
    </row>
    <row r="93" spans="1:11" ht="15">
      <c r="A93" s="11">
        <v>7</v>
      </c>
      <c r="B93" s="12" t="s">
        <v>72</v>
      </c>
      <c r="C93" s="165"/>
      <c r="D93" s="11"/>
      <c r="E93" s="15"/>
      <c r="F93" s="11"/>
      <c r="G93" s="15"/>
      <c r="H93" s="61"/>
      <c r="I93" s="61"/>
      <c r="J93" s="11"/>
      <c r="K93" s="2"/>
    </row>
    <row r="94" spans="1:11" s="80" customFormat="1" ht="34.5" customHeight="1">
      <c r="A94" s="11"/>
      <c r="B94" s="11"/>
      <c r="C94" s="169" t="s">
        <v>73</v>
      </c>
      <c r="D94" s="11"/>
      <c r="E94" s="15"/>
      <c r="F94" s="11"/>
      <c r="G94" s="64"/>
      <c r="H94" s="61">
        <v>9.56</v>
      </c>
      <c r="I94" s="61"/>
      <c r="J94" s="11"/>
      <c r="K94" s="11"/>
    </row>
    <row r="95" spans="1:11" ht="15">
      <c r="A95" s="11"/>
      <c r="B95" s="11"/>
      <c r="C95" s="167"/>
      <c r="D95" s="11"/>
      <c r="E95" s="15"/>
      <c r="F95" s="11"/>
      <c r="G95" s="15"/>
      <c r="H95" s="61"/>
      <c r="I95" s="61"/>
      <c r="J95" s="11"/>
      <c r="K95" s="2"/>
    </row>
    <row r="96" spans="1:11" s="80" customFormat="1" ht="18.75">
      <c r="A96" s="11">
        <v>8</v>
      </c>
      <c r="B96" s="17" t="s">
        <v>9</v>
      </c>
      <c r="C96" s="165"/>
      <c r="D96" s="11"/>
      <c r="E96" s="15"/>
      <c r="F96" s="11"/>
      <c r="G96" s="64"/>
      <c r="H96" s="61">
        <f>36.36*0.09</f>
        <v>3.2723999999999998</v>
      </c>
      <c r="I96" s="61"/>
      <c r="J96" s="11"/>
      <c r="K96" s="11"/>
    </row>
    <row r="97" spans="1:11" ht="15">
      <c r="A97" s="11"/>
      <c r="B97" s="11"/>
      <c r="C97" s="165"/>
      <c r="D97" s="11"/>
      <c r="E97" s="15"/>
      <c r="F97" s="11"/>
      <c r="G97" s="15"/>
      <c r="H97" s="61"/>
      <c r="I97" s="61"/>
      <c r="J97" s="11"/>
      <c r="K97" s="2"/>
    </row>
    <row r="98" spans="1:11" ht="15">
      <c r="A98" s="11"/>
      <c r="B98" s="11"/>
      <c r="C98" s="165"/>
      <c r="D98" s="11"/>
      <c r="E98" s="15"/>
      <c r="F98" s="11"/>
      <c r="G98" s="15"/>
      <c r="H98" s="61"/>
      <c r="I98" s="61"/>
      <c r="J98" s="11"/>
      <c r="K98" s="2"/>
    </row>
    <row r="99" spans="1:11" ht="15">
      <c r="A99" s="11">
        <v>9</v>
      </c>
      <c r="B99" s="12" t="s">
        <v>10</v>
      </c>
      <c r="C99" s="12" t="s">
        <v>11</v>
      </c>
      <c r="D99" s="11"/>
      <c r="E99" s="15"/>
      <c r="F99" s="11"/>
      <c r="G99" s="15"/>
      <c r="H99" s="61"/>
      <c r="I99" s="61"/>
      <c r="J99" s="11"/>
      <c r="K99" s="2"/>
    </row>
    <row r="100" spans="1:11" s="80" customFormat="1" ht="18.75">
      <c r="A100" s="11"/>
      <c r="B100" s="52"/>
      <c r="C100" s="165" t="s">
        <v>297</v>
      </c>
      <c r="D100" s="11"/>
      <c r="E100" s="15"/>
      <c r="F100" s="11"/>
      <c r="G100" s="15"/>
      <c r="H100" s="61"/>
      <c r="I100" s="61"/>
      <c r="J100" s="11"/>
      <c r="K100" s="11"/>
    </row>
    <row r="101" spans="1:11" s="80" customFormat="1" ht="18.75">
      <c r="A101" s="11"/>
      <c r="B101" s="52"/>
      <c r="C101" s="165" t="s">
        <v>189</v>
      </c>
      <c r="D101" s="64"/>
      <c r="E101" s="15">
        <f>(E53)*0.09</f>
        <v>1.5191999999999999</v>
      </c>
      <c r="F101" s="11" t="s">
        <v>15</v>
      </c>
      <c r="G101" s="221">
        <v>27.94</v>
      </c>
      <c r="H101" s="63">
        <f>(G101/60)*E101</f>
        <v>0.7074408</v>
      </c>
      <c r="I101" s="63"/>
      <c r="J101" s="11"/>
      <c r="K101" s="11"/>
    </row>
    <row r="102" spans="1:11" s="80" customFormat="1" ht="15">
      <c r="A102" s="11"/>
      <c r="B102" s="11"/>
      <c r="C102" s="165"/>
      <c r="D102" s="11"/>
      <c r="E102" s="15"/>
      <c r="F102" s="11"/>
      <c r="G102" s="15"/>
      <c r="H102" s="61"/>
      <c r="I102" s="61"/>
      <c r="J102" s="11"/>
      <c r="K102" s="11"/>
    </row>
    <row r="103" spans="1:11" s="80" customFormat="1" ht="15">
      <c r="A103" s="11"/>
      <c r="B103" s="11"/>
      <c r="C103" s="165" t="s">
        <v>40</v>
      </c>
      <c r="D103" s="11"/>
      <c r="E103" s="15"/>
      <c r="F103" s="11"/>
      <c r="G103" s="15"/>
      <c r="H103" s="61">
        <f>'5 of 10'!H79</f>
        <v>30.522397958013386</v>
      </c>
      <c r="I103" s="61"/>
      <c r="J103" s="11"/>
      <c r="K103" s="11"/>
    </row>
    <row r="104" spans="1:11" ht="15">
      <c r="A104" s="11"/>
      <c r="B104" s="11"/>
      <c r="C104" s="165"/>
      <c r="D104" s="11"/>
      <c r="E104" s="15"/>
      <c r="F104" s="11"/>
      <c r="G104" s="15"/>
      <c r="H104" s="75"/>
      <c r="I104" s="71"/>
      <c r="J104" s="11"/>
      <c r="K104" s="2"/>
    </row>
    <row r="105" spans="1:11" ht="15.75" thickBot="1">
      <c r="A105" s="11">
        <v>10</v>
      </c>
      <c r="B105" s="12" t="s">
        <v>13</v>
      </c>
      <c r="C105" s="165"/>
      <c r="D105" s="11"/>
      <c r="E105" s="15"/>
      <c r="F105" s="11"/>
      <c r="G105" s="15"/>
      <c r="H105" s="62">
        <f>SUM(H23:H104)</f>
        <v>80.01513428405505</v>
      </c>
      <c r="I105" s="72"/>
      <c r="J105" s="11"/>
      <c r="K105" s="2"/>
    </row>
    <row r="106" spans="1:11" ht="15.75" thickTop="1">
      <c r="A106" s="11"/>
      <c r="B106" s="11"/>
      <c r="C106" s="165"/>
      <c r="D106" s="11"/>
      <c r="E106" s="15"/>
      <c r="F106" s="11"/>
      <c r="G106" s="15"/>
      <c r="H106" s="63"/>
      <c r="I106" s="63"/>
      <c r="J106" s="11"/>
      <c r="K106" s="2"/>
    </row>
    <row r="107" spans="1:11" ht="15">
      <c r="A107" s="11"/>
      <c r="B107" s="11"/>
      <c r="C107" s="165"/>
      <c r="D107" s="11"/>
      <c r="E107" s="15"/>
      <c r="F107" s="11"/>
      <c r="G107" s="15"/>
      <c r="H107" s="63"/>
      <c r="I107" s="63"/>
      <c r="J107" s="11"/>
      <c r="K107" s="2"/>
    </row>
    <row r="108" spans="1:11" s="80" customFormat="1" ht="20.25">
      <c r="A108" s="11">
        <v>11</v>
      </c>
      <c r="B108" s="18" t="s">
        <v>37</v>
      </c>
      <c r="C108" s="165"/>
      <c r="D108" s="11"/>
      <c r="E108" s="15"/>
      <c r="F108" s="11"/>
      <c r="G108" s="64"/>
      <c r="H108" s="83">
        <f>(E54*(3.5/60))+(E54*(G61/60))+H96</f>
        <v>15.5864</v>
      </c>
      <c r="I108" s="83"/>
      <c r="J108" s="19"/>
      <c r="K108" s="11"/>
    </row>
    <row r="109" spans="1:11" ht="15">
      <c r="A109" s="11"/>
      <c r="B109" s="11"/>
      <c r="C109" s="165"/>
      <c r="D109" s="11"/>
      <c r="E109" s="15"/>
      <c r="F109" s="11"/>
      <c r="G109" s="15"/>
      <c r="H109" s="63"/>
      <c r="I109" s="63"/>
      <c r="J109" s="11"/>
      <c r="K109" s="2"/>
    </row>
    <row r="110" ht="12">
      <c r="C110" s="170"/>
    </row>
    <row r="111" ht="12">
      <c r="C111" s="170"/>
    </row>
    <row r="112" ht="12">
      <c r="C112" s="170"/>
    </row>
    <row r="113" ht="12">
      <c r="C113" s="170"/>
    </row>
    <row r="114" ht="12">
      <c r="C114" s="170"/>
    </row>
    <row r="115" ht="15">
      <c r="C115" s="165"/>
    </row>
    <row r="116" spans="2:3" ht="18.75">
      <c r="B116" s="52"/>
      <c r="C116" s="165"/>
    </row>
    <row r="117" spans="2:5" s="80" customFormat="1" ht="18.75">
      <c r="B117" s="64"/>
      <c r="C117" s="165"/>
      <c r="E117" s="96"/>
    </row>
    <row r="118" spans="2:5" s="80" customFormat="1" ht="18.75">
      <c r="B118" s="64"/>
      <c r="C118" s="165"/>
      <c r="E118" s="96"/>
    </row>
    <row r="119" spans="2:5" s="80" customFormat="1" ht="18.75">
      <c r="B119" s="64"/>
      <c r="C119" s="165"/>
      <c r="E119" s="96"/>
    </row>
    <row r="120" spans="2:5" s="80" customFormat="1" ht="18.75">
      <c r="B120" s="64"/>
      <c r="C120" s="165"/>
      <c r="E120" s="96"/>
    </row>
    <row r="121" spans="2:5" s="80" customFormat="1" ht="18.75">
      <c r="B121" s="64"/>
      <c r="C121" s="165"/>
      <c r="E121" s="96"/>
    </row>
    <row r="122" spans="2:5" s="80" customFormat="1" ht="18.75">
      <c r="B122" s="64"/>
      <c r="C122" s="165"/>
      <c r="E122" s="96"/>
    </row>
    <row r="123" spans="2:5" s="80" customFormat="1" ht="18.75">
      <c r="B123" s="64"/>
      <c r="C123" s="165"/>
      <c r="E123" s="96"/>
    </row>
    <row r="124" spans="2:5" s="80" customFormat="1" ht="18.75">
      <c r="B124" s="64"/>
      <c r="C124" s="165"/>
      <c r="E124" s="96"/>
    </row>
    <row r="125" spans="2:5" s="80" customFormat="1" ht="18.75">
      <c r="B125" s="64"/>
      <c r="C125" s="165"/>
      <c r="E125" s="96"/>
    </row>
    <row r="126" spans="2:3" ht="18.75">
      <c r="B126" s="64"/>
      <c r="C126" s="165"/>
    </row>
    <row r="127" spans="2:3" ht="18.75">
      <c r="B127" s="64"/>
      <c r="C127" s="165"/>
    </row>
    <row r="128" spans="2:3" ht="18.75">
      <c r="B128" s="64"/>
      <c r="C128" s="165"/>
    </row>
    <row r="129" spans="2:3" ht="18.75">
      <c r="B129" s="64"/>
      <c r="C129" s="165"/>
    </row>
    <row r="130" spans="2:3" ht="18.75">
      <c r="B130" s="64"/>
      <c r="C130" s="165"/>
    </row>
    <row r="131" spans="2:3" ht="18.75">
      <c r="B131" s="64"/>
      <c r="C131" s="165"/>
    </row>
    <row r="132" ht="12">
      <c r="C132" s="170"/>
    </row>
    <row r="133" ht="12">
      <c r="C133" s="170"/>
    </row>
    <row r="134" ht="12">
      <c r="C134" s="170"/>
    </row>
    <row r="135" ht="12">
      <c r="C135" s="170"/>
    </row>
    <row r="136" ht="12">
      <c r="C136" s="170"/>
    </row>
    <row r="137" ht="12">
      <c r="C137" s="170"/>
    </row>
    <row r="138" ht="12">
      <c r="C138" s="170"/>
    </row>
    <row r="139" ht="12">
      <c r="C139" s="170"/>
    </row>
    <row r="140" ht="12">
      <c r="C140" s="170"/>
    </row>
    <row r="141" ht="12">
      <c r="C141" s="170"/>
    </row>
    <row r="142" ht="12">
      <c r="C142" s="170"/>
    </row>
    <row r="143" ht="12">
      <c r="C143" s="170"/>
    </row>
    <row r="144" ht="12">
      <c r="C144" s="170"/>
    </row>
    <row r="145" ht="12">
      <c r="C145" s="170"/>
    </row>
    <row r="146" ht="12">
      <c r="C146" s="170"/>
    </row>
    <row r="147" ht="12">
      <c r="C147" s="170"/>
    </row>
    <row r="148" ht="12">
      <c r="C148" s="170"/>
    </row>
    <row r="149" ht="12">
      <c r="C149" s="170"/>
    </row>
    <row r="150" ht="12">
      <c r="C150" s="170"/>
    </row>
    <row r="151" ht="12">
      <c r="C151" s="170"/>
    </row>
  </sheetData>
  <printOptions/>
  <pageMargins left="0.75" right="0.75" top="1" bottom="1" header="0.5" footer="0.5"/>
  <pageSetup fitToHeight="5" horizontalDpi="600" verticalDpi="600" orientation="landscape" scale="60" r:id="rId1"/>
  <rowBreaks count="2" manualBreakCount="2">
    <brk id="39" max="8" man="1"/>
    <brk id="75" max="8" man="1"/>
  </rowBreaks>
</worksheet>
</file>

<file path=xl/worksheets/sheet4.xml><?xml version="1.0" encoding="utf-8"?>
<worksheet xmlns="http://schemas.openxmlformats.org/spreadsheetml/2006/main" xmlns:r="http://schemas.openxmlformats.org/officeDocument/2006/relationships">
  <sheetPr>
    <pageSetUpPr fitToPage="1"/>
  </sheetPr>
  <dimension ref="A1:M158"/>
  <sheetViews>
    <sheetView zoomScale="75" zoomScaleNormal="75" workbookViewId="0" topLeftCell="A102">
      <selection activeCell="C130" sqref="C130"/>
    </sheetView>
  </sheetViews>
  <sheetFormatPr defaultColWidth="9.00390625" defaultRowHeight="12.75"/>
  <cols>
    <col min="1" max="2" width="9.00390625" style="85" customWidth="1"/>
    <col min="3" max="3" width="90.625" style="85" customWidth="1"/>
    <col min="4" max="4" width="9.00390625" style="85" customWidth="1"/>
    <col min="5" max="5" width="11.625" style="88" customWidth="1"/>
    <col min="6" max="8" width="9.00390625" style="85" customWidth="1"/>
    <col min="9" max="9" width="32.125" style="85" customWidth="1"/>
    <col min="10" max="16384" width="9.00390625" style="85" customWidth="1"/>
  </cols>
  <sheetData>
    <row r="1" spans="1:12" s="90" customFormat="1" ht="15">
      <c r="A1" s="27" t="s">
        <v>0</v>
      </c>
      <c r="B1" s="10"/>
      <c r="C1" s="28"/>
      <c r="D1" s="10"/>
      <c r="E1" s="53"/>
      <c r="F1" s="10"/>
      <c r="G1" s="10"/>
      <c r="H1" s="31"/>
      <c r="I1" s="31" t="s">
        <v>117</v>
      </c>
      <c r="J1" s="10"/>
      <c r="K1" s="10"/>
      <c r="L1" s="10"/>
    </row>
    <row r="2" spans="1:12" s="90" customFormat="1" ht="15">
      <c r="A2" s="32"/>
      <c r="B2" s="32"/>
      <c r="C2" s="33"/>
      <c r="D2" s="119" t="s">
        <v>20</v>
      </c>
      <c r="E2" s="54"/>
      <c r="F2" s="32"/>
      <c r="G2" s="32"/>
      <c r="H2" s="32"/>
      <c r="I2" s="32"/>
      <c r="J2" s="32"/>
      <c r="K2" s="32"/>
      <c r="L2" s="10"/>
    </row>
    <row r="3" spans="1:12" s="90" customFormat="1" ht="15">
      <c r="A3" s="27" t="s">
        <v>1</v>
      </c>
      <c r="B3" s="10"/>
      <c r="C3" s="28"/>
      <c r="E3" s="55"/>
      <c r="F3" s="37"/>
      <c r="G3" s="38"/>
      <c r="H3" s="19"/>
      <c r="I3" s="133" t="s">
        <v>105</v>
      </c>
      <c r="J3" s="10"/>
      <c r="K3" s="10"/>
      <c r="L3" s="10"/>
    </row>
    <row r="4" spans="1:12" s="90" customFormat="1" ht="15">
      <c r="A4" s="10"/>
      <c r="B4" s="10"/>
      <c r="C4" s="28"/>
      <c r="D4" s="119" t="s">
        <v>22</v>
      </c>
      <c r="E4" s="76"/>
      <c r="F4" s="36"/>
      <c r="G4" s="39"/>
      <c r="H4" s="40"/>
      <c r="I4" s="135" t="s">
        <v>106</v>
      </c>
      <c r="J4" s="10"/>
      <c r="K4" s="10"/>
      <c r="L4" s="10"/>
    </row>
    <row r="5" spans="1:12" s="90" customFormat="1" ht="15">
      <c r="A5" s="27" t="s">
        <v>95</v>
      </c>
      <c r="B5" s="10"/>
      <c r="C5" s="28"/>
      <c r="D5" s="119" t="s">
        <v>25</v>
      </c>
      <c r="E5" s="55"/>
      <c r="F5" s="37"/>
      <c r="G5" s="37"/>
      <c r="H5" s="38"/>
      <c r="I5" s="135" t="s">
        <v>107</v>
      </c>
      <c r="J5" s="10"/>
      <c r="K5" s="10"/>
      <c r="L5" s="10"/>
    </row>
    <row r="6" spans="1:12" s="90" customFormat="1" ht="15">
      <c r="A6" s="10"/>
      <c r="B6" s="10"/>
      <c r="C6" s="28"/>
      <c r="D6" s="126" t="s">
        <v>24</v>
      </c>
      <c r="E6" s="55"/>
      <c r="F6" s="37"/>
      <c r="G6" s="37"/>
      <c r="H6" s="38"/>
      <c r="I6" s="10"/>
      <c r="J6" s="10"/>
      <c r="K6" s="10"/>
      <c r="L6" s="10"/>
    </row>
    <row r="7" spans="1:12" s="90" customFormat="1" ht="15">
      <c r="A7" s="27" t="s">
        <v>104</v>
      </c>
      <c r="B7" s="10"/>
      <c r="C7" s="41"/>
      <c r="E7" s="55"/>
      <c r="F7" s="37"/>
      <c r="G7" s="38"/>
      <c r="H7" s="37"/>
      <c r="I7" s="10"/>
      <c r="J7" s="10"/>
      <c r="K7" s="10"/>
      <c r="L7" s="10"/>
    </row>
    <row r="8" spans="1:12" s="90" customFormat="1" ht="15">
      <c r="A8" s="10"/>
      <c r="B8" s="10"/>
      <c r="C8" s="28"/>
      <c r="D8" s="10"/>
      <c r="E8" s="53"/>
      <c r="F8" s="10"/>
      <c r="G8" s="10"/>
      <c r="H8" s="10"/>
      <c r="I8" s="10"/>
      <c r="J8" s="10"/>
      <c r="K8" s="10"/>
      <c r="L8" s="10"/>
    </row>
    <row r="9" spans="1:12" ht="15">
      <c r="A9" s="5"/>
      <c r="B9" s="5"/>
      <c r="C9" s="6"/>
      <c r="D9" s="5"/>
      <c r="E9" s="56"/>
      <c r="F9" s="5"/>
      <c r="G9" s="5"/>
      <c r="H9" s="5"/>
      <c r="I9" s="5"/>
      <c r="J9" s="5"/>
      <c r="K9" s="5"/>
      <c r="L9" s="2"/>
    </row>
    <row r="10" spans="1:12" ht="45">
      <c r="A10" s="2"/>
      <c r="B10" s="2"/>
      <c r="C10" s="1" t="s">
        <v>3</v>
      </c>
      <c r="E10" s="120" t="s">
        <v>4</v>
      </c>
      <c r="F10" s="2"/>
      <c r="G10" s="120" t="s">
        <v>42</v>
      </c>
      <c r="H10" s="57" t="s">
        <v>5</v>
      </c>
      <c r="I10" s="2"/>
      <c r="J10" s="2"/>
      <c r="K10" s="2"/>
      <c r="L10" s="2"/>
    </row>
    <row r="11" spans="1:12" ht="15">
      <c r="A11" s="5"/>
      <c r="B11" s="5"/>
      <c r="C11" s="6"/>
      <c r="D11" s="5"/>
      <c r="E11" s="22"/>
      <c r="F11" s="5"/>
      <c r="G11" s="22"/>
      <c r="H11" s="56"/>
      <c r="I11" s="5"/>
      <c r="J11" s="5"/>
      <c r="K11" s="5"/>
      <c r="L11" s="2"/>
    </row>
    <row r="12" spans="1:12" ht="15">
      <c r="A12" s="2">
        <v>1</v>
      </c>
      <c r="B12" s="1" t="s">
        <v>219</v>
      </c>
      <c r="C12" s="3"/>
      <c r="D12" s="2"/>
      <c r="E12" s="9"/>
      <c r="F12" s="2"/>
      <c r="G12" s="9"/>
      <c r="H12" s="58"/>
      <c r="I12" s="2"/>
      <c r="J12" s="2"/>
      <c r="K12" s="2"/>
      <c r="L12" s="2"/>
    </row>
    <row r="13" spans="1:12" ht="15">
      <c r="A13" s="2"/>
      <c r="B13" s="1"/>
      <c r="C13" s="2" t="s">
        <v>220</v>
      </c>
      <c r="D13" s="2"/>
      <c r="E13" s="9">
        <v>8.72</v>
      </c>
      <c r="F13" s="2"/>
      <c r="G13" s="9"/>
      <c r="H13" s="58"/>
      <c r="I13" s="2"/>
      <c r="J13" s="2"/>
      <c r="K13" s="2"/>
      <c r="L13" s="2"/>
    </row>
    <row r="14" spans="1:12" ht="15">
      <c r="A14" s="2"/>
      <c r="B14" s="1"/>
      <c r="C14" s="2" t="s">
        <v>59</v>
      </c>
      <c r="D14" s="2"/>
      <c r="E14" s="9">
        <v>4.28</v>
      </c>
      <c r="F14" s="2"/>
      <c r="G14" s="9"/>
      <c r="H14" s="58"/>
      <c r="I14" s="2"/>
      <c r="J14" s="2"/>
      <c r="K14" s="2"/>
      <c r="L14" s="2"/>
    </row>
    <row r="15" spans="1:12" ht="15">
      <c r="A15" s="2"/>
      <c r="B15" s="1"/>
      <c r="C15" s="26" t="s">
        <v>56</v>
      </c>
      <c r="D15" s="2"/>
      <c r="E15" s="9"/>
      <c r="F15" s="2"/>
      <c r="G15" s="9"/>
      <c r="H15" s="58"/>
      <c r="I15" s="2"/>
      <c r="J15" s="2"/>
      <c r="K15" s="2"/>
      <c r="L15" s="2"/>
    </row>
    <row r="16" spans="1:12" ht="15">
      <c r="A16" s="2"/>
      <c r="B16" s="1"/>
      <c r="C16" s="26" t="s">
        <v>214</v>
      </c>
      <c r="D16" s="2"/>
      <c r="E16" s="9"/>
      <c r="F16" s="2"/>
      <c r="G16" s="9"/>
      <c r="H16" s="58"/>
      <c r="I16" s="2"/>
      <c r="J16" s="2"/>
      <c r="K16" s="2"/>
      <c r="L16" s="2"/>
    </row>
    <row r="17" spans="1:12" ht="15">
      <c r="A17" s="2"/>
      <c r="B17" s="1"/>
      <c r="C17" s="26" t="s">
        <v>215</v>
      </c>
      <c r="D17" s="2"/>
      <c r="E17" s="9"/>
      <c r="F17" s="2"/>
      <c r="G17" s="9"/>
      <c r="H17" s="58"/>
      <c r="I17" s="2"/>
      <c r="J17" s="2"/>
      <c r="K17" s="2"/>
      <c r="L17" s="2"/>
    </row>
    <row r="18" spans="1:12" ht="15">
      <c r="A18" s="2"/>
      <c r="B18" s="1"/>
      <c r="C18" s="26" t="s">
        <v>57</v>
      </c>
      <c r="D18" s="2"/>
      <c r="E18" s="9"/>
      <c r="F18" s="2"/>
      <c r="G18" s="9"/>
      <c r="H18" s="58"/>
      <c r="I18" s="2"/>
      <c r="J18" s="2"/>
      <c r="K18" s="2"/>
      <c r="L18" s="2"/>
    </row>
    <row r="19" spans="1:12" ht="15">
      <c r="A19" s="2"/>
      <c r="B19" s="1"/>
      <c r="C19" s="26" t="s">
        <v>216</v>
      </c>
      <c r="D19" s="2"/>
      <c r="E19" s="9"/>
      <c r="F19" s="2"/>
      <c r="G19" s="9"/>
      <c r="H19" s="58"/>
      <c r="I19" s="2"/>
      <c r="J19" s="2"/>
      <c r="K19" s="2"/>
      <c r="L19" s="2"/>
    </row>
    <row r="20" spans="1:12" ht="15">
      <c r="A20" s="2"/>
      <c r="B20" s="1"/>
      <c r="C20" s="26" t="s">
        <v>239</v>
      </c>
      <c r="D20" s="2"/>
      <c r="E20" s="9"/>
      <c r="F20" s="2"/>
      <c r="G20" s="9"/>
      <c r="H20" s="58"/>
      <c r="I20" s="2"/>
      <c r="J20" s="2"/>
      <c r="K20" s="2"/>
      <c r="L20" s="2"/>
    </row>
    <row r="21" spans="1:12" ht="15">
      <c r="A21" s="2"/>
      <c r="B21" s="1"/>
      <c r="C21" s="2" t="s">
        <v>60</v>
      </c>
      <c r="D21" s="2"/>
      <c r="E21" s="9"/>
      <c r="F21" s="2"/>
      <c r="G21" s="9"/>
      <c r="H21" s="58"/>
      <c r="I21" s="2"/>
      <c r="J21" s="2"/>
      <c r="K21" s="2"/>
      <c r="L21" s="2"/>
    </row>
    <row r="22" spans="1:12" ht="30">
      <c r="A22" s="2"/>
      <c r="B22" s="1"/>
      <c r="C22" s="26" t="s">
        <v>269</v>
      </c>
      <c r="D22" s="2"/>
      <c r="E22" s="9">
        <v>15</v>
      </c>
      <c r="F22" s="2"/>
      <c r="G22" s="9"/>
      <c r="H22" s="58"/>
      <c r="I22" s="2"/>
      <c r="J22" s="2"/>
      <c r="K22" s="2"/>
      <c r="L22" s="2"/>
    </row>
    <row r="23" spans="1:12" s="80" customFormat="1" ht="18.75">
      <c r="A23" s="11"/>
      <c r="B23" s="64"/>
      <c r="C23" s="13" t="s">
        <v>194</v>
      </c>
      <c r="D23" s="64"/>
      <c r="E23" s="15">
        <f>SUM(E12:E22)</f>
        <v>28</v>
      </c>
      <c r="F23" s="11" t="s">
        <v>15</v>
      </c>
      <c r="G23" s="221">
        <v>19.24</v>
      </c>
      <c r="H23" s="63">
        <f>(G23/60)*E23</f>
        <v>8.978666666666665</v>
      </c>
      <c r="I23" s="11"/>
      <c r="J23" s="11"/>
      <c r="K23" s="11"/>
      <c r="L23" s="11"/>
    </row>
    <row r="24" spans="1:12" ht="15">
      <c r="A24" s="2"/>
      <c r="B24" s="2"/>
      <c r="C24" s="167"/>
      <c r="D24" s="2"/>
      <c r="E24" s="42"/>
      <c r="F24" s="2"/>
      <c r="G24" s="9"/>
      <c r="H24" s="58"/>
      <c r="I24" s="2"/>
      <c r="J24" s="2"/>
      <c r="K24" s="2"/>
      <c r="L24" s="2"/>
    </row>
    <row r="25" spans="1:12" ht="15">
      <c r="A25" s="2"/>
      <c r="B25" s="2"/>
      <c r="C25" s="167"/>
      <c r="D25" s="2"/>
      <c r="E25" s="42"/>
      <c r="F25" s="2"/>
      <c r="G25" s="9"/>
      <c r="H25" s="58"/>
      <c r="I25" s="2"/>
      <c r="J25" s="2"/>
      <c r="K25" s="2"/>
      <c r="L25" s="2"/>
    </row>
    <row r="26" spans="1:12" ht="15">
      <c r="A26" s="2">
        <v>2</v>
      </c>
      <c r="B26" s="2" t="s">
        <v>46</v>
      </c>
      <c r="C26" s="175"/>
      <c r="D26" s="2"/>
      <c r="E26" s="42"/>
      <c r="F26" s="2"/>
      <c r="G26" s="9"/>
      <c r="H26" s="58"/>
      <c r="I26" s="2"/>
      <c r="J26" s="2"/>
      <c r="K26" s="2"/>
      <c r="L26" s="2"/>
    </row>
    <row r="27" spans="1:12" ht="15">
      <c r="A27" s="2"/>
      <c r="B27" s="2"/>
      <c r="C27" s="167" t="s">
        <v>161</v>
      </c>
      <c r="D27" s="94"/>
      <c r="E27" s="23"/>
      <c r="F27" s="4"/>
      <c r="G27" s="23"/>
      <c r="H27" s="59"/>
      <c r="I27" s="2"/>
      <c r="J27" s="2"/>
      <c r="K27" s="2"/>
      <c r="L27" s="2"/>
    </row>
    <row r="28" spans="1:12" ht="15">
      <c r="A28" s="2"/>
      <c r="B28" s="2"/>
      <c r="C28" s="167" t="s">
        <v>260</v>
      </c>
      <c r="D28" s="94"/>
      <c r="E28" s="23"/>
      <c r="F28" s="4"/>
      <c r="G28" s="23"/>
      <c r="H28" s="59"/>
      <c r="I28" s="2"/>
      <c r="J28" s="2"/>
      <c r="K28" s="2"/>
      <c r="L28" s="2"/>
    </row>
    <row r="29" spans="1:12" ht="15">
      <c r="A29" s="2"/>
      <c r="B29" s="2"/>
      <c r="C29" s="167" t="s">
        <v>270</v>
      </c>
      <c r="D29" s="94"/>
      <c r="E29" s="23"/>
      <c r="F29" s="4"/>
      <c r="G29" s="23"/>
      <c r="H29" s="59"/>
      <c r="I29" s="2"/>
      <c r="J29" s="2"/>
      <c r="K29" s="2"/>
      <c r="L29" s="2"/>
    </row>
    <row r="30" spans="1:12" ht="15">
      <c r="A30" s="2"/>
      <c r="B30" s="2"/>
      <c r="C30" s="167" t="s">
        <v>298</v>
      </c>
      <c r="D30" s="94"/>
      <c r="E30" s="23"/>
      <c r="F30" s="4"/>
      <c r="G30" s="23"/>
      <c r="H30" s="59"/>
      <c r="I30" s="2"/>
      <c r="J30" s="2"/>
      <c r="K30" s="2"/>
      <c r="L30" s="2"/>
    </row>
    <row r="31" spans="1:12" s="80" customFormat="1" ht="18.75">
      <c r="A31" s="11"/>
      <c r="B31" s="64"/>
      <c r="C31" s="165" t="s">
        <v>197</v>
      </c>
      <c r="D31" s="64"/>
      <c r="E31" s="15">
        <f>2*0.36</f>
        <v>0.72</v>
      </c>
      <c r="F31" s="11" t="s">
        <v>15</v>
      </c>
      <c r="G31" s="221">
        <v>25.41</v>
      </c>
      <c r="H31" s="63">
        <f>(G31/60)*E31</f>
        <v>0.30491999999999997</v>
      </c>
      <c r="I31" s="11"/>
      <c r="J31" s="11"/>
      <c r="K31" s="11"/>
      <c r="L31" s="11"/>
    </row>
    <row r="32" spans="1:12" ht="18.75">
      <c r="A32" s="2"/>
      <c r="B32" s="2"/>
      <c r="C32" s="168"/>
      <c r="D32" s="64"/>
      <c r="E32" s="42"/>
      <c r="F32" s="2"/>
      <c r="G32" s="23"/>
      <c r="H32" s="59"/>
      <c r="I32" s="2"/>
      <c r="J32" s="2"/>
      <c r="K32" s="2"/>
      <c r="L32" s="2"/>
    </row>
    <row r="33" spans="1:12" ht="15">
      <c r="A33" s="2">
        <v>3</v>
      </c>
      <c r="B33" s="2" t="s">
        <v>50</v>
      </c>
      <c r="C33" s="167"/>
      <c r="D33" s="2"/>
      <c r="E33" s="42"/>
      <c r="F33" s="2"/>
      <c r="G33" s="23"/>
      <c r="H33" s="59"/>
      <c r="I33" s="2"/>
      <c r="J33" s="2"/>
      <c r="K33" s="2"/>
      <c r="L33" s="2"/>
    </row>
    <row r="34" spans="1:12" s="80" customFormat="1" ht="15">
      <c r="A34" s="11"/>
      <c r="B34" s="11" t="s">
        <v>43</v>
      </c>
      <c r="C34" s="165" t="s">
        <v>244</v>
      </c>
      <c r="D34" s="11"/>
      <c r="E34" s="81"/>
      <c r="F34" s="11"/>
      <c r="G34" s="78"/>
      <c r="H34" s="70"/>
      <c r="I34" s="11"/>
      <c r="J34" s="11"/>
      <c r="K34" s="11"/>
      <c r="L34" s="11"/>
    </row>
    <row r="35" spans="1:12" s="80" customFormat="1" ht="15">
      <c r="A35" s="11"/>
      <c r="B35" s="11"/>
      <c r="C35" s="165" t="s">
        <v>271</v>
      </c>
      <c r="D35" s="11"/>
      <c r="E35" s="81"/>
      <c r="F35" s="11"/>
      <c r="G35" s="78"/>
      <c r="H35" s="70"/>
      <c r="I35" s="11"/>
      <c r="J35" s="11"/>
      <c r="K35" s="11"/>
      <c r="L35" s="11"/>
    </row>
    <row r="36" spans="1:12" s="80" customFormat="1" ht="15">
      <c r="A36" s="11"/>
      <c r="B36" s="11"/>
      <c r="C36" s="165" t="s">
        <v>206</v>
      </c>
      <c r="D36" s="11"/>
      <c r="E36" s="81"/>
      <c r="F36" s="11"/>
      <c r="G36" s="78"/>
      <c r="H36" s="70"/>
      <c r="I36" s="11"/>
      <c r="J36" s="11"/>
      <c r="K36" s="11"/>
      <c r="L36" s="11"/>
    </row>
    <row r="37" spans="1:12" s="80" customFormat="1" ht="18.75">
      <c r="A37" s="11"/>
      <c r="B37" s="64"/>
      <c r="C37" s="165" t="s">
        <v>189</v>
      </c>
      <c r="D37" s="64"/>
      <c r="E37" s="15">
        <v>3</v>
      </c>
      <c r="F37" s="11" t="s">
        <v>15</v>
      </c>
      <c r="G37" s="221">
        <v>27.94</v>
      </c>
      <c r="H37" s="63">
        <f>(G37/60)*E37</f>
        <v>1.397</v>
      </c>
      <c r="I37" s="11"/>
      <c r="J37" s="11"/>
      <c r="K37" s="11"/>
      <c r="L37" s="11"/>
    </row>
    <row r="38" spans="1:12" ht="15">
      <c r="A38" s="2"/>
      <c r="B38" s="2"/>
      <c r="C38" s="167"/>
      <c r="D38" s="2"/>
      <c r="E38" s="42"/>
      <c r="F38" s="2"/>
      <c r="G38" s="23"/>
      <c r="H38" s="59"/>
      <c r="I38" s="2"/>
      <c r="J38" s="2"/>
      <c r="K38" s="2"/>
      <c r="L38" s="2"/>
    </row>
    <row r="39" spans="1:12" s="90" customFormat="1" ht="15">
      <c r="A39" s="27" t="s">
        <v>0</v>
      </c>
      <c r="B39" s="10"/>
      <c r="C39" s="44"/>
      <c r="D39" s="10"/>
      <c r="E39" s="53"/>
      <c r="F39" s="10"/>
      <c r="G39" s="10"/>
      <c r="H39" s="31"/>
      <c r="I39" s="31" t="s">
        <v>118</v>
      </c>
      <c r="J39" s="10"/>
      <c r="K39" s="10"/>
      <c r="L39" s="10"/>
    </row>
    <row r="40" spans="1:12" s="90" customFormat="1" ht="15">
      <c r="A40" s="32"/>
      <c r="B40" s="32"/>
      <c r="C40" s="32"/>
      <c r="D40" s="119" t="s">
        <v>20</v>
      </c>
      <c r="E40" s="54"/>
      <c r="F40" s="32"/>
      <c r="G40" s="32"/>
      <c r="H40" s="32"/>
      <c r="I40" s="32"/>
      <c r="J40" s="32"/>
      <c r="K40" s="32"/>
      <c r="L40" s="10"/>
    </row>
    <row r="41" spans="1:12" s="90" customFormat="1" ht="15">
      <c r="A41" s="27" t="s">
        <v>1</v>
      </c>
      <c r="B41" s="10"/>
      <c r="C41" s="44"/>
      <c r="E41" s="55"/>
      <c r="F41" s="37"/>
      <c r="G41" s="38"/>
      <c r="H41" s="19"/>
      <c r="I41" s="133" t="s">
        <v>105</v>
      </c>
      <c r="J41" s="10"/>
      <c r="K41" s="10"/>
      <c r="L41" s="10"/>
    </row>
    <row r="42" spans="1:12" s="90" customFormat="1" ht="15">
      <c r="A42" s="10"/>
      <c r="B42" s="10"/>
      <c r="C42" s="44"/>
      <c r="D42" s="119" t="s">
        <v>22</v>
      </c>
      <c r="E42" s="76"/>
      <c r="F42" s="36"/>
      <c r="G42" s="39"/>
      <c r="H42" s="40"/>
      <c r="I42" s="135" t="s">
        <v>106</v>
      </c>
      <c r="J42" s="10"/>
      <c r="K42" s="10"/>
      <c r="L42" s="10"/>
    </row>
    <row r="43" spans="1:12" s="90" customFormat="1" ht="15">
      <c r="A43" s="27" t="s">
        <v>95</v>
      </c>
      <c r="B43" s="10"/>
      <c r="C43" s="44"/>
      <c r="D43" s="119" t="s">
        <v>25</v>
      </c>
      <c r="E43" s="55"/>
      <c r="F43" s="37"/>
      <c r="G43" s="37"/>
      <c r="H43" s="38"/>
      <c r="I43" s="135" t="s">
        <v>107</v>
      </c>
      <c r="J43" s="10"/>
      <c r="K43" s="10"/>
      <c r="L43" s="10"/>
    </row>
    <row r="44" spans="1:12" s="90" customFormat="1" ht="15">
      <c r="A44" s="10"/>
      <c r="B44" s="10"/>
      <c r="C44" s="44"/>
      <c r="D44" s="126" t="s">
        <v>24</v>
      </c>
      <c r="E44" s="55"/>
      <c r="F44" s="37"/>
      <c r="G44" s="37"/>
      <c r="H44" s="38"/>
      <c r="I44" s="10"/>
      <c r="J44" s="10"/>
      <c r="K44" s="10"/>
      <c r="L44" s="10"/>
    </row>
    <row r="45" spans="1:12" s="90" customFormat="1" ht="15">
      <c r="A45" s="27" t="s">
        <v>104</v>
      </c>
      <c r="B45" s="10"/>
      <c r="C45" s="151"/>
      <c r="E45" s="55"/>
      <c r="F45" s="37"/>
      <c r="G45" s="38"/>
      <c r="H45" s="37"/>
      <c r="I45" s="10"/>
      <c r="J45" s="10"/>
      <c r="K45" s="10"/>
      <c r="L45" s="10"/>
    </row>
    <row r="46" spans="1:12" ht="15">
      <c r="A46" s="5"/>
      <c r="B46" s="5"/>
      <c r="C46" s="5"/>
      <c r="D46" s="5"/>
      <c r="E46" s="56"/>
      <c r="F46" s="5"/>
      <c r="G46" s="5"/>
      <c r="H46" s="5"/>
      <c r="I46" s="5"/>
      <c r="J46" s="5"/>
      <c r="K46" s="5"/>
      <c r="L46" s="2"/>
    </row>
    <row r="47" spans="1:12" ht="45">
      <c r="A47" s="2"/>
      <c r="B47" s="2"/>
      <c r="C47" s="1" t="s">
        <v>3</v>
      </c>
      <c r="E47" s="120" t="s">
        <v>4</v>
      </c>
      <c r="F47" s="2"/>
      <c r="G47" s="120" t="s">
        <v>42</v>
      </c>
      <c r="H47" s="57" t="s">
        <v>5</v>
      </c>
      <c r="I47" s="2"/>
      <c r="J47" s="2"/>
      <c r="K47" s="2"/>
      <c r="L47" s="2"/>
    </row>
    <row r="48" spans="1:12" ht="15">
      <c r="A48" s="5"/>
      <c r="B48" s="5"/>
      <c r="C48" s="5"/>
      <c r="D48" s="5"/>
      <c r="E48" s="22"/>
      <c r="F48" s="5"/>
      <c r="G48" s="22"/>
      <c r="H48" s="56"/>
      <c r="I48" s="5"/>
      <c r="J48" s="5"/>
      <c r="K48" s="5"/>
      <c r="L48" s="2"/>
    </row>
    <row r="49" spans="1:12" ht="15">
      <c r="A49" s="2">
        <v>4</v>
      </c>
      <c r="B49" s="1" t="s">
        <v>6</v>
      </c>
      <c r="C49" s="167"/>
      <c r="D49" s="2"/>
      <c r="E49" s="42"/>
      <c r="F49" s="2"/>
      <c r="G49" s="9"/>
      <c r="H49" s="60"/>
      <c r="I49" s="2"/>
      <c r="J49" s="2"/>
      <c r="K49" s="2"/>
      <c r="L49" s="2"/>
    </row>
    <row r="50" spans="1:12" ht="18.75">
      <c r="A50" s="2"/>
      <c r="B50" s="2" t="s">
        <v>43</v>
      </c>
      <c r="C50" s="141" t="s">
        <v>49</v>
      </c>
      <c r="D50" s="64"/>
      <c r="E50" s="15">
        <v>16.88</v>
      </c>
      <c r="F50" s="4"/>
      <c r="G50" s="4"/>
      <c r="H50" s="59"/>
      <c r="I50" s="2"/>
      <c r="J50" s="2"/>
      <c r="K50" s="2"/>
      <c r="L50" s="2"/>
    </row>
    <row r="51" spans="1:12" s="80" customFormat="1" ht="18.75">
      <c r="A51" s="11"/>
      <c r="B51" s="11" t="s">
        <v>44</v>
      </c>
      <c r="C51" s="169" t="s">
        <v>272</v>
      </c>
      <c r="D51" s="64"/>
      <c r="E51" s="15">
        <v>32.4</v>
      </c>
      <c r="G51" s="15"/>
      <c r="H51" s="61"/>
      <c r="I51" s="11"/>
      <c r="J51" s="11"/>
      <c r="K51" s="11"/>
      <c r="L51" s="11"/>
    </row>
    <row r="52" spans="1:12" s="80" customFormat="1" ht="18.75">
      <c r="A52" s="11"/>
      <c r="B52" s="11"/>
      <c r="C52" s="169" t="s">
        <v>299</v>
      </c>
      <c r="D52" s="64"/>
      <c r="E52" s="15"/>
      <c r="G52" s="15"/>
      <c r="H52" s="61"/>
      <c r="I52" s="11"/>
      <c r="J52" s="11"/>
      <c r="K52" s="11"/>
      <c r="L52" s="11"/>
    </row>
    <row r="53" spans="1:12" s="80" customFormat="1" ht="18.75">
      <c r="A53" s="11"/>
      <c r="B53" s="11"/>
      <c r="C53" s="169" t="s">
        <v>273</v>
      </c>
      <c r="D53" s="64"/>
      <c r="E53" s="15"/>
      <c r="G53" s="15"/>
      <c r="H53" s="61"/>
      <c r="I53" s="11"/>
      <c r="J53" s="11"/>
      <c r="K53" s="11"/>
      <c r="L53" s="11"/>
    </row>
    <row r="54" spans="1:12" s="80" customFormat="1" ht="18.75">
      <c r="A54" s="11"/>
      <c r="B54" s="11"/>
      <c r="C54" s="169" t="s">
        <v>274</v>
      </c>
      <c r="D54" s="64"/>
      <c r="E54" s="15"/>
      <c r="G54" s="15"/>
      <c r="H54" s="61"/>
      <c r="I54" s="11"/>
      <c r="J54" s="11"/>
      <c r="K54" s="11"/>
      <c r="L54" s="11"/>
    </row>
    <row r="55" spans="1:12" s="80" customFormat="1" ht="18.75">
      <c r="A55" s="11"/>
      <c r="B55" s="11"/>
      <c r="C55" s="11" t="s">
        <v>207</v>
      </c>
      <c r="D55" s="64"/>
      <c r="E55" s="15"/>
      <c r="G55" s="15"/>
      <c r="H55" s="61"/>
      <c r="I55" s="11"/>
      <c r="J55" s="11"/>
      <c r="K55" s="11"/>
      <c r="L55" s="11"/>
    </row>
    <row r="56" spans="1:12" s="80" customFormat="1" ht="18.75">
      <c r="A56" s="11"/>
      <c r="B56" s="11"/>
      <c r="C56" s="169" t="s">
        <v>208</v>
      </c>
      <c r="D56" s="64"/>
      <c r="E56" s="15"/>
      <c r="G56" s="15"/>
      <c r="H56" s="61"/>
      <c r="I56" s="11"/>
      <c r="J56" s="11"/>
      <c r="K56" s="11"/>
      <c r="L56" s="11"/>
    </row>
    <row r="57" spans="1:12" s="80" customFormat="1" ht="18.75">
      <c r="A57" s="11"/>
      <c r="B57" s="11"/>
      <c r="C57" s="169" t="s">
        <v>167</v>
      </c>
      <c r="D57" s="64"/>
      <c r="E57" s="15"/>
      <c r="G57" s="15"/>
      <c r="H57" s="61"/>
      <c r="I57" s="11"/>
      <c r="J57" s="11"/>
      <c r="K57" s="11"/>
      <c r="L57" s="11"/>
    </row>
    <row r="58" spans="1:12" s="80" customFormat="1" ht="18.75">
      <c r="A58" s="11"/>
      <c r="B58" s="11"/>
      <c r="C58" s="11" t="s">
        <v>168</v>
      </c>
      <c r="D58" s="64"/>
      <c r="E58" s="15"/>
      <c r="G58" s="15"/>
      <c r="H58" s="61"/>
      <c r="I58" s="11"/>
      <c r="J58" s="11"/>
      <c r="K58" s="11"/>
      <c r="L58" s="11"/>
    </row>
    <row r="59" spans="1:12" s="80" customFormat="1" ht="18.75">
      <c r="A59" s="11"/>
      <c r="B59" s="11" t="s">
        <v>48</v>
      </c>
      <c r="C59" s="169" t="s">
        <v>77</v>
      </c>
      <c r="D59" s="64"/>
      <c r="E59" s="15">
        <f>25.9*0.01</f>
        <v>0.259</v>
      </c>
      <c r="F59" s="11"/>
      <c r="G59" s="15"/>
      <c r="H59" s="61"/>
      <c r="I59" s="11"/>
      <c r="J59" s="11"/>
      <c r="K59" s="11"/>
      <c r="L59" s="11"/>
    </row>
    <row r="60" spans="1:12" s="80" customFormat="1" ht="18.75">
      <c r="A60" s="11"/>
      <c r="B60" s="11" t="s">
        <v>47</v>
      </c>
      <c r="C60" s="165" t="s">
        <v>76</v>
      </c>
      <c r="D60" s="64"/>
      <c r="E60" s="15">
        <f>49.2*0.01</f>
        <v>0.49200000000000005</v>
      </c>
      <c r="F60" s="16"/>
      <c r="G60" s="16"/>
      <c r="H60" s="70"/>
      <c r="I60" s="11"/>
      <c r="J60" s="11"/>
      <c r="K60" s="11"/>
      <c r="L60" s="11"/>
    </row>
    <row r="61" spans="1:12" s="80" customFormat="1" ht="15">
      <c r="A61" s="11"/>
      <c r="B61" s="11" t="s">
        <v>51</v>
      </c>
      <c r="C61" s="165" t="s">
        <v>75</v>
      </c>
      <c r="E61" s="86" t="s">
        <v>68</v>
      </c>
      <c r="F61" s="16"/>
      <c r="G61" s="16"/>
      <c r="H61" s="70"/>
      <c r="I61" s="11"/>
      <c r="J61" s="11"/>
      <c r="K61" s="11"/>
      <c r="L61" s="11"/>
    </row>
    <row r="62" spans="1:12" s="80" customFormat="1" ht="15">
      <c r="A62" s="11"/>
      <c r="B62" s="11" t="s">
        <v>52</v>
      </c>
      <c r="C62" s="165" t="s">
        <v>74</v>
      </c>
      <c r="E62" s="86" t="s">
        <v>68</v>
      </c>
      <c r="F62" s="16"/>
      <c r="G62" s="16"/>
      <c r="H62" s="70"/>
      <c r="I62" s="11"/>
      <c r="J62" s="11"/>
      <c r="K62" s="11"/>
      <c r="L62" s="11"/>
    </row>
    <row r="63" spans="1:12" s="80" customFormat="1" ht="15">
      <c r="A63" s="11"/>
      <c r="B63" s="11" t="s">
        <v>53</v>
      </c>
      <c r="C63" s="165" t="s">
        <v>78</v>
      </c>
      <c r="E63" s="86" t="s">
        <v>68</v>
      </c>
      <c r="F63" s="11"/>
      <c r="G63" s="15"/>
      <c r="H63" s="61"/>
      <c r="I63" s="11"/>
      <c r="J63" s="11"/>
      <c r="K63" s="11"/>
      <c r="L63" s="11"/>
    </row>
    <row r="64" spans="1:12" s="80" customFormat="1" ht="15">
      <c r="A64" s="11"/>
      <c r="B64" s="11" t="s">
        <v>54</v>
      </c>
      <c r="C64" s="165" t="s">
        <v>209</v>
      </c>
      <c r="E64" s="176" t="s">
        <v>250</v>
      </c>
      <c r="F64" s="178"/>
      <c r="G64" s="178"/>
      <c r="H64" s="178"/>
      <c r="I64" s="178"/>
      <c r="J64" s="11"/>
      <c r="K64" s="11"/>
      <c r="L64" s="11"/>
    </row>
    <row r="65" spans="1:12" s="80" customFormat="1" ht="15">
      <c r="A65" s="11"/>
      <c r="B65" s="11"/>
      <c r="C65" s="165" t="s">
        <v>169</v>
      </c>
      <c r="E65" s="176" t="s">
        <v>170</v>
      </c>
      <c r="F65" s="178"/>
      <c r="G65" s="178"/>
      <c r="H65" s="178"/>
      <c r="I65" s="178"/>
      <c r="J65" s="11"/>
      <c r="K65" s="11"/>
      <c r="L65" s="11"/>
    </row>
    <row r="66" spans="1:12" s="80" customFormat="1" ht="18.75">
      <c r="A66" s="11"/>
      <c r="B66" s="11" t="s">
        <v>55</v>
      </c>
      <c r="C66" s="165" t="s">
        <v>79</v>
      </c>
      <c r="D66" s="64"/>
      <c r="E66" s="15">
        <f>16.8*0.11</f>
        <v>1.848</v>
      </c>
      <c r="F66" s="11"/>
      <c r="G66" s="15"/>
      <c r="H66" s="61"/>
      <c r="I66" s="11"/>
      <c r="J66" s="11"/>
      <c r="K66" s="11"/>
      <c r="L66" s="11"/>
    </row>
    <row r="67" spans="1:12" s="80" customFormat="1" ht="18.75">
      <c r="A67" s="11"/>
      <c r="B67" s="64"/>
      <c r="C67" s="165" t="s">
        <v>189</v>
      </c>
      <c r="D67" s="64"/>
      <c r="E67" s="15">
        <f>SUM(E50:E66)</f>
        <v>51.879</v>
      </c>
      <c r="F67" s="11" t="s">
        <v>15</v>
      </c>
      <c r="G67" s="221">
        <v>27.94</v>
      </c>
      <c r="H67" s="63">
        <f>(G67/60)*E67</f>
        <v>24.158321</v>
      </c>
      <c r="I67" s="11"/>
      <c r="J67" s="11"/>
      <c r="K67" s="11"/>
      <c r="L67" s="11"/>
    </row>
    <row r="68" spans="1:12" ht="15">
      <c r="A68" s="2"/>
      <c r="B68" s="2"/>
      <c r="C68" s="167"/>
      <c r="D68" s="2"/>
      <c r="E68" s="9"/>
      <c r="F68" s="2"/>
      <c r="G68" s="9"/>
      <c r="H68" s="60"/>
      <c r="I68" s="2"/>
      <c r="J68" s="2"/>
      <c r="K68" s="2"/>
      <c r="L68" s="2"/>
    </row>
    <row r="69" spans="1:12" s="90" customFormat="1" ht="15">
      <c r="A69" s="27" t="s">
        <v>0</v>
      </c>
      <c r="B69" s="10"/>
      <c r="C69" s="44"/>
      <c r="D69" s="10"/>
      <c r="E69" s="53"/>
      <c r="F69" s="10"/>
      <c r="G69" s="10"/>
      <c r="H69" s="31"/>
      <c r="I69" s="31" t="s">
        <v>119</v>
      </c>
      <c r="J69" s="10"/>
      <c r="K69" s="10"/>
      <c r="L69" s="10"/>
    </row>
    <row r="70" spans="1:12" s="90" customFormat="1" ht="15">
      <c r="A70" s="32"/>
      <c r="B70" s="32"/>
      <c r="C70" s="32"/>
      <c r="D70" s="119" t="s">
        <v>20</v>
      </c>
      <c r="E70" s="54"/>
      <c r="F70" s="32"/>
      <c r="G70" s="32"/>
      <c r="H70" s="32"/>
      <c r="I70" s="32"/>
      <c r="J70" s="32"/>
      <c r="K70" s="32"/>
      <c r="L70" s="10"/>
    </row>
    <row r="71" spans="1:12" s="90" customFormat="1" ht="15">
      <c r="A71" s="27" t="s">
        <v>1</v>
      </c>
      <c r="B71" s="10"/>
      <c r="C71" s="44"/>
      <c r="E71" s="55"/>
      <c r="F71" s="37"/>
      <c r="G71" s="38"/>
      <c r="H71" s="19"/>
      <c r="I71" s="133" t="s">
        <v>105</v>
      </c>
      <c r="J71" s="10"/>
      <c r="K71" s="10"/>
      <c r="L71" s="10"/>
    </row>
    <row r="72" spans="1:12" s="90" customFormat="1" ht="15">
      <c r="A72" s="10"/>
      <c r="B72" s="10"/>
      <c r="C72" s="44"/>
      <c r="D72" s="119" t="s">
        <v>22</v>
      </c>
      <c r="E72" s="76"/>
      <c r="F72" s="36"/>
      <c r="G72" s="39"/>
      <c r="H72" s="40"/>
      <c r="I72" s="135" t="s">
        <v>106</v>
      </c>
      <c r="J72" s="10"/>
      <c r="K72" s="10"/>
      <c r="L72" s="10"/>
    </row>
    <row r="73" spans="1:12" s="90" customFormat="1" ht="15">
      <c r="A73" s="27" t="s">
        <v>95</v>
      </c>
      <c r="B73" s="10"/>
      <c r="C73" s="44"/>
      <c r="D73" s="119" t="s">
        <v>25</v>
      </c>
      <c r="E73" s="55"/>
      <c r="F73" s="37"/>
      <c r="G73" s="37"/>
      <c r="H73" s="38"/>
      <c r="I73" s="135" t="s">
        <v>107</v>
      </c>
      <c r="J73" s="10"/>
      <c r="K73" s="10"/>
      <c r="L73" s="10"/>
    </row>
    <row r="74" spans="1:12" s="90" customFormat="1" ht="15">
      <c r="A74" s="10"/>
      <c r="B74" s="10"/>
      <c r="C74" s="44"/>
      <c r="D74" s="126" t="s">
        <v>24</v>
      </c>
      <c r="E74" s="55"/>
      <c r="F74" s="37"/>
      <c r="G74" s="37"/>
      <c r="H74" s="38"/>
      <c r="I74" s="10"/>
      <c r="J74" s="10"/>
      <c r="K74" s="10"/>
      <c r="L74" s="10"/>
    </row>
    <row r="75" spans="1:12" s="90" customFormat="1" ht="15">
      <c r="A75" s="27" t="s">
        <v>104</v>
      </c>
      <c r="B75" s="10"/>
      <c r="C75" s="151"/>
      <c r="E75" s="55"/>
      <c r="F75" s="37"/>
      <c r="G75" s="38"/>
      <c r="H75" s="37"/>
      <c r="I75" s="10"/>
      <c r="J75" s="10"/>
      <c r="K75" s="10"/>
      <c r="L75" s="10"/>
    </row>
    <row r="76" spans="1:12" ht="15">
      <c r="A76" s="5"/>
      <c r="B76" s="5"/>
      <c r="C76" s="5"/>
      <c r="D76" s="5"/>
      <c r="E76" s="56"/>
      <c r="F76" s="5"/>
      <c r="G76" s="5"/>
      <c r="H76" s="5"/>
      <c r="I76" s="5"/>
      <c r="J76" s="5"/>
      <c r="K76" s="5"/>
      <c r="L76" s="2"/>
    </row>
    <row r="77" spans="1:12" ht="45">
      <c r="A77" s="2"/>
      <c r="B77" s="2"/>
      <c r="C77" s="1" t="s">
        <v>3</v>
      </c>
      <c r="E77" s="120" t="s">
        <v>4</v>
      </c>
      <c r="F77" s="2"/>
      <c r="G77" s="120" t="s">
        <v>42</v>
      </c>
      <c r="H77" s="57" t="s">
        <v>5</v>
      </c>
      <c r="I77" s="2"/>
      <c r="J77" s="2"/>
      <c r="K77" s="2"/>
      <c r="L77" s="2"/>
    </row>
    <row r="78" spans="1:12" ht="15">
      <c r="A78" s="5"/>
      <c r="B78" s="5"/>
      <c r="C78" s="5"/>
      <c r="D78" s="5"/>
      <c r="E78" s="22"/>
      <c r="F78" s="5"/>
      <c r="G78" s="22"/>
      <c r="H78" s="56"/>
      <c r="I78" s="5"/>
      <c r="J78" s="5"/>
      <c r="K78" s="5"/>
      <c r="L78" s="2"/>
    </row>
    <row r="79" spans="1:12" ht="15">
      <c r="A79" s="2">
        <v>5</v>
      </c>
      <c r="B79" s="1" t="s">
        <v>7</v>
      </c>
      <c r="C79" s="167"/>
      <c r="D79" s="2"/>
      <c r="E79" s="9"/>
      <c r="F79" s="2"/>
      <c r="G79" s="9"/>
      <c r="H79" s="60"/>
      <c r="I79" s="2"/>
      <c r="J79" s="2"/>
      <c r="K79" s="2"/>
      <c r="L79" s="2"/>
    </row>
    <row r="80" spans="1:12" s="80" customFormat="1" ht="18.75">
      <c r="A80" s="11"/>
      <c r="B80" s="64"/>
      <c r="C80" s="165" t="s">
        <v>84</v>
      </c>
      <c r="D80" s="115"/>
      <c r="E80" s="15"/>
      <c r="F80" s="11"/>
      <c r="G80" s="15"/>
      <c r="H80" s="61">
        <v>0.11537299999999998</v>
      </c>
      <c r="I80" s="11"/>
      <c r="J80" s="11"/>
      <c r="K80" s="11"/>
      <c r="L80" s="11"/>
    </row>
    <row r="81" spans="1:12" s="80" customFormat="1" ht="18.75">
      <c r="A81" s="11"/>
      <c r="B81" s="64"/>
      <c r="C81" s="165" t="s">
        <v>85</v>
      </c>
      <c r="D81" s="116"/>
      <c r="E81" s="15"/>
      <c r="F81" s="11"/>
      <c r="G81" s="15"/>
      <c r="H81" s="61">
        <v>0.6211083333333333</v>
      </c>
      <c r="I81" s="11"/>
      <c r="J81" s="11"/>
      <c r="K81" s="11"/>
      <c r="L81" s="11"/>
    </row>
    <row r="82" spans="1:12" s="80" customFormat="1" ht="18.75">
      <c r="A82" s="11"/>
      <c r="B82" s="64"/>
      <c r="C82" s="165" t="s">
        <v>86</v>
      </c>
      <c r="D82" s="116"/>
      <c r="E82" s="15"/>
      <c r="F82" s="11"/>
      <c r="G82" s="15"/>
      <c r="H82" s="61">
        <v>0.125630859375</v>
      </c>
      <c r="I82" s="11"/>
      <c r="J82" s="11"/>
      <c r="K82" s="11"/>
      <c r="L82" s="11"/>
    </row>
    <row r="83" spans="1:12" s="80" customFormat="1" ht="18.75">
      <c r="A83" s="11"/>
      <c r="B83" s="64"/>
      <c r="C83" s="165" t="s">
        <v>87</v>
      </c>
      <c r="D83" s="115"/>
      <c r="E83" s="15"/>
      <c r="F83" s="11"/>
      <c r="G83" s="15"/>
      <c r="H83" s="61">
        <v>0.018378</v>
      </c>
      <c r="I83" s="11"/>
      <c r="J83" s="11"/>
      <c r="K83" s="11"/>
      <c r="L83" s="11"/>
    </row>
    <row r="84" spans="1:12" s="80" customFormat="1" ht="18.75">
      <c r="A84" s="11"/>
      <c r="B84" s="64"/>
      <c r="C84" s="165" t="s">
        <v>90</v>
      </c>
      <c r="D84" s="115"/>
      <c r="E84" s="15"/>
      <c r="F84" s="11"/>
      <c r="G84" s="15"/>
      <c r="H84" s="61">
        <v>0.32059400000000005</v>
      </c>
      <c r="I84" s="11"/>
      <c r="J84" s="11"/>
      <c r="K84" s="11"/>
      <c r="L84" s="11"/>
    </row>
    <row r="85" spans="1:12" s="80" customFormat="1" ht="18.75">
      <c r="A85" s="11"/>
      <c r="B85" s="64"/>
      <c r="C85" s="165" t="s">
        <v>91</v>
      </c>
      <c r="D85" s="115"/>
      <c r="E85" s="15"/>
      <c r="F85" s="11"/>
      <c r="G85" s="15"/>
      <c r="H85" s="61">
        <v>0.124562</v>
      </c>
      <c r="I85" s="11"/>
      <c r="J85" s="11"/>
      <c r="K85" s="11"/>
      <c r="L85" s="11"/>
    </row>
    <row r="86" spans="1:12" s="80" customFormat="1" ht="18.75">
      <c r="A86" s="11"/>
      <c r="B86" s="64"/>
      <c r="C86" s="165" t="s">
        <v>89</v>
      </c>
      <c r="D86" s="115"/>
      <c r="E86" s="15"/>
      <c r="F86" s="11"/>
      <c r="G86" s="15"/>
      <c r="H86" s="61">
        <v>0.005105</v>
      </c>
      <c r="I86" s="11"/>
      <c r="J86" s="11"/>
      <c r="K86" s="11"/>
      <c r="L86" s="11"/>
    </row>
    <row r="87" spans="1:12" s="80" customFormat="1" ht="18.75">
      <c r="A87" s="11"/>
      <c r="B87" s="64"/>
      <c r="C87" s="165" t="s">
        <v>92</v>
      </c>
      <c r="D87" s="115"/>
      <c r="E87" s="15"/>
      <c r="F87" s="11"/>
      <c r="G87" s="15"/>
      <c r="H87" s="61">
        <v>1.88</v>
      </c>
      <c r="I87" s="11"/>
      <c r="J87" s="11"/>
      <c r="K87" s="11"/>
      <c r="L87" s="11"/>
    </row>
    <row r="88" spans="1:12" s="80" customFormat="1" ht="18.75">
      <c r="A88" s="11"/>
      <c r="B88" s="64"/>
      <c r="C88" s="165" t="s">
        <v>71</v>
      </c>
      <c r="E88" s="81"/>
      <c r="F88" s="11"/>
      <c r="G88" s="64"/>
      <c r="H88" s="63">
        <f>0.14*0.11</f>
        <v>0.015400000000000002</v>
      </c>
      <c r="I88" s="11"/>
      <c r="J88" s="11"/>
      <c r="K88" s="11"/>
      <c r="L88" s="11"/>
    </row>
    <row r="89" spans="1:12" s="80" customFormat="1" ht="18.75">
      <c r="A89" s="11"/>
      <c r="B89" s="64"/>
      <c r="C89" s="165" t="s">
        <v>69</v>
      </c>
      <c r="D89" s="11"/>
      <c r="E89" s="15"/>
      <c r="F89" s="11"/>
      <c r="G89" s="15"/>
      <c r="H89" s="61">
        <v>0.52</v>
      </c>
      <c r="I89" s="11"/>
      <c r="J89" s="11"/>
      <c r="K89" s="11"/>
      <c r="L89" s="11"/>
    </row>
    <row r="90" spans="1:12" ht="15">
      <c r="A90" s="2"/>
      <c r="B90" s="2"/>
      <c r="C90" s="167"/>
      <c r="D90" s="2"/>
      <c r="E90" s="9"/>
      <c r="F90" s="2"/>
      <c r="G90" s="9"/>
      <c r="H90" s="60"/>
      <c r="I90" s="2"/>
      <c r="J90" s="2"/>
      <c r="K90" s="2"/>
      <c r="L90" s="2"/>
    </row>
    <row r="91" spans="1:12" ht="15">
      <c r="A91" s="11">
        <v>6</v>
      </c>
      <c r="B91" s="12" t="s">
        <v>8</v>
      </c>
      <c r="C91" s="165"/>
      <c r="D91" s="11"/>
      <c r="E91" s="15"/>
      <c r="F91" s="11"/>
      <c r="G91" s="15"/>
      <c r="H91" s="61"/>
      <c r="I91" s="2"/>
      <c r="J91" s="2"/>
      <c r="K91" s="2"/>
      <c r="L91" s="2"/>
    </row>
    <row r="92" spans="1:12" ht="15">
      <c r="A92" s="11"/>
      <c r="B92" s="12" t="s">
        <v>43</v>
      </c>
      <c r="C92" s="165" t="s">
        <v>66</v>
      </c>
      <c r="D92" s="11"/>
      <c r="E92" s="15"/>
      <c r="F92" s="11"/>
      <c r="G92" s="15"/>
      <c r="H92" s="61"/>
      <c r="I92" s="2"/>
      <c r="J92" s="2"/>
      <c r="K92" s="2"/>
      <c r="L92" s="2"/>
    </row>
    <row r="93" spans="1:12" s="80" customFormat="1" ht="15">
      <c r="A93" s="11"/>
      <c r="B93" s="12" t="s">
        <v>44</v>
      </c>
      <c r="C93" s="165" t="s">
        <v>97</v>
      </c>
      <c r="D93" s="11"/>
      <c r="E93" s="15"/>
      <c r="F93" s="11"/>
      <c r="G93" s="15"/>
      <c r="H93" s="61">
        <f>E67*(3.5/60)</f>
        <v>3.026275</v>
      </c>
      <c r="I93" s="11"/>
      <c r="J93" s="11"/>
      <c r="K93" s="11"/>
      <c r="L93" s="11"/>
    </row>
    <row r="94" spans="1:12" ht="15">
      <c r="A94" s="11"/>
      <c r="B94" s="11"/>
      <c r="C94" s="165"/>
      <c r="D94" s="11"/>
      <c r="E94" s="15"/>
      <c r="F94" s="11"/>
      <c r="G94" s="15"/>
      <c r="H94" s="61"/>
      <c r="I94" s="2"/>
      <c r="J94" s="2"/>
      <c r="K94" s="2"/>
      <c r="L94" s="2"/>
    </row>
    <row r="95" spans="1:12" ht="15.75">
      <c r="A95" s="11">
        <v>7</v>
      </c>
      <c r="B95" s="12" t="s">
        <v>72</v>
      </c>
      <c r="C95" s="165"/>
      <c r="D95" s="111"/>
      <c r="E95" s="15"/>
      <c r="F95" s="11"/>
      <c r="G95" s="15"/>
      <c r="H95" s="61"/>
      <c r="I95" s="2"/>
      <c r="J95" s="2"/>
      <c r="K95" s="2"/>
      <c r="L95" s="2"/>
    </row>
    <row r="96" spans="1:12" s="80" customFormat="1" ht="18.75">
      <c r="A96" s="11"/>
      <c r="B96" s="11"/>
      <c r="C96" s="169" t="s">
        <v>73</v>
      </c>
      <c r="D96" s="11"/>
      <c r="E96" s="15"/>
      <c r="F96" s="11"/>
      <c r="G96" s="64"/>
      <c r="H96" s="61">
        <v>9.56</v>
      </c>
      <c r="I96" s="11"/>
      <c r="J96" s="11"/>
      <c r="K96" s="11"/>
      <c r="L96" s="11"/>
    </row>
    <row r="97" spans="1:12" ht="15">
      <c r="A97" s="11"/>
      <c r="B97" s="11"/>
      <c r="C97" s="170"/>
      <c r="D97" s="11"/>
      <c r="E97" s="15"/>
      <c r="F97" s="11"/>
      <c r="G97" s="15"/>
      <c r="H97" s="61"/>
      <c r="I97" s="2"/>
      <c r="J97" s="2"/>
      <c r="K97" s="2"/>
      <c r="L97" s="2"/>
    </row>
    <row r="98" spans="1:12" s="80" customFormat="1" ht="18.75">
      <c r="A98" s="11">
        <v>8</v>
      </c>
      <c r="B98" s="17" t="s">
        <v>9</v>
      </c>
      <c r="C98" s="165"/>
      <c r="D98" s="11"/>
      <c r="E98" s="15"/>
      <c r="F98" s="11"/>
      <c r="G98" s="52"/>
      <c r="H98" s="61">
        <f>36.36*0.09</f>
        <v>3.2723999999999998</v>
      </c>
      <c r="I98" s="11"/>
      <c r="J98" s="11"/>
      <c r="K98" s="11"/>
      <c r="L98" s="11"/>
    </row>
    <row r="99" spans="1:12" ht="15">
      <c r="A99" s="11"/>
      <c r="B99" s="11"/>
      <c r="C99" s="165"/>
      <c r="D99" s="11"/>
      <c r="E99" s="15"/>
      <c r="F99" s="11"/>
      <c r="G99" s="15"/>
      <c r="H99" s="61"/>
      <c r="I99" s="2"/>
      <c r="J99" s="2"/>
      <c r="K99" s="2"/>
      <c r="L99" s="2"/>
    </row>
    <row r="100" spans="1:12" s="80" customFormat="1" ht="15">
      <c r="A100" s="11">
        <v>9</v>
      </c>
      <c r="B100" s="12" t="s">
        <v>10</v>
      </c>
      <c r="C100" s="12" t="s">
        <v>11</v>
      </c>
      <c r="D100" s="11"/>
      <c r="E100" s="15"/>
      <c r="F100" s="11"/>
      <c r="G100" s="15"/>
      <c r="H100" s="61"/>
      <c r="I100" s="11"/>
      <c r="J100" s="11"/>
      <c r="K100" s="11"/>
      <c r="L100" s="11"/>
    </row>
    <row r="101" spans="1:12" s="80" customFormat="1" ht="18.75">
      <c r="A101" s="11"/>
      <c r="B101" s="52"/>
      <c r="C101" s="165" t="s">
        <v>275</v>
      </c>
      <c r="D101" s="111"/>
      <c r="E101" s="15"/>
      <c r="F101" s="11"/>
      <c r="H101" s="61"/>
      <c r="I101" s="11"/>
      <c r="J101" s="11"/>
      <c r="K101" s="11"/>
      <c r="L101" s="11"/>
    </row>
    <row r="102" spans="1:12" s="80" customFormat="1" ht="18.75">
      <c r="A102" s="11"/>
      <c r="B102" s="11"/>
      <c r="C102" s="165" t="s">
        <v>189</v>
      </c>
      <c r="D102" s="64"/>
      <c r="E102" s="15">
        <f>(E50)*0.09</f>
        <v>1.5191999999999999</v>
      </c>
      <c r="F102" s="11" t="s">
        <v>15</v>
      </c>
      <c r="G102" s="221">
        <v>27.94</v>
      </c>
      <c r="H102" s="63">
        <f>(G102/60)*E102</f>
        <v>0.7074408</v>
      </c>
      <c r="I102" s="11"/>
      <c r="J102" s="11"/>
      <c r="K102" s="11"/>
      <c r="L102" s="11"/>
    </row>
    <row r="103" spans="1:12" s="80" customFormat="1" ht="15">
      <c r="A103" s="11"/>
      <c r="B103" s="11"/>
      <c r="C103" s="165"/>
      <c r="D103" s="11"/>
      <c r="E103" s="15"/>
      <c r="F103" s="11"/>
      <c r="G103" s="15"/>
      <c r="H103" s="61"/>
      <c r="I103" s="11"/>
      <c r="J103" s="11"/>
      <c r="K103" s="11"/>
      <c r="L103" s="11"/>
    </row>
    <row r="104" spans="1:12" s="80" customFormat="1" ht="15">
      <c r="A104" s="11"/>
      <c r="B104" s="11"/>
      <c r="C104" s="165" t="s">
        <v>40</v>
      </c>
      <c r="D104" s="11"/>
      <c r="E104" s="15"/>
      <c r="F104" s="11"/>
      <c r="G104" s="15"/>
      <c r="H104" s="61">
        <f>'5 of 10'!H79</f>
        <v>30.522397958013386</v>
      </c>
      <c r="I104" s="11"/>
      <c r="J104" s="11"/>
      <c r="K104" s="11"/>
      <c r="L104" s="11"/>
    </row>
    <row r="105" spans="1:12" ht="15">
      <c r="A105" s="11"/>
      <c r="B105" s="11"/>
      <c r="C105" s="165"/>
      <c r="D105" s="11"/>
      <c r="E105" s="15"/>
      <c r="F105" s="11"/>
      <c r="G105" s="15"/>
      <c r="H105" s="75"/>
      <c r="I105" s="2"/>
      <c r="J105" s="2"/>
      <c r="K105" s="2"/>
      <c r="L105" s="2"/>
    </row>
    <row r="106" spans="1:12" ht="15.75" thickBot="1">
      <c r="A106" s="11">
        <v>10</v>
      </c>
      <c r="B106" s="12" t="s">
        <v>13</v>
      </c>
      <c r="C106" s="174"/>
      <c r="D106" s="50"/>
      <c r="E106" s="50"/>
      <c r="F106" s="50"/>
      <c r="G106" s="50"/>
      <c r="H106" s="62">
        <f>SUM(H23:H105)</f>
        <v>85.67357261738837</v>
      </c>
      <c r="I106" s="2"/>
      <c r="J106" s="2"/>
      <c r="K106" s="2"/>
      <c r="L106" s="2"/>
    </row>
    <row r="107" spans="1:12" ht="15.75" thickTop="1">
      <c r="A107" s="11"/>
      <c r="B107" s="12"/>
      <c r="C107" s="174"/>
      <c r="D107" s="50"/>
      <c r="E107" s="50"/>
      <c r="F107" s="50"/>
      <c r="G107" s="50"/>
      <c r="H107" s="63"/>
      <c r="I107" s="2"/>
      <c r="J107" s="2"/>
      <c r="K107" s="2"/>
      <c r="L107" s="2"/>
    </row>
    <row r="108" spans="1:13" ht="20.25">
      <c r="A108" s="11">
        <v>11</v>
      </c>
      <c r="B108" s="12" t="s">
        <v>37</v>
      </c>
      <c r="C108" s="174"/>
      <c r="D108" s="50"/>
      <c r="E108" s="50"/>
      <c r="F108" s="50"/>
      <c r="G108" s="52"/>
      <c r="H108" s="82">
        <f>(E51*(3.5/60))+(E51*(G67/60))+H98</f>
        <v>20.25</v>
      </c>
      <c r="I108" s="10"/>
      <c r="J108" s="10"/>
      <c r="K108" s="10"/>
      <c r="L108" s="10"/>
      <c r="M108" s="90"/>
    </row>
    <row r="109" spans="1:13" ht="15">
      <c r="A109" s="32"/>
      <c r="B109" s="32"/>
      <c r="C109" s="32"/>
      <c r="D109" s="43"/>
      <c r="E109" s="35"/>
      <c r="F109" s="34"/>
      <c r="G109" s="35"/>
      <c r="H109" s="54"/>
      <c r="I109" s="32"/>
      <c r="J109" s="32"/>
      <c r="K109" s="32"/>
      <c r="L109" s="10"/>
      <c r="M109" s="90"/>
    </row>
    <row r="110" spans="3:8" ht="12">
      <c r="C110" s="170"/>
      <c r="E110" s="87"/>
      <c r="H110" s="88"/>
    </row>
    <row r="111" spans="3:8" ht="15">
      <c r="C111" s="165"/>
      <c r="E111" s="87"/>
      <c r="H111" s="88"/>
    </row>
    <row r="112" spans="2:8" ht="18.75">
      <c r="B112" s="52"/>
      <c r="C112" s="165"/>
      <c r="E112" s="87"/>
      <c r="H112" s="88"/>
    </row>
    <row r="113" spans="2:8" ht="18.75">
      <c r="B113" s="52"/>
      <c r="C113" s="165"/>
      <c r="E113" s="87"/>
      <c r="H113" s="88"/>
    </row>
    <row r="114" spans="2:8" ht="18.75">
      <c r="B114" s="52"/>
      <c r="C114" s="165"/>
      <c r="E114" s="87"/>
      <c r="H114" s="88"/>
    </row>
    <row r="115" spans="2:8" ht="18.75">
      <c r="B115" s="52"/>
      <c r="C115" s="165"/>
      <c r="E115" s="87"/>
      <c r="H115" s="89"/>
    </row>
    <row r="116" spans="2:8" ht="18.75">
      <c r="B116" s="52"/>
      <c r="C116" s="165"/>
      <c r="E116" s="87"/>
      <c r="H116" s="88"/>
    </row>
    <row r="117" spans="2:8" ht="18.75">
      <c r="B117" s="52"/>
      <c r="C117" s="165"/>
      <c r="E117" s="87"/>
      <c r="H117" s="88"/>
    </row>
    <row r="118" spans="2:8" ht="18.75">
      <c r="B118" s="52"/>
      <c r="C118" s="165"/>
      <c r="E118" s="87"/>
      <c r="H118" s="88"/>
    </row>
    <row r="119" spans="2:8" ht="18.75">
      <c r="B119" s="52"/>
      <c r="C119" s="165"/>
      <c r="E119" s="87"/>
      <c r="H119" s="88"/>
    </row>
    <row r="120" spans="2:8" ht="18.75">
      <c r="B120" s="52"/>
      <c r="C120" s="165"/>
      <c r="E120" s="87"/>
      <c r="H120" s="88"/>
    </row>
    <row r="121" spans="2:8" ht="18.75">
      <c r="B121" s="52"/>
      <c r="C121" s="165"/>
      <c r="E121" s="87"/>
      <c r="H121" s="88"/>
    </row>
    <row r="122" spans="2:8" ht="18.75">
      <c r="B122" s="52"/>
      <c r="C122" s="165"/>
      <c r="E122" s="87"/>
      <c r="H122" s="88"/>
    </row>
    <row r="123" spans="2:8" ht="18.75">
      <c r="B123" s="52"/>
      <c r="C123" s="165"/>
      <c r="E123" s="87"/>
      <c r="H123" s="88"/>
    </row>
    <row r="124" spans="2:8" ht="18.75">
      <c r="B124" s="52"/>
      <c r="C124" s="165"/>
      <c r="E124" s="87"/>
      <c r="H124" s="88"/>
    </row>
    <row r="125" spans="2:8" ht="18.75">
      <c r="B125" s="52"/>
      <c r="C125" s="165"/>
      <c r="E125" s="87"/>
      <c r="H125" s="88"/>
    </row>
    <row r="126" spans="2:8" ht="18.75">
      <c r="B126" s="52"/>
      <c r="C126" s="165"/>
      <c r="E126" s="87"/>
      <c r="H126" s="88"/>
    </row>
    <row r="127" spans="2:8" ht="18.75">
      <c r="B127" s="52"/>
      <c r="C127" s="165"/>
      <c r="E127" s="87"/>
      <c r="H127" s="88"/>
    </row>
    <row r="128" spans="3:8" ht="12">
      <c r="C128" s="170"/>
      <c r="E128" s="87"/>
      <c r="H128" s="88"/>
    </row>
    <row r="129" spans="3:8" ht="12">
      <c r="C129" s="170"/>
      <c r="E129" s="87"/>
      <c r="H129" s="88"/>
    </row>
    <row r="130" spans="3:8" ht="12">
      <c r="C130" s="170"/>
      <c r="E130" s="87"/>
      <c r="H130" s="88"/>
    </row>
    <row r="131" spans="3:8" ht="12">
      <c r="C131" s="170"/>
      <c r="E131" s="87"/>
      <c r="H131" s="88"/>
    </row>
    <row r="132" spans="3:8" ht="12">
      <c r="C132" s="170"/>
      <c r="E132" s="87"/>
      <c r="H132" s="88"/>
    </row>
    <row r="133" spans="3:8" ht="12">
      <c r="C133" s="170"/>
      <c r="E133" s="87"/>
      <c r="H133" s="88"/>
    </row>
    <row r="134" ht="12">
      <c r="C134" s="170"/>
    </row>
    <row r="135" ht="12">
      <c r="C135" s="170"/>
    </row>
    <row r="136" ht="12">
      <c r="C136" s="170"/>
    </row>
    <row r="137" ht="12">
      <c r="C137" s="170"/>
    </row>
    <row r="138" ht="12">
      <c r="C138" s="170"/>
    </row>
    <row r="139" ht="12">
      <c r="C139" s="170"/>
    </row>
    <row r="140" ht="12">
      <c r="C140" s="170"/>
    </row>
    <row r="141" ht="12">
      <c r="C141" s="170"/>
    </row>
    <row r="142" ht="12">
      <c r="C142" s="170"/>
    </row>
    <row r="143" ht="12">
      <c r="C143" s="170"/>
    </row>
    <row r="144" ht="12">
      <c r="C144" s="170"/>
    </row>
    <row r="145" ht="12">
      <c r="C145" s="170"/>
    </row>
    <row r="146" ht="12">
      <c r="C146" s="170"/>
    </row>
    <row r="147" ht="12">
      <c r="C147" s="170"/>
    </row>
    <row r="148" ht="12">
      <c r="C148" s="170"/>
    </row>
    <row r="149" ht="12">
      <c r="C149" s="170"/>
    </row>
    <row r="150" ht="12">
      <c r="C150" s="170"/>
    </row>
    <row r="151" ht="12">
      <c r="C151" s="170"/>
    </row>
    <row r="152" ht="12">
      <c r="C152" s="170"/>
    </row>
    <row r="153" ht="12">
      <c r="C153" s="170"/>
    </row>
    <row r="154" ht="12">
      <c r="C154" s="170"/>
    </row>
    <row r="155" ht="12">
      <c r="C155" s="170"/>
    </row>
    <row r="156" ht="12">
      <c r="C156" s="170"/>
    </row>
    <row r="157" ht="12">
      <c r="C157" s="170"/>
    </row>
    <row r="158" ht="12">
      <c r="C158" s="170"/>
    </row>
  </sheetData>
  <printOptions/>
  <pageMargins left="0.75" right="0.75" top="1" bottom="1" header="0.5" footer="0.5"/>
  <pageSetup fitToHeight="0" fitToWidth="1" horizontalDpi="600" verticalDpi="600" orientation="landscape" scale="60" r:id="rId1"/>
  <rowBreaks count="2" manualBreakCount="2">
    <brk id="38" max="8" man="1"/>
    <brk id="68" max="8" man="1"/>
  </rowBreaks>
</worksheet>
</file>

<file path=xl/worksheets/sheet5.xml><?xml version="1.0" encoding="utf-8"?>
<worksheet xmlns="http://schemas.openxmlformats.org/spreadsheetml/2006/main" xmlns:r="http://schemas.openxmlformats.org/officeDocument/2006/relationships">
  <sheetPr>
    <pageSetUpPr fitToPage="1"/>
  </sheetPr>
  <dimension ref="A1:L153"/>
  <sheetViews>
    <sheetView zoomScale="75" zoomScaleNormal="75" workbookViewId="0" topLeftCell="A57">
      <selection activeCell="C56" sqref="C56"/>
    </sheetView>
  </sheetViews>
  <sheetFormatPr defaultColWidth="9.00390625" defaultRowHeight="12.75"/>
  <cols>
    <col min="1" max="1" width="9.00390625" style="85" customWidth="1"/>
    <col min="2" max="2" width="8.75390625" style="85" customWidth="1"/>
    <col min="3" max="3" width="80.75390625" style="85" customWidth="1"/>
    <col min="4" max="4" width="9.00390625" style="85" customWidth="1"/>
    <col min="5" max="5" width="12.25390625" style="88" customWidth="1"/>
    <col min="6" max="16384" width="9.00390625" style="85" customWidth="1"/>
  </cols>
  <sheetData>
    <row r="1" spans="1:9" s="90" customFormat="1" ht="15">
      <c r="A1" s="27" t="s">
        <v>0</v>
      </c>
      <c r="B1" s="10"/>
      <c r="C1" s="28"/>
      <c r="D1" s="10"/>
      <c r="E1" s="53"/>
      <c r="F1" s="10"/>
      <c r="G1" s="10"/>
      <c r="H1" s="31"/>
      <c r="I1" s="31" t="s">
        <v>120</v>
      </c>
    </row>
    <row r="2" spans="1:9" s="90" customFormat="1" ht="15">
      <c r="A2" s="32"/>
      <c r="B2" s="32"/>
      <c r="C2" s="33"/>
      <c r="D2" s="119" t="s">
        <v>20</v>
      </c>
      <c r="E2" s="54"/>
      <c r="F2" s="32"/>
      <c r="G2" s="32"/>
      <c r="H2" s="32"/>
      <c r="I2" s="32"/>
    </row>
    <row r="3" spans="1:9" s="90" customFormat="1" ht="15">
      <c r="A3" s="27" t="s">
        <v>1</v>
      </c>
      <c r="B3" s="10"/>
      <c r="C3" s="28"/>
      <c r="E3" s="55"/>
      <c r="F3" s="37"/>
      <c r="G3" s="38"/>
      <c r="H3" s="37"/>
      <c r="I3" s="133" t="s">
        <v>105</v>
      </c>
    </row>
    <row r="4" spans="1:9" s="90" customFormat="1" ht="15">
      <c r="A4" s="10"/>
      <c r="B4" s="10"/>
      <c r="C4" s="28"/>
      <c r="D4" s="127" t="s">
        <v>26</v>
      </c>
      <c r="E4" s="76"/>
      <c r="F4" s="36"/>
      <c r="G4" s="39"/>
      <c r="H4" s="36"/>
      <c r="I4" s="135" t="s">
        <v>106</v>
      </c>
    </row>
    <row r="5" spans="1:9" s="90" customFormat="1" ht="15">
      <c r="A5" s="27" t="s">
        <v>95</v>
      </c>
      <c r="B5" s="10"/>
      <c r="C5" s="28"/>
      <c r="D5" s="127" t="s">
        <v>27</v>
      </c>
      <c r="E5" s="55"/>
      <c r="F5" s="37"/>
      <c r="G5" s="37"/>
      <c r="H5" s="38"/>
      <c r="I5" s="135" t="s">
        <v>107</v>
      </c>
    </row>
    <row r="6" spans="1:9" s="90" customFormat="1" ht="15">
      <c r="A6" s="10"/>
      <c r="B6" s="10"/>
      <c r="C6" s="28"/>
      <c r="E6" s="55"/>
      <c r="F6" s="37"/>
      <c r="G6" s="38"/>
      <c r="H6" s="37"/>
      <c r="I6" s="10"/>
    </row>
    <row r="7" spans="1:9" s="90" customFormat="1" ht="15">
      <c r="A7" s="27" t="s">
        <v>104</v>
      </c>
      <c r="B7" s="10"/>
      <c r="C7" s="41"/>
      <c r="E7" s="55"/>
      <c r="F7" s="37"/>
      <c r="G7" s="38"/>
      <c r="H7" s="37"/>
      <c r="I7" s="29"/>
    </row>
    <row r="8" spans="1:9" s="90" customFormat="1" ht="15">
      <c r="A8" s="10"/>
      <c r="B8" s="10"/>
      <c r="C8" s="28"/>
      <c r="D8" s="29"/>
      <c r="E8" s="66"/>
      <c r="F8" s="29"/>
      <c r="G8" s="29"/>
      <c r="H8" s="29"/>
      <c r="I8" s="29"/>
    </row>
    <row r="9" spans="1:12" ht="15">
      <c r="A9" s="5"/>
      <c r="B9" s="5"/>
      <c r="C9" s="6"/>
      <c r="D9" s="7"/>
      <c r="E9" s="77"/>
      <c r="F9" s="7"/>
      <c r="G9" s="7"/>
      <c r="H9" s="7"/>
      <c r="I9" s="7"/>
      <c r="J9" s="118"/>
      <c r="K9" s="118"/>
      <c r="L9" s="118"/>
    </row>
    <row r="10" spans="1:8" ht="45">
      <c r="A10" s="2"/>
      <c r="B10" s="2"/>
      <c r="C10" s="1" t="s">
        <v>3</v>
      </c>
      <c r="E10" s="120" t="s">
        <v>94</v>
      </c>
      <c r="F10" s="2"/>
      <c r="G10" s="120" t="s">
        <v>42</v>
      </c>
      <c r="H10" s="57" t="s">
        <v>67</v>
      </c>
    </row>
    <row r="11" spans="1:12" ht="15">
      <c r="A11" s="5"/>
      <c r="B11" s="5"/>
      <c r="C11" s="6"/>
      <c r="D11" s="5"/>
      <c r="E11" s="22"/>
      <c r="F11" s="5"/>
      <c r="G11" s="22"/>
      <c r="H11" s="56"/>
      <c r="I11" s="118"/>
      <c r="J11" s="118"/>
      <c r="K11" s="118"/>
      <c r="L11" s="118"/>
    </row>
    <row r="12" spans="1:8" ht="15">
      <c r="A12" s="2">
        <v>1</v>
      </c>
      <c r="B12" s="1" t="s">
        <v>219</v>
      </c>
      <c r="C12" s="3"/>
      <c r="D12" s="2"/>
      <c r="E12" s="9"/>
      <c r="F12" s="2"/>
      <c r="G12" s="9"/>
      <c r="H12" s="58"/>
    </row>
    <row r="13" spans="1:8" ht="15">
      <c r="A13" s="2"/>
      <c r="B13" s="1"/>
      <c r="C13" s="2" t="s">
        <v>220</v>
      </c>
      <c r="D13" s="2"/>
      <c r="E13" s="9">
        <v>8.56</v>
      </c>
      <c r="F13" s="2"/>
      <c r="G13" s="9"/>
      <c r="H13" s="58"/>
    </row>
    <row r="14" spans="1:8" ht="15">
      <c r="A14" s="2"/>
      <c r="B14" s="1"/>
      <c r="C14" s="2" t="s">
        <v>59</v>
      </c>
      <c r="D14" s="2"/>
      <c r="E14" s="9">
        <v>4.28</v>
      </c>
      <c r="F14" s="2"/>
      <c r="G14" s="9"/>
      <c r="H14" s="58"/>
    </row>
    <row r="15" spans="1:8" ht="15">
      <c r="A15" s="2"/>
      <c r="B15" s="1"/>
      <c r="C15" s="26" t="s">
        <v>56</v>
      </c>
      <c r="D15" s="2"/>
      <c r="E15" s="9"/>
      <c r="F15" s="2"/>
      <c r="G15" s="9"/>
      <c r="H15" s="58"/>
    </row>
    <row r="16" spans="1:8" ht="15">
      <c r="A16" s="2"/>
      <c r="B16" s="1"/>
      <c r="C16" s="26" t="s">
        <v>214</v>
      </c>
      <c r="D16" s="2"/>
      <c r="E16" s="9"/>
      <c r="F16" s="2"/>
      <c r="G16" s="9"/>
      <c r="H16" s="58"/>
    </row>
    <row r="17" spans="1:8" ht="15">
      <c r="A17" s="2"/>
      <c r="B17" s="1"/>
      <c r="C17" s="26" t="s">
        <v>215</v>
      </c>
      <c r="D17" s="2"/>
      <c r="E17" s="9"/>
      <c r="F17" s="2"/>
      <c r="G17" s="9"/>
      <c r="H17" s="58"/>
    </row>
    <row r="18" spans="1:8" ht="15">
      <c r="A18" s="2"/>
      <c r="B18" s="1"/>
      <c r="C18" s="26" t="s">
        <v>57</v>
      </c>
      <c r="D18" s="2"/>
      <c r="E18" s="9"/>
      <c r="F18" s="2"/>
      <c r="G18" s="9"/>
      <c r="H18" s="58"/>
    </row>
    <row r="19" spans="1:8" ht="15">
      <c r="A19" s="2"/>
      <c r="B19" s="1"/>
      <c r="C19" s="26" t="s">
        <v>216</v>
      </c>
      <c r="D19" s="2"/>
      <c r="E19" s="9"/>
      <c r="F19" s="2"/>
      <c r="G19" s="9"/>
      <c r="H19" s="58"/>
    </row>
    <row r="20" spans="1:8" ht="15">
      <c r="A20" s="2"/>
      <c r="B20" s="1"/>
      <c r="C20" s="26" t="s">
        <v>239</v>
      </c>
      <c r="D20" s="2"/>
      <c r="E20" s="9"/>
      <c r="F20" s="2"/>
      <c r="G20" s="9"/>
      <c r="H20" s="58"/>
    </row>
    <row r="21" spans="1:8" s="80" customFormat="1" ht="18.75">
      <c r="A21" s="11"/>
      <c r="B21" s="64"/>
      <c r="C21" s="13" t="s">
        <v>194</v>
      </c>
      <c r="D21" s="64"/>
      <c r="E21" s="15">
        <f>SUM(E13:E20)</f>
        <v>12.84</v>
      </c>
      <c r="F21" s="11" t="s">
        <v>15</v>
      </c>
      <c r="G21" s="221">
        <v>19.239919139999998</v>
      </c>
      <c r="H21" s="63">
        <f>(G21/60)*E21</f>
        <v>4.11734269596</v>
      </c>
    </row>
    <row r="22" spans="1:8" ht="15">
      <c r="A22" s="2"/>
      <c r="B22" s="2"/>
      <c r="C22" s="3"/>
      <c r="D22" s="2"/>
      <c r="E22" s="9"/>
      <c r="F22" s="2"/>
      <c r="G22" s="9"/>
      <c r="H22" s="58"/>
    </row>
    <row r="23" spans="1:8" ht="15">
      <c r="A23" s="2">
        <v>2</v>
      </c>
      <c r="B23" s="2" t="s">
        <v>61</v>
      </c>
      <c r="C23" s="20"/>
      <c r="D23" s="2"/>
      <c r="E23" s="42"/>
      <c r="F23" s="2"/>
      <c r="G23" s="9"/>
      <c r="H23" s="58"/>
    </row>
    <row r="24" spans="1:8" ht="44.25" customHeight="1">
      <c r="A24" s="2"/>
      <c r="B24" s="2"/>
      <c r="C24" s="3" t="s">
        <v>300</v>
      </c>
      <c r="D24" s="94"/>
      <c r="E24" s="9">
        <v>0.53</v>
      </c>
      <c r="F24" s="4"/>
      <c r="G24" s="23"/>
      <c r="H24" s="59"/>
    </row>
    <row r="25" spans="1:8" ht="15">
      <c r="A25" s="2"/>
      <c r="B25" s="2"/>
      <c r="C25" s="167"/>
      <c r="D25" s="94"/>
      <c r="E25" s="9"/>
      <c r="F25" s="4"/>
      <c r="G25" s="23"/>
      <c r="H25" s="59"/>
    </row>
    <row r="26" spans="1:8" ht="15">
      <c r="A26" s="2"/>
      <c r="B26" s="2"/>
      <c r="C26" s="167" t="s">
        <v>301</v>
      </c>
      <c r="D26" s="94"/>
      <c r="E26" s="9">
        <v>5</v>
      </c>
      <c r="F26" s="4"/>
      <c r="G26" s="23"/>
      <c r="H26" s="110"/>
    </row>
    <row r="27" spans="1:8" ht="15">
      <c r="A27" s="2"/>
      <c r="B27" s="2"/>
      <c r="C27" s="167" t="s">
        <v>302</v>
      </c>
      <c r="D27" s="2"/>
      <c r="E27" s="42">
        <v>1.59</v>
      </c>
      <c r="F27" s="2"/>
      <c r="G27" s="9"/>
      <c r="H27" s="58"/>
    </row>
    <row r="28" spans="1:8" ht="15">
      <c r="A28" s="2"/>
      <c r="B28" s="2"/>
      <c r="C28" s="167" t="s">
        <v>210</v>
      </c>
      <c r="D28" s="94"/>
      <c r="E28" s="9">
        <v>0.6</v>
      </c>
      <c r="F28" s="4"/>
      <c r="G28" s="23"/>
      <c r="H28" s="59"/>
    </row>
    <row r="29" spans="1:8" ht="15">
      <c r="A29" s="2"/>
      <c r="B29" s="2"/>
      <c r="C29" s="167" t="s">
        <v>171</v>
      </c>
      <c r="D29" s="94"/>
      <c r="E29" s="9"/>
      <c r="F29" s="4"/>
      <c r="G29" s="23"/>
      <c r="H29" s="59"/>
    </row>
    <row r="30" spans="1:8" s="80" customFormat="1" ht="18.75">
      <c r="A30" s="11"/>
      <c r="B30" s="64"/>
      <c r="C30" s="165" t="s">
        <v>211</v>
      </c>
      <c r="D30" s="64"/>
      <c r="E30" s="15">
        <f>(E24+E26+E27+E28)*0.92</f>
        <v>7.1024</v>
      </c>
      <c r="F30" s="11" t="s">
        <v>15</v>
      </c>
      <c r="G30" s="221">
        <v>22.160897616000003</v>
      </c>
      <c r="H30" s="63">
        <f>(G30/60)*E30</f>
        <v>2.6232593204646406</v>
      </c>
    </row>
    <row r="31" spans="1:8" ht="18.75">
      <c r="A31" s="2"/>
      <c r="B31" s="2"/>
      <c r="C31" s="167"/>
      <c r="D31" s="64"/>
      <c r="E31" s="9"/>
      <c r="F31" s="2"/>
      <c r="G31" s="9"/>
      <c r="H31" s="58"/>
    </row>
    <row r="32" spans="1:8" ht="15">
      <c r="A32" s="2">
        <v>3</v>
      </c>
      <c r="B32" s="2" t="s">
        <v>46</v>
      </c>
      <c r="C32" s="175"/>
      <c r="D32" s="2"/>
      <c r="E32" s="42"/>
      <c r="F32" s="2"/>
      <c r="G32" s="9"/>
      <c r="H32" s="58"/>
    </row>
    <row r="33" spans="1:8" ht="15">
      <c r="A33" s="2"/>
      <c r="B33" s="2"/>
      <c r="C33" s="167" t="s">
        <v>294</v>
      </c>
      <c r="D33" s="94"/>
      <c r="E33" s="9"/>
      <c r="F33" s="4"/>
      <c r="G33" s="23"/>
      <c r="H33" s="59"/>
    </row>
    <row r="34" spans="1:8" ht="15">
      <c r="A34" s="2"/>
      <c r="B34" s="2"/>
      <c r="C34" s="167" t="s">
        <v>212</v>
      </c>
      <c r="D34" s="94"/>
      <c r="E34" s="9"/>
      <c r="F34" s="4"/>
      <c r="G34" s="23"/>
      <c r="H34" s="59"/>
    </row>
    <row r="35" spans="1:8" ht="15">
      <c r="A35" s="2"/>
      <c r="B35" s="2"/>
      <c r="C35" s="167" t="s">
        <v>213</v>
      </c>
      <c r="D35" s="94"/>
      <c r="E35" s="9"/>
      <c r="F35" s="4"/>
      <c r="G35" s="23"/>
      <c r="H35" s="59"/>
    </row>
    <row r="36" spans="1:8" ht="15">
      <c r="A36" s="2"/>
      <c r="B36" s="2"/>
      <c r="C36" s="167" t="s">
        <v>203</v>
      </c>
      <c r="D36" s="94"/>
      <c r="E36" s="9"/>
      <c r="F36" s="4"/>
      <c r="G36" s="23"/>
      <c r="H36" s="59"/>
    </row>
    <row r="37" spans="1:8" ht="15">
      <c r="A37" s="2"/>
      <c r="B37" s="2"/>
      <c r="C37" s="167" t="s">
        <v>295</v>
      </c>
      <c r="D37" s="94"/>
      <c r="E37" s="9"/>
      <c r="F37" s="4"/>
      <c r="G37" s="23"/>
      <c r="H37" s="59"/>
    </row>
    <row r="38" spans="1:8" s="80" customFormat="1" ht="18.75">
      <c r="A38" s="11"/>
      <c r="B38" s="64"/>
      <c r="C38" s="165" t="s">
        <v>197</v>
      </c>
      <c r="D38" s="64"/>
      <c r="E38" s="15">
        <f>2*0.36</f>
        <v>0.72</v>
      </c>
      <c r="F38" s="11" t="s">
        <v>15</v>
      </c>
      <c r="G38" s="221">
        <v>25.41</v>
      </c>
      <c r="H38" s="63">
        <f>(G38/60)*E38</f>
        <v>0.30491999999999997</v>
      </c>
    </row>
    <row r="39" spans="1:8" s="80" customFormat="1" ht="18.75">
      <c r="A39" s="11"/>
      <c r="B39" s="11"/>
      <c r="C39" s="165"/>
      <c r="D39" s="64"/>
      <c r="E39" s="81"/>
      <c r="F39" s="11"/>
      <c r="G39" s="78"/>
      <c r="H39" s="70"/>
    </row>
    <row r="40" spans="1:9" s="90" customFormat="1" ht="15">
      <c r="A40" s="27" t="s">
        <v>0</v>
      </c>
      <c r="B40" s="10"/>
      <c r="C40" s="44"/>
      <c r="D40" s="10"/>
      <c r="E40" s="53"/>
      <c r="F40" s="10"/>
      <c r="G40" s="10"/>
      <c r="H40" s="31"/>
      <c r="I40" s="31" t="s">
        <v>121</v>
      </c>
    </row>
    <row r="41" spans="1:9" s="90" customFormat="1" ht="15">
      <c r="A41" s="32"/>
      <c r="B41" s="32"/>
      <c r="C41" s="32"/>
      <c r="D41" s="119" t="s">
        <v>20</v>
      </c>
      <c r="E41" s="54"/>
      <c r="F41" s="32"/>
      <c r="G41" s="32"/>
      <c r="H41" s="32"/>
      <c r="I41" s="32"/>
    </row>
    <row r="42" spans="1:9" s="90" customFormat="1" ht="15">
      <c r="A42" s="27" t="s">
        <v>1</v>
      </c>
      <c r="B42" s="10"/>
      <c r="C42" s="44"/>
      <c r="E42" s="55"/>
      <c r="F42" s="37"/>
      <c r="G42" s="38"/>
      <c r="H42" s="37"/>
      <c r="I42" s="133" t="s">
        <v>105</v>
      </c>
    </row>
    <row r="43" spans="1:9" s="90" customFormat="1" ht="15">
      <c r="A43" s="10"/>
      <c r="B43" s="10"/>
      <c r="C43" s="44"/>
      <c r="D43" s="127" t="s">
        <v>26</v>
      </c>
      <c r="E43" s="76"/>
      <c r="F43" s="36"/>
      <c r="G43" s="39"/>
      <c r="H43" s="36"/>
      <c r="I43" s="135" t="s">
        <v>106</v>
      </c>
    </row>
    <row r="44" spans="1:9" s="90" customFormat="1" ht="15">
      <c r="A44" s="27" t="s">
        <v>95</v>
      </c>
      <c r="B44" s="10"/>
      <c r="C44" s="44"/>
      <c r="D44" s="127" t="s">
        <v>27</v>
      </c>
      <c r="E44" s="55"/>
      <c r="F44" s="37"/>
      <c r="G44" s="37"/>
      <c r="H44" s="38"/>
      <c r="I44" s="135" t="s">
        <v>107</v>
      </c>
    </row>
    <row r="45" spans="1:9" s="90" customFormat="1" ht="15">
      <c r="A45" s="10"/>
      <c r="B45" s="10"/>
      <c r="C45" s="44"/>
      <c r="E45" s="55"/>
      <c r="F45" s="37"/>
      <c r="G45" s="38"/>
      <c r="H45" s="37"/>
      <c r="I45" s="10"/>
    </row>
    <row r="46" spans="1:9" s="90" customFormat="1" ht="15">
      <c r="A46" s="27" t="s">
        <v>104</v>
      </c>
      <c r="B46" s="10"/>
      <c r="C46" s="151"/>
      <c r="E46" s="55"/>
      <c r="F46" s="37"/>
      <c r="G46" s="38"/>
      <c r="H46" s="37"/>
      <c r="I46" s="29"/>
    </row>
    <row r="47" spans="1:12" ht="15">
      <c r="A47" s="5"/>
      <c r="B47" s="5"/>
      <c r="C47" s="5"/>
      <c r="D47" s="7"/>
      <c r="E47" s="77"/>
      <c r="F47" s="7"/>
      <c r="G47" s="7"/>
      <c r="H47" s="7"/>
      <c r="I47" s="7"/>
      <c r="J47" s="118"/>
      <c r="K47" s="118"/>
      <c r="L47" s="118"/>
    </row>
    <row r="48" spans="1:8" ht="45">
      <c r="A48" s="2"/>
      <c r="B48" s="2"/>
      <c r="C48" s="1" t="s">
        <v>3</v>
      </c>
      <c r="E48" s="120" t="s">
        <v>94</v>
      </c>
      <c r="F48" s="2"/>
      <c r="G48" s="120" t="s">
        <v>42</v>
      </c>
      <c r="H48" s="57" t="s">
        <v>67</v>
      </c>
    </row>
    <row r="49" spans="1:12" ht="15">
      <c r="A49" s="5"/>
      <c r="B49" s="5"/>
      <c r="C49" s="5"/>
      <c r="D49" s="5"/>
      <c r="E49" s="22"/>
      <c r="F49" s="5"/>
      <c r="G49" s="22"/>
      <c r="H49" s="56"/>
      <c r="I49" s="118"/>
      <c r="J49" s="118"/>
      <c r="K49" s="118"/>
      <c r="L49" s="118"/>
    </row>
    <row r="50" spans="1:8" ht="15">
      <c r="A50" s="2">
        <v>4</v>
      </c>
      <c r="B50" s="1" t="s">
        <v>6</v>
      </c>
      <c r="C50" s="167"/>
      <c r="D50" s="2"/>
      <c r="E50" s="42"/>
      <c r="F50" s="2"/>
      <c r="G50" s="9"/>
      <c r="H50" s="60"/>
    </row>
    <row r="51" spans="1:8" s="80" customFormat="1" ht="18.75">
      <c r="A51" s="11"/>
      <c r="B51" s="11" t="s">
        <v>43</v>
      </c>
      <c r="C51" s="18" t="s">
        <v>49</v>
      </c>
      <c r="D51" s="64"/>
      <c r="E51" s="15">
        <v>11.2</v>
      </c>
      <c r="F51" s="16"/>
      <c r="G51" s="16"/>
      <c r="H51" s="70"/>
    </row>
    <row r="52" spans="1:8" s="80" customFormat="1" ht="18.75">
      <c r="A52" s="11"/>
      <c r="B52" s="11" t="s">
        <v>44</v>
      </c>
      <c r="C52" s="169" t="s">
        <v>276</v>
      </c>
      <c r="D52" s="64"/>
      <c r="E52" s="15">
        <v>8</v>
      </c>
      <c r="F52" s="11"/>
      <c r="G52" s="15"/>
      <c r="H52" s="61"/>
    </row>
    <row r="53" spans="1:8" s="80" customFormat="1" ht="18.75">
      <c r="A53" s="11"/>
      <c r="B53" s="11"/>
      <c r="C53" s="169" t="s">
        <v>223</v>
      </c>
      <c r="D53" s="64"/>
      <c r="E53" s="15"/>
      <c r="F53" s="11"/>
      <c r="G53" s="15"/>
      <c r="H53" s="61"/>
    </row>
    <row r="54" spans="1:8" s="80" customFormat="1" ht="18.75">
      <c r="A54" s="11"/>
      <c r="B54" s="11"/>
      <c r="C54" s="169" t="s">
        <v>277</v>
      </c>
      <c r="D54" s="64"/>
      <c r="E54" s="15"/>
      <c r="F54" s="11"/>
      <c r="G54" s="15"/>
      <c r="H54" s="61"/>
    </row>
    <row r="55" spans="1:8" s="80" customFormat="1" ht="18.75">
      <c r="A55" s="11"/>
      <c r="B55" s="11"/>
      <c r="C55" s="169" t="s">
        <v>172</v>
      </c>
      <c r="D55" s="64"/>
      <c r="E55" s="15"/>
      <c r="F55" s="11"/>
      <c r="G55" s="15"/>
      <c r="H55" s="61"/>
    </row>
    <row r="56" spans="1:8" s="80" customFormat="1" ht="18.75">
      <c r="A56" s="11"/>
      <c r="B56" s="11" t="s">
        <v>45</v>
      </c>
      <c r="C56" s="165" t="s">
        <v>303</v>
      </c>
      <c r="D56" s="64"/>
      <c r="E56" s="15">
        <f>15.6*0.05</f>
        <v>0.78</v>
      </c>
      <c r="F56" s="11"/>
      <c r="G56" s="15"/>
      <c r="H56" s="61"/>
    </row>
    <row r="57" spans="1:8" s="80" customFormat="1" ht="18.75">
      <c r="A57" s="11"/>
      <c r="B57" s="64"/>
      <c r="C57" s="165" t="s">
        <v>189</v>
      </c>
      <c r="D57" s="64"/>
      <c r="E57" s="15">
        <f>SUM(E51:E56)</f>
        <v>19.98</v>
      </c>
      <c r="F57" s="11" t="s">
        <v>15</v>
      </c>
      <c r="G57" s="221">
        <v>27.93975969579399</v>
      </c>
      <c r="H57" s="63">
        <f>(G57/60)*E57</f>
        <v>9.3039399786994</v>
      </c>
    </row>
    <row r="58" spans="1:8" ht="15">
      <c r="A58" s="2"/>
      <c r="B58" s="2"/>
      <c r="C58" s="167"/>
      <c r="D58" s="94"/>
      <c r="E58" s="9"/>
      <c r="F58" s="2"/>
      <c r="G58" s="9"/>
      <c r="H58" s="60"/>
    </row>
    <row r="59" spans="1:8" s="80" customFormat="1" ht="15">
      <c r="A59" s="11">
        <v>5</v>
      </c>
      <c r="B59" s="12" t="s">
        <v>7</v>
      </c>
      <c r="C59" s="165"/>
      <c r="D59" s="11"/>
      <c r="E59" s="15"/>
      <c r="F59" s="11"/>
      <c r="G59" s="15"/>
      <c r="H59" s="61"/>
    </row>
    <row r="60" spans="1:8" s="80" customFormat="1" ht="15.75" customHeight="1">
      <c r="A60" s="11"/>
      <c r="B60" s="64"/>
      <c r="C60" s="169" t="s">
        <v>87</v>
      </c>
      <c r="D60" s="11"/>
      <c r="E60" s="15"/>
      <c r="F60" s="11"/>
      <c r="G60" s="15"/>
      <c r="H60" s="61">
        <v>0.018378</v>
      </c>
    </row>
    <row r="61" spans="1:8" s="80" customFormat="1" ht="15.75" customHeight="1">
      <c r="A61" s="11"/>
      <c r="B61" s="64"/>
      <c r="C61" s="169" t="s">
        <v>88</v>
      </c>
      <c r="D61" s="11"/>
      <c r="E61" s="15"/>
      <c r="F61" s="11"/>
      <c r="G61" s="15"/>
      <c r="H61" s="61">
        <v>0.84743</v>
      </c>
    </row>
    <row r="62" spans="1:8" s="80" customFormat="1" ht="15.75" customHeight="1">
      <c r="A62" s="11"/>
      <c r="B62" s="64"/>
      <c r="C62" s="169" t="s">
        <v>93</v>
      </c>
      <c r="D62" s="11"/>
      <c r="E62" s="15"/>
      <c r="F62" s="11"/>
      <c r="G62" s="15"/>
      <c r="H62" s="61">
        <v>0.15314999999999998</v>
      </c>
    </row>
    <row r="63" spans="1:8" s="80" customFormat="1" ht="15.75" customHeight="1">
      <c r="A63" s="11"/>
      <c r="B63" s="64"/>
      <c r="C63" s="169" t="s">
        <v>185</v>
      </c>
      <c r="D63" s="11"/>
      <c r="E63" s="15"/>
      <c r="F63" s="11"/>
      <c r="G63" s="15"/>
      <c r="H63" s="63">
        <f>0.07*0.08</f>
        <v>0.005600000000000001</v>
      </c>
    </row>
    <row r="64" spans="1:8" s="80" customFormat="1" ht="15.75" customHeight="1">
      <c r="A64" s="11"/>
      <c r="B64" s="64"/>
      <c r="C64" s="165" t="s">
        <v>71</v>
      </c>
      <c r="D64" s="86"/>
      <c r="E64" s="81"/>
      <c r="F64" s="11"/>
      <c r="G64" s="78"/>
      <c r="H64" s="63">
        <f>0.14*0.05</f>
        <v>0.007000000000000001</v>
      </c>
    </row>
    <row r="65" spans="1:8" ht="15">
      <c r="A65" s="2"/>
      <c r="B65" s="2"/>
      <c r="C65" s="167"/>
      <c r="D65" s="2"/>
      <c r="E65" s="9"/>
      <c r="F65" s="2"/>
      <c r="G65" s="9"/>
      <c r="H65" s="60"/>
    </row>
    <row r="66" spans="1:8" ht="15">
      <c r="A66" s="11">
        <v>6</v>
      </c>
      <c r="B66" s="12" t="s">
        <v>8</v>
      </c>
      <c r="C66" s="165"/>
      <c r="D66" s="11"/>
      <c r="E66" s="15"/>
      <c r="F66" s="11"/>
      <c r="G66" s="15"/>
      <c r="H66" s="61"/>
    </row>
    <row r="67" spans="1:8" ht="15">
      <c r="A67" s="11"/>
      <c r="B67" s="12" t="s">
        <v>43</v>
      </c>
      <c r="C67" s="165" t="s">
        <v>66</v>
      </c>
      <c r="D67" s="11"/>
      <c r="E67" s="11"/>
      <c r="F67" s="11"/>
      <c r="G67" s="15"/>
      <c r="H67" s="14"/>
    </row>
    <row r="68" spans="1:8" s="80" customFormat="1" ht="15">
      <c r="A68" s="11"/>
      <c r="B68" s="12" t="s">
        <v>44</v>
      </c>
      <c r="C68" s="165" t="s">
        <v>97</v>
      </c>
      <c r="D68" s="11"/>
      <c r="E68" s="15"/>
      <c r="F68" s="11"/>
      <c r="G68" s="15"/>
      <c r="H68" s="61">
        <f>E57*(3.5/60)</f>
        <v>1.1655</v>
      </c>
    </row>
    <row r="69" spans="1:8" ht="15">
      <c r="A69" s="11"/>
      <c r="B69" s="11"/>
      <c r="C69" s="165"/>
      <c r="D69" s="11"/>
      <c r="E69" s="15"/>
      <c r="F69" s="11"/>
      <c r="G69" s="15"/>
      <c r="H69" s="61"/>
    </row>
    <row r="70" spans="1:8" ht="15">
      <c r="A70" s="11">
        <v>7</v>
      </c>
      <c r="B70" s="12" t="s">
        <v>72</v>
      </c>
      <c r="C70" s="165"/>
      <c r="D70" s="11"/>
      <c r="E70" s="15"/>
      <c r="F70" s="11"/>
      <c r="G70" s="15"/>
      <c r="H70" s="61"/>
    </row>
    <row r="71" spans="1:8" s="80" customFormat="1" ht="18.75">
      <c r="A71" s="11"/>
      <c r="B71" s="11"/>
      <c r="C71" s="169" t="s">
        <v>73</v>
      </c>
      <c r="D71" s="11"/>
      <c r="E71" s="15"/>
      <c r="F71" s="11"/>
      <c r="G71" s="64"/>
      <c r="H71" s="61">
        <v>9.56</v>
      </c>
    </row>
    <row r="72" spans="1:8" ht="15">
      <c r="A72" s="11"/>
      <c r="B72" s="11"/>
      <c r="C72" s="165"/>
      <c r="D72" s="11"/>
      <c r="E72" s="15"/>
      <c r="F72" s="11"/>
      <c r="G72" s="15"/>
      <c r="H72" s="61"/>
    </row>
    <row r="73" spans="1:8" s="80" customFormat="1" ht="18.75">
      <c r="A73" s="11">
        <v>8</v>
      </c>
      <c r="B73" s="17" t="s">
        <v>9</v>
      </c>
      <c r="C73" s="165"/>
      <c r="D73" s="11"/>
      <c r="E73" s="15"/>
      <c r="F73" s="11"/>
      <c r="G73" s="64"/>
      <c r="H73" s="61">
        <f>7.13*0.273</f>
        <v>1.94649</v>
      </c>
    </row>
    <row r="74" spans="1:8" ht="15">
      <c r="A74" s="11"/>
      <c r="B74" s="11"/>
      <c r="C74" s="18"/>
      <c r="D74" s="11"/>
      <c r="E74" s="15"/>
      <c r="F74" s="11"/>
      <c r="G74" s="15"/>
      <c r="H74" s="61"/>
    </row>
    <row r="75" spans="1:8" ht="15">
      <c r="A75" s="11">
        <v>9</v>
      </c>
      <c r="B75" s="12" t="s">
        <v>10</v>
      </c>
      <c r="C75" s="12" t="s">
        <v>11</v>
      </c>
      <c r="D75" s="11"/>
      <c r="E75" s="15"/>
      <c r="F75" s="11"/>
      <c r="G75" s="15"/>
      <c r="H75" s="61"/>
    </row>
    <row r="76" spans="1:8" s="80" customFormat="1" ht="18.75">
      <c r="A76" s="11"/>
      <c r="B76" s="52"/>
      <c r="C76" s="165" t="s">
        <v>82</v>
      </c>
      <c r="D76" s="11"/>
      <c r="E76" s="15"/>
      <c r="F76" s="11"/>
      <c r="G76" s="15"/>
      <c r="H76" s="61"/>
    </row>
    <row r="77" spans="1:8" s="80" customFormat="1" ht="18.75">
      <c r="A77" s="11"/>
      <c r="B77" s="64"/>
      <c r="C77" s="165" t="s">
        <v>189</v>
      </c>
      <c r="D77" s="64"/>
      <c r="E77" s="15">
        <f>(E51)*0.09</f>
        <v>1.008</v>
      </c>
      <c r="F77" s="11" t="s">
        <v>15</v>
      </c>
      <c r="G77" s="221">
        <v>27.93975969579399</v>
      </c>
      <c r="H77" s="63">
        <f>(G77/60)*E77</f>
        <v>0.4693879628893391</v>
      </c>
    </row>
    <row r="78" spans="1:8" ht="15">
      <c r="A78" s="11"/>
      <c r="B78" s="11"/>
      <c r="C78" s="165"/>
      <c r="D78" s="11"/>
      <c r="E78" s="15"/>
      <c r="F78" s="11"/>
      <c r="G78" s="15"/>
      <c r="H78" s="75"/>
    </row>
    <row r="79" spans="1:8" ht="15.75" thickBot="1">
      <c r="A79" s="11">
        <v>10</v>
      </c>
      <c r="B79" s="12" t="s">
        <v>36</v>
      </c>
      <c r="C79" s="165"/>
      <c r="D79" s="11"/>
      <c r="E79" s="15"/>
      <c r="F79" s="11"/>
      <c r="G79" s="15"/>
      <c r="H79" s="62">
        <f>SUM(H21:H78)</f>
        <v>30.522397958013386</v>
      </c>
    </row>
    <row r="80" spans="1:8" ht="15.75" thickTop="1">
      <c r="A80" s="11"/>
      <c r="B80" s="11"/>
      <c r="C80" s="165"/>
      <c r="D80" s="11"/>
      <c r="E80" s="15"/>
      <c r="F80" s="11"/>
      <c r="G80" s="15"/>
      <c r="H80" s="63"/>
    </row>
    <row r="81" spans="1:8" ht="15">
      <c r="A81" s="11"/>
      <c r="B81" s="11"/>
      <c r="C81" s="165"/>
      <c r="D81" s="11"/>
      <c r="E81" s="15"/>
      <c r="F81" s="11"/>
      <c r="G81" s="15"/>
      <c r="H81" s="63"/>
    </row>
    <row r="82" spans="1:8" ht="15">
      <c r="A82" s="11"/>
      <c r="B82" s="18"/>
      <c r="C82" s="165"/>
      <c r="D82" s="11"/>
      <c r="E82" s="15"/>
      <c r="F82" s="11"/>
      <c r="G82" s="15"/>
      <c r="H82" s="99"/>
    </row>
    <row r="83" spans="1:8" ht="15">
      <c r="A83" s="11"/>
      <c r="B83" s="11"/>
      <c r="C83" s="165"/>
      <c r="D83" s="11"/>
      <c r="E83" s="15"/>
      <c r="F83" s="11"/>
      <c r="G83" s="15"/>
      <c r="H83" s="63"/>
    </row>
    <row r="84" spans="3:8" ht="15">
      <c r="C84" s="170"/>
      <c r="E84" s="9"/>
      <c r="H84" s="88"/>
    </row>
    <row r="85" spans="3:8" ht="15">
      <c r="C85" s="165"/>
      <c r="E85" s="9"/>
      <c r="H85" s="88"/>
    </row>
    <row r="86" spans="2:8" ht="18.75">
      <c r="B86" s="52"/>
      <c r="C86" s="165"/>
      <c r="E86" s="9"/>
      <c r="H86" s="88"/>
    </row>
    <row r="87" spans="2:8" ht="18.75">
      <c r="B87" s="52"/>
      <c r="C87" s="165"/>
      <c r="E87" s="9"/>
      <c r="H87" s="88"/>
    </row>
    <row r="88" spans="2:8" ht="18.75">
      <c r="B88" s="52"/>
      <c r="C88" s="165"/>
      <c r="E88" s="9"/>
      <c r="H88" s="88"/>
    </row>
    <row r="89" spans="2:8" ht="18.75">
      <c r="B89" s="52"/>
      <c r="C89" s="165"/>
      <c r="E89" s="9"/>
      <c r="H89" s="88"/>
    </row>
    <row r="90" spans="2:8" ht="18.75">
      <c r="B90" s="52"/>
      <c r="C90" s="165"/>
      <c r="E90" s="9"/>
      <c r="H90" s="88"/>
    </row>
    <row r="91" spans="2:8" ht="18.75">
      <c r="B91" s="52"/>
      <c r="C91" s="165"/>
      <c r="E91" s="9"/>
      <c r="H91" s="88"/>
    </row>
    <row r="92" spans="2:8" ht="18.75">
      <c r="B92" s="52"/>
      <c r="C92" s="165"/>
      <c r="E92" s="9"/>
      <c r="H92" s="88"/>
    </row>
    <row r="93" spans="2:8" ht="18.75">
      <c r="B93" s="52"/>
      <c r="C93" s="165"/>
      <c r="E93" s="9"/>
      <c r="H93" s="88"/>
    </row>
    <row r="94" spans="2:8" ht="18.75">
      <c r="B94" s="52"/>
      <c r="C94" s="165"/>
      <c r="E94" s="9"/>
      <c r="H94" s="88"/>
    </row>
    <row r="95" spans="2:8" ht="18.75">
      <c r="B95" s="52"/>
      <c r="C95" s="165"/>
      <c r="E95" s="9"/>
      <c r="H95" s="88"/>
    </row>
    <row r="96" spans="2:8" ht="18.75">
      <c r="B96" s="52"/>
      <c r="C96" s="165"/>
      <c r="E96" s="9"/>
      <c r="H96" s="88"/>
    </row>
    <row r="97" spans="2:8" ht="18.75">
      <c r="B97" s="52"/>
      <c r="C97" s="165"/>
      <c r="E97" s="9"/>
      <c r="H97" s="88"/>
    </row>
    <row r="98" spans="2:3" ht="18.75">
      <c r="B98" s="52"/>
      <c r="C98" s="165"/>
    </row>
    <row r="99" spans="2:3" ht="18.75">
      <c r="B99" s="52"/>
      <c r="C99" s="165"/>
    </row>
    <row r="100" spans="2:3" ht="18.75">
      <c r="B100" s="52"/>
      <c r="C100" s="165"/>
    </row>
    <row r="101" spans="2:3" ht="18.75">
      <c r="B101" s="52"/>
      <c r="C101" s="165"/>
    </row>
    <row r="102" ht="12">
      <c r="C102" s="170"/>
    </row>
    <row r="103" ht="12">
      <c r="C103" s="170"/>
    </row>
    <row r="104" ht="12">
      <c r="C104" s="170"/>
    </row>
    <row r="105" ht="12">
      <c r="C105" s="170"/>
    </row>
    <row r="106" ht="12">
      <c r="C106" s="170"/>
    </row>
    <row r="107" ht="12">
      <c r="C107" s="170"/>
    </row>
    <row r="108" ht="12">
      <c r="C108" s="170"/>
    </row>
    <row r="109" ht="12">
      <c r="C109" s="170"/>
    </row>
    <row r="110" ht="12">
      <c r="C110" s="170"/>
    </row>
    <row r="111" ht="12">
      <c r="C111" s="170"/>
    </row>
    <row r="112" ht="12">
      <c r="C112" s="170"/>
    </row>
    <row r="113" ht="12">
      <c r="C113" s="170"/>
    </row>
    <row r="114" ht="12">
      <c r="C114" s="170"/>
    </row>
    <row r="115" ht="12">
      <c r="C115" s="170"/>
    </row>
    <row r="116" ht="12">
      <c r="C116" s="170"/>
    </row>
    <row r="117" ht="12">
      <c r="C117" s="170"/>
    </row>
    <row r="118" ht="12">
      <c r="C118" s="170"/>
    </row>
    <row r="119" ht="12">
      <c r="C119" s="170"/>
    </row>
    <row r="120" ht="12">
      <c r="C120" s="170"/>
    </row>
    <row r="121" ht="12">
      <c r="C121" s="170"/>
    </row>
    <row r="122" ht="12">
      <c r="C122" s="170"/>
    </row>
    <row r="123" ht="12">
      <c r="C123" s="170"/>
    </row>
    <row r="124" ht="12">
      <c r="C124" s="170"/>
    </row>
    <row r="125" ht="12">
      <c r="C125" s="170"/>
    </row>
    <row r="126" ht="12">
      <c r="C126" s="170"/>
    </row>
    <row r="127" ht="12">
      <c r="C127" s="170"/>
    </row>
    <row r="128" ht="12">
      <c r="C128" s="170"/>
    </row>
    <row r="129" ht="12">
      <c r="C129" s="170"/>
    </row>
    <row r="130" ht="12">
      <c r="C130" s="170"/>
    </row>
    <row r="131" ht="12">
      <c r="C131" s="170"/>
    </row>
    <row r="132" ht="12">
      <c r="C132" s="170"/>
    </row>
    <row r="133" ht="12">
      <c r="C133" s="170"/>
    </row>
    <row r="134" ht="12">
      <c r="C134" s="170"/>
    </row>
    <row r="135" ht="12">
      <c r="C135" s="170"/>
    </row>
    <row r="136" ht="12">
      <c r="C136" s="170"/>
    </row>
    <row r="137" ht="12">
      <c r="C137" s="170"/>
    </row>
    <row r="138" ht="12">
      <c r="C138" s="170"/>
    </row>
    <row r="139" ht="12">
      <c r="C139" s="170"/>
    </row>
    <row r="140" ht="12">
      <c r="C140" s="170"/>
    </row>
    <row r="141" ht="12">
      <c r="C141" s="170"/>
    </row>
    <row r="142" ht="12">
      <c r="C142" s="170"/>
    </row>
    <row r="143" ht="12">
      <c r="C143" s="170"/>
    </row>
    <row r="144" ht="12">
      <c r="C144" s="170"/>
    </row>
    <row r="145" ht="12">
      <c r="C145" s="170"/>
    </row>
    <row r="146" ht="12">
      <c r="C146" s="170"/>
    </row>
    <row r="147" ht="12">
      <c r="C147" s="170"/>
    </row>
    <row r="148" ht="12">
      <c r="C148" s="170"/>
    </row>
    <row r="149" ht="12">
      <c r="C149" s="170"/>
    </row>
    <row r="150" ht="12">
      <c r="C150" s="170"/>
    </row>
    <row r="151" ht="12">
      <c r="C151" s="170"/>
    </row>
    <row r="152" ht="12">
      <c r="C152" s="170"/>
    </row>
    <row r="153" ht="12">
      <c r="C153" s="170"/>
    </row>
  </sheetData>
  <printOptions/>
  <pageMargins left="0.75" right="0.75" top="1" bottom="1" header="0.5" footer="0.5"/>
  <pageSetup fitToHeight="0" fitToWidth="1" horizontalDpi="600" verticalDpi="600" orientation="landscape" scale="62" r:id="rId1"/>
  <rowBreaks count="1" manualBreakCount="1">
    <brk id="39" max="255" man="1"/>
  </rowBreaks>
</worksheet>
</file>

<file path=xl/worksheets/sheet6.xml><?xml version="1.0" encoding="utf-8"?>
<worksheet xmlns="http://schemas.openxmlformats.org/spreadsheetml/2006/main" xmlns:r="http://schemas.openxmlformats.org/officeDocument/2006/relationships">
  <dimension ref="A1:J148"/>
  <sheetViews>
    <sheetView view="pageBreakPreview" zoomScale="60" zoomScaleNormal="75" workbookViewId="0" topLeftCell="B1">
      <selection activeCell="C9" sqref="C9"/>
    </sheetView>
  </sheetViews>
  <sheetFormatPr defaultColWidth="9.00390625" defaultRowHeight="12.75"/>
  <cols>
    <col min="1" max="2" width="9.00390625" style="85" customWidth="1"/>
    <col min="3" max="3" width="83.125" style="85" customWidth="1"/>
    <col min="4" max="4" width="9.00390625" style="85" customWidth="1"/>
    <col min="5" max="5" width="11.375" style="88" customWidth="1"/>
    <col min="6" max="9" width="9.00390625" style="85" customWidth="1"/>
    <col min="10" max="10" width="40.375" style="85" customWidth="1"/>
    <col min="11" max="16384" width="9.00390625" style="85" customWidth="1"/>
  </cols>
  <sheetData>
    <row r="1" spans="1:10" s="180" customFormat="1" ht="14.25">
      <c r="A1" s="187" t="s">
        <v>0</v>
      </c>
      <c r="B1" s="188"/>
      <c r="C1" s="189"/>
      <c r="D1" s="188"/>
      <c r="E1" s="190"/>
      <c r="F1" s="188"/>
      <c r="G1" s="188"/>
      <c r="H1" s="183"/>
      <c r="I1" s="183"/>
      <c r="J1" s="183" t="s">
        <v>122</v>
      </c>
    </row>
    <row r="2" spans="1:10" s="180" customFormat="1" ht="14.25">
      <c r="A2" s="184"/>
      <c r="B2" s="184"/>
      <c r="C2" s="191"/>
      <c r="D2" s="179" t="s">
        <v>38</v>
      </c>
      <c r="E2" s="192"/>
      <c r="F2" s="184"/>
      <c r="G2" s="184"/>
      <c r="H2" s="184"/>
      <c r="I2" s="184"/>
      <c r="J2" s="184"/>
    </row>
    <row r="3" spans="1:10" s="180" customFormat="1" ht="14.25">
      <c r="A3" s="187" t="s">
        <v>1</v>
      </c>
      <c r="B3" s="188"/>
      <c r="C3" s="189"/>
      <c r="E3" s="203"/>
      <c r="F3" s="204"/>
      <c r="G3" s="205"/>
      <c r="H3" s="188"/>
      <c r="I3" s="188"/>
      <c r="J3" s="185" t="s">
        <v>105</v>
      </c>
    </row>
    <row r="4" spans="1:10" s="180" customFormat="1" ht="14.25">
      <c r="A4" s="188"/>
      <c r="B4" s="188"/>
      <c r="C4" s="189"/>
      <c r="D4" s="179" t="s">
        <v>28</v>
      </c>
      <c r="E4" s="206"/>
      <c r="F4" s="207"/>
      <c r="G4" s="208"/>
      <c r="H4" s="184"/>
      <c r="I4" s="184"/>
      <c r="J4" s="186" t="s">
        <v>106</v>
      </c>
    </row>
    <row r="5" spans="1:10" s="180" customFormat="1" ht="14.25">
      <c r="A5" s="187" t="s">
        <v>95</v>
      </c>
      <c r="B5" s="188"/>
      <c r="C5" s="189"/>
      <c r="D5" s="179" t="s">
        <v>39</v>
      </c>
      <c r="F5" s="204"/>
      <c r="G5" s="205"/>
      <c r="H5" s="188"/>
      <c r="I5" s="188"/>
      <c r="J5" s="186" t="s">
        <v>107</v>
      </c>
    </row>
    <row r="6" spans="1:10" s="180" customFormat="1" ht="14.25">
      <c r="A6" s="188"/>
      <c r="B6" s="188"/>
      <c r="C6" s="189"/>
      <c r="D6" s="209"/>
      <c r="E6" s="203"/>
      <c r="F6" s="204"/>
      <c r="G6" s="205"/>
      <c r="H6" s="188"/>
      <c r="I6" s="188"/>
      <c r="J6" s="188"/>
    </row>
    <row r="7" spans="1:10" s="180" customFormat="1" ht="14.25">
      <c r="A7" s="187" t="s">
        <v>104</v>
      </c>
      <c r="B7" s="188"/>
      <c r="C7" s="198"/>
      <c r="D7" s="210"/>
      <c r="E7" s="193"/>
      <c r="F7" s="194"/>
      <c r="G7" s="195"/>
      <c r="H7" s="194"/>
      <c r="I7" s="194"/>
      <c r="J7" s="188"/>
    </row>
    <row r="8" spans="1:10" s="90" customFormat="1" ht="15">
      <c r="A8" s="10"/>
      <c r="B8" s="10"/>
      <c r="C8" s="28"/>
      <c r="D8" s="10"/>
      <c r="E8" s="53"/>
      <c r="F8" s="10"/>
      <c r="G8" s="10"/>
      <c r="H8" s="10"/>
      <c r="I8" s="10"/>
      <c r="J8" s="10"/>
    </row>
    <row r="9" spans="1:10" ht="15">
      <c r="A9" s="5"/>
      <c r="B9" s="5"/>
      <c r="C9" s="6"/>
      <c r="D9" s="5"/>
      <c r="E9" s="56"/>
      <c r="F9" s="5"/>
      <c r="G9" s="5"/>
      <c r="H9" s="5"/>
      <c r="I9" s="5"/>
      <c r="J9" s="5"/>
    </row>
    <row r="10" spans="1:10" ht="45">
      <c r="A10" s="2"/>
      <c r="B10" s="2"/>
      <c r="C10" s="1" t="s">
        <v>3</v>
      </c>
      <c r="E10" s="128" t="s">
        <v>4</v>
      </c>
      <c r="F10" s="129"/>
      <c r="G10" s="130" t="s">
        <v>42</v>
      </c>
      <c r="H10" s="57" t="s">
        <v>5</v>
      </c>
      <c r="I10" s="57"/>
      <c r="J10" s="2"/>
    </row>
    <row r="11" spans="1:10" ht="15">
      <c r="A11" s="5"/>
      <c r="B11" s="5"/>
      <c r="C11" s="6"/>
      <c r="D11" s="5"/>
      <c r="E11" s="5"/>
      <c r="F11" s="5"/>
      <c r="G11" s="56"/>
      <c r="H11" s="56"/>
      <c r="I11" s="56"/>
      <c r="J11" s="5"/>
    </row>
    <row r="12" spans="1:10" ht="15">
      <c r="A12" s="2">
        <v>1</v>
      </c>
      <c r="B12" s="1" t="s">
        <v>219</v>
      </c>
      <c r="C12" s="3"/>
      <c r="D12" s="2"/>
      <c r="E12" s="2"/>
      <c r="F12" s="2"/>
      <c r="G12" s="58"/>
      <c r="H12" s="58"/>
      <c r="I12" s="58"/>
      <c r="J12" s="2"/>
    </row>
    <row r="13" spans="1:10" ht="15">
      <c r="A13" s="2"/>
      <c r="B13" s="1"/>
      <c r="C13" s="2" t="s">
        <v>220</v>
      </c>
      <c r="D13" s="2"/>
      <c r="E13" s="9">
        <v>8.56</v>
      </c>
      <c r="F13" s="2"/>
      <c r="G13" s="58"/>
      <c r="H13" s="58"/>
      <c r="I13" s="58"/>
      <c r="J13" s="2"/>
    </row>
    <row r="14" spans="1:10" ht="15">
      <c r="A14" s="2"/>
      <c r="B14" s="1"/>
      <c r="C14" s="2" t="s">
        <v>59</v>
      </c>
      <c r="D14" s="2"/>
      <c r="E14" s="9">
        <v>4.28</v>
      </c>
      <c r="F14" s="2"/>
      <c r="G14" s="58"/>
      <c r="H14" s="58"/>
      <c r="I14" s="58"/>
      <c r="J14" s="2"/>
    </row>
    <row r="15" spans="1:10" ht="15">
      <c r="A15" s="2"/>
      <c r="B15" s="1"/>
      <c r="C15" s="26" t="s">
        <v>56</v>
      </c>
      <c r="D15" s="2"/>
      <c r="E15" s="9"/>
      <c r="F15" s="2"/>
      <c r="G15" s="58"/>
      <c r="H15" s="58"/>
      <c r="I15" s="58"/>
      <c r="J15" s="2"/>
    </row>
    <row r="16" spans="1:10" ht="15">
      <c r="A16" s="2"/>
      <c r="B16" s="1"/>
      <c r="C16" s="26" t="s">
        <v>214</v>
      </c>
      <c r="D16" s="2"/>
      <c r="E16" s="9"/>
      <c r="F16" s="2"/>
      <c r="G16" s="58"/>
      <c r="H16" s="58"/>
      <c r="I16" s="58"/>
      <c r="J16" s="2"/>
    </row>
    <row r="17" spans="1:10" ht="15">
      <c r="A17" s="2"/>
      <c r="B17" s="1"/>
      <c r="C17" s="26" t="s">
        <v>215</v>
      </c>
      <c r="D17" s="2"/>
      <c r="E17" s="9"/>
      <c r="F17" s="2"/>
      <c r="G17" s="58"/>
      <c r="H17" s="58"/>
      <c r="I17" s="58"/>
      <c r="J17" s="2"/>
    </row>
    <row r="18" spans="1:10" ht="15">
      <c r="A18" s="2"/>
      <c r="B18" s="1"/>
      <c r="C18" s="26" t="s">
        <v>57</v>
      </c>
      <c r="D18" s="2"/>
      <c r="E18" s="9"/>
      <c r="F18" s="2"/>
      <c r="G18" s="58"/>
      <c r="H18" s="58"/>
      <c r="I18" s="58"/>
      <c r="J18" s="2"/>
    </row>
    <row r="19" spans="1:10" ht="15">
      <c r="A19" s="2"/>
      <c r="B19" s="1"/>
      <c r="C19" s="26" t="s">
        <v>216</v>
      </c>
      <c r="D19" s="2"/>
      <c r="E19" s="9"/>
      <c r="F19" s="2"/>
      <c r="G19" s="58"/>
      <c r="H19" s="58"/>
      <c r="I19" s="58"/>
      <c r="J19" s="2"/>
    </row>
    <row r="20" spans="1:10" ht="15">
      <c r="A20" s="2"/>
      <c r="B20" s="1"/>
      <c r="C20" s="26" t="s">
        <v>221</v>
      </c>
      <c r="D20" s="2"/>
      <c r="E20" s="9"/>
      <c r="F20" s="2"/>
      <c r="G20" s="58"/>
      <c r="H20" s="58"/>
      <c r="I20" s="58"/>
      <c r="J20" s="2"/>
    </row>
    <row r="21" spans="1:10" ht="15">
      <c r="A21" s="2"/>
      <c r="B21" s="1"/>
      <c r="C21" s="2" t="s">
        <v>60</v>
      </c>
      <c r="D21" s="2"/>
      <c r="E21" s="9"/>
      <c r="F21" s="2"/>
      <c r="G21" s="58"/>
      <c r="H21" s="58"/>
      <c r="I21" s="58"/>
      <c r="J21" s="2"/>
    </row>
    <row r="22" spans="1:10" ht="15">
      <c r="A22" s="2"/>
      <c r="B22" s="1"/>
      <c r="C22" s="177" t="s">
        <v>217</v>
      </c>
      <c r="D22" s="2"/>
      <c r="E22" s="9">
        <v>15</v>
      </c>
      <c r="F22" s="2"/>
      <c r="G22" s="58"/>
      <c r="H22" s="58"/>
      <c r="I22" s="58"/>
      <c r="J22" s="2"/>
    </row>
    <row r="23" spans="1:10" ht="15">
      <c r="A23" s="2"/>
      <c r="B23" s="1"/>
      <c r="C23" s="177" t="s">
        <v>218</v>
      </c>
      <c r="D23" s="2"/>
      <c r="E23" s="9"/>
      <c r="F23" s="2"/>
      <c r="G23" s="58"/>
      <c r="H23" s="58"/>
      <c r="I23" s="58"/>
      <c r="J23" s="2"/>
    </row>
    <row r="24" spans="1:10" s="80" customFormat="1" ht="18.75">
      <c r="A24" s="11"/>
      <c r="B24" s="64"/>
      <c r="C24" s="13" t="s">
        <v>194</v>
      </c>
      <c r="D24" s="64"/>
      <c r="E24" s="15">
        <f>SUM(E12:E22)</f>
        <v>27.84</v>
      </c>
      <c r="F24" s="11" t="s">
        <v>15</v>
      </c>
      <c r="G24" s="63">
        <v>19.24</v>
      </c>
      <c r="H24" s="63">
        <f>(G24/60)*E24</f>
        <v>8.92736</v>
      </c>
      <c r="I24" s="63"/>
      <c r="J24" s="11"/>
    </row>
    <row r="25" spans="1:10" ht="15">
      <c r="A25" s="2"/>
      <c r="B25" s="2"/>
      <c r="C25" s="167"/>
      <c r="D25" s="2"/>
      <c r="E25" s="10"/>
      <c r="F25" s="2"/>
      <c r="G25" s="59"/>
      <c r="H25" s="59"/>
      <c r="I25" s="59"/>
      <c r="J25" s="2"/>
    </row>
    <row r="26" spans="1:10" ht="15">
      <c r="A26" s="2"/>
      <c r="B26" s="2"/>
      <c r="C26" s="167"/>
      <c r="D26" s="2"/>
      <c r="E26" s="10"/>
      <c r="F26" s="2"/>
      <c r="G26" s="59"/>
      <c r="H26" s="59"/>
      <c r="I26" s="59"/>
      <c r="J26" s="2"/>
    </row>
    <row r="27" spans="1:10" ht="15">
      <c r="A27" s="2">
        <v>2</v>
      </c>
      <c r="B27" s="1" t="s">
        <v>63</v>
      </c>
      <c r="C27" s="167"/>
      <c r="D27" s="2"/>
      <c r="E27" s="10"/>
      <c r="F27" s="2"/>
      <c r="G27" s="58"/>
      <c r="H27" s="60"/>
      <c r="I27" s="60"/>
      <c r="J27" s="2"/>
    </row>
    <row r="28" spans="1:10" ht="18.75">
      <c r="A28" s="2"/>
      <c r="B28" s="2" t="s">
        <v>43</v>
      </c>
      <c r="C28" s="141" t="s">
        <v>49</v>
      </c>
      <c r="D28" s="52"/>
      <c r="E28" s="15">
        <v>12.6</v>
      </c>
      <c r="F28" s="4"/>
      <c r="G28" s="59"/>
      <c r="H28" s="59"/>
      <c r="I28" s="59"/>
      <c r="J28" s="2"/>
    </row>
    <row r="29" spans="1:10" ht="18.75">
      <c r="A29" s="2"/>
      <c r="B29" s="2" t="s">
        <v>44</v>
      </c>
      <c r="C29" s="142" t="s">
        <v>222</v>
      </c>
      <c r="D29" s="64"/>
      <c r="E29" s="15">
        <v>6.8</v>
      </c>
      <c r="F29" s="2"/>
      <c r="G29" s="58"/>
      <c r="H29" s="60"/>
      <c r="I29" s="60"/>
      <c r="J29" s="2"/>
    </row>
    <row r="30" spans="1:10" ht="18.75">
      <c r="A30" s="2"/>
      <c r="B30" s="2"/>
      <c r="C30" s="142" t="s">
        <v>223</v>
      </c>
      <c r="D30" s="64"/>
      <c r="E30" s="15"/>
      <c r="F30" s="2"/>
      <c r="G30" s="58"/>
      <c r="H30" s="60"/>
      <c r="I30" s="60"/>
      <c r="J30" s="2"/>
    </row>
    <row r="31" spans="1:10" ht="18.75">
      <c r="A31" s="2"/>
      <c r="B31" s="2"/>
      <c r="C31" s="142" t="s">
        <v>166</v>
      </c>
      <c r="D31" s="64"/>
      <c r="E31" s="15"/>
      <c r="F31" s="2"/>
      <c r="G31" s="58"/>
      <c r="H31" s="60"/>
      <c r="I31" s="60"/>
      <c r="J31" s="2"/>
    </row>
    <row r="32" spans="1:10" ht="18.75">
      <c r="A32" s="2"/>
      <c r="B32" s="2" t="s">
        <v>45</v>
      </c>
      <c r="C32" s="165" t="s">
        <v>79</v>
      </c>
      <c r="D32" s="64"/>
      <c r="E32" s="15">
        <f>15.6*0.03</f>
        <v>0.46799999999999997</v>
      </c>
      <c r="F32" s="2"/>
      <c r="G32" s="58"/>
      <c r="H32" s="60"/>
      <c r="I32" s="60"/>
      <c r="J32" s="2"/>
    </row>
    <row r="33" spans="1:10" s="80" customFormat="1" ht="18.75">
      <c r="A33" s="11"/>
      <c r="B33" s="64"/>
      <c r="C33" s="165" t="s">
        <v>189</v>
      </c>
      <c r="D33" s="64"/>
      <c r="E33" s="15">
        <f>SUM(E28:E32)</f>
        <v>19.868</v>
      </c>
      <c r="F33" s="11" t="s">
        <v>15</v>
      </c>
      <c r="G33" s="221">
        <v>27.93975969579399</v>
      </c>
      <c r="H33" s="63">
        <f>(G33/60)*E33</f>
        <v>9.251785760600583</v>
      </c>
      <c r="I33" s="63"/>
      <c r="J33" s="11"/>
    </row>
    <row r="34" spans="1:10" ht="15">
      <c r="A34" s="2"/>
      <c r="B34" s="2"/>
      <c r="C34" s="167"/>
      <c r="D34" s="2"/>
      <c r="E34" s="2"/>
      <c r="F34" s="2"/>
      <c r="G34" s="58"/>
      <c r="H34" s="60"/>
      <c r="I34" s="60"/>
      <c r="J34" s="2"/>
    </row>
    <row r="35" spans="1:10" ht="15">
      <c r="A35" s="2"/>
      <c r="B35" s="2"/>
      <c r="C35" s="167"/>
      <c r="D35" s="2"/>
      <c r="E35" s="2"/>
      <c r="F35" s="2"/>
      <c r="G35" s="58"/>
      <c r="H35" s="60"/>
      <c r="I35" s="60"/>
      <c r="J35" s="2"/>
    </row>
    <row r="36" spans="1:10" s="180" customFormat="1" ht="14.25">
      <c r="A36" s="187" t="s">
        <v>0</v>
      </c>
      <c r="B36" s="188"/>
      <c r="C36" s="199"/>
      <c r="D36" s="188"/>
      <c r="E36" s="190"/>
      <c r="F36" s="188"/>
      <c r="G36" s="188"/>
      <c r="H36" s="183"/>
      <c r="I36" s="183"/>
      <c r="J36" s="183" t="s">
        <v>123</v>
      </c>
    </row>
    <row r="37" spans="1:10" s="180" customFormat="1" ht="14.25">
      <c r="A37" s="184"/>
      <c r="B37" s="184"/>
      <c r="C37" s="184"/>
      <c r="D37" s="179" t="s">
        <v>38</v>
      </c>
      <c r="E37" s="192"/>
      <c r="F37" s="184"/>
      <c r="G37" s="184"/>
      <c r="H37" s="184"/>
      <c r="I37" s="184"/>
      <c r="J37" s="184"/>
    </row>
    <row r="38" spans="1:10" s="180" customFormat="1" ht="14.25">
      <c r="A38" s="187" t="s">
        <v>1</v>
      </c>
      <c r="B38" s="188"/>
      <c r="C38" s="199"/>
      <c r="E38" s="203"/>
      <c r="F38" s="204"/>
      <c r="G38" s="205"/>
      <c r="H38" s="188"/>
      <c r="I38" s="188"/>
      <c r="J38" s="185" t="s">
        <v>105</v>
      </c>
    </row>
    <row r="39" spans="1:10" s="180" customFormat="1" ht="14.25">
      <c r="A39" s="188"/>
      <c r="B39" s="188"/>
      <c r="C39" s="199"/>
      <c r="D39" s="179" t="s">
        <v>28</v>
      </c>
      <c r="E39" s="206"/>
      <c r="F39" s="207"/>
      <c r="G39" s="208"/>
      <c r="H39" s="184"/>
      <c r="I39" s="184"/>
      <c r="J39" s="186" t="s">
        <v>106</v>
      </c>
    </row>
    <row r="40" spans="1:10" s="180" customFormat="1" ht="14.25">
      <c r="A40" s="187" t="s">
        <v>95</v>
      </c>
      <c r="B40" s="188"/>
      <c r="C40" s="199"/>
      <c r="D40" s="179" t="s">
        <v>39</v>
      </c>
      <c r="F40" s="204"/>
      <c r="G40" s="205"/>
      <c r="H40" s="188"/>
      <c r="I40" s="188"/>
      <c r="J40" s="186" t="s">
        <v>107</v>
      </c>
    </row>
    <row r="41" spans="1:10" s="180" customFormat="1" ht="14.25">
      <c r="A41" s="188"/>
      <c r="B41" s="188"/>
      <c r="C41" s="199"/>
      <c r="D41" s="209"/>
      <c r="E41" s="203"/>
      <c r="F41" s="204"/>
      <c r="G41" s="205"/>
      <c r="H41" s="188"/>
      <c r="I41" s="188"/>
      <c r="J41" s="188"/>
    </row>
    <row r="42" spans="1:10" s="180" customFormat="1" ht="14.25">
      <c r="A42" s="187" t="s">
        <v>104</v>
      </c>
      <c r="B42" s="188"/>
      <c r="C42" s="200"/>
      <c r="D42" s="210"/>
      <c r="E42" s="193"/>
      <c r="F42" s="194"/>
      <c r="G42" s="195"/>
      <c r="H42" s="194"/>
      <c r="I42" s="194"/>
      <c r="J42" s="188"/>
    </row>
    <row r="43" spans="1:10" s="90" customFormat="1" ht="15">
      <c r="A43" s="10"/>
      <c r="B43" s="10"/>
      <c r="C43" s="44"/>
      <c r="D43" s="10"/>
      <c r="E43" s="53"/>
      <c r="F43" s="10"/>
      <c r="G43" s="10"/>
      <c r="H43" s="10"/>
      <c r="I43" s="10"/>
      <c r="J43" s="10"/>
    </row>
    <row r="44" spans="1:10" ht="15">
      <c r="A44" s="5"/>
      <c r="B44" s="5"/>
      <c r="C44" s="5"/>
      <c r="D44" s="5"/>
      <c r="E44" s="56"/>
      <c r="F44" s="5"/>
      <c r="G44" s="5"/>
      <c r="H44" s="5"/>
      <c r="I44" s="5"/>
      <c r="J44" s="5"/>
    </row>
    <row r="45" spans="1:10" ht="45">
      <c r="A45" s="2"/>
      <c r="B45" s="2"/>
      <c r="C45" s="1" t="s">
        <v>3</v>
      </c>
      <c r="E45" s="128" t="s">
        <v>4</v>
      </c>
      <c r="F45" s="129"/>
      <c r="G45" s="130" t="s">
        <v>42</v>
      </c>
      <c r="H45" s="57" t="s">
        <v>5</v>
      </c>
      <c r="I45" s="57"/>
      <c r="J45" s="2"/>
    </row>
    <row r="46" spans="1:10" ht="15">
      <c r="A46" s="5"/>
      <c r="B46" s="5"/>
      <c r="C46" s="5"/>
      <c r="D46" s="5"/>
      <c r="E46" s="5"/>
      <c r="F46" s="5"/>
      <c r="G46" s="56"/>
      <c r="H46" s="56"/>
      <c r="I46" s="56"/>
      <c r="J46" s="5"/>
    </row>
    <row r="47" spans="1:10" ht="15.75">
      <c r="A47" s="2">
        <v>3</v>
      </c>
      <c r="B47" s="1" t="s">
        <v>7</v>
      </c>
      <c r="C47" s="167"/>
      <c r="D47" s="109"/>
      <c r="E47" s="2"/>
      <c r="F47" s="2"/>
      <c r="G47" s="58"/>
      <c r="H47" s="60"/>
      <c r="I47" s="60"/>
      <c r="J47" s="2"/>
    </row>
    <row r="48" spans="1:10" s="80" customFormat="1" ht="18.75">
      <c r="A48" s="11"/>
      <c r="B48" s="64"/>
      <c r="C48" s="165" t="s">
        <v>69</v>
      </c>
      <c r="D48" s="11"/>
      <c r="E48" s="11"/>
      <c r="F48" s="11"/>
      <c r="G48" s="63"/>
      <c r="H48" s="61">
        <v>0.52</v>
      </c>
      <c r="I48" s="61"/>
      <c r="J48" s="11"/>
    </row>
    <row r="49" spans="1:10" ht="15">
      <c r="A49" s="2"/>
      <c r="B49" s="2"/>
      <c r="C49" s="167"/>
      <c r="D49" s="2"/>
      <c r="E49" s="2"/>
      <c r="F49" s="2"/>
      <c r="G49" s="58"/>
      <c r="H49" s="60"/>
      <c r="I49" s="60"/>
      <c r="J49" s="2"/>
    </row>
    <row r="50" spans="1:10" ht="15">
      <c r="A50" s="11">
        <v>4</v>
      </c>
      <c r="B50" s="12" t="s">
        <v>8</v>
      </c>
      <c r="C50" s="165"/>
      <c r="D50" s="11"/>
      <c r="E50" s="11"/>
      <c r="F50" s="11"/>
      <c r="G50" s="63"/>
      <c r="H50" s="61"/>
      <c r="I50" s="61"/>
      <c r="J50" s="2"/>
    </row>
    <row r="51" spans="1:10" ht="15">
      <c r="A51" s="11"/>
      <c r="B51" s="12" t="s">
        <v>43</v>
      </c>
      <c r="C51" s="165" t="s">
        <v>66</v>
      </c>
      <c r="D51" s="11"/>
      <c r="E51" s="11"/>
      <c r="F51" s="11"/>
      <c r="G51" s="15"/>
      <c r="H51" s="14"/>
      <c r="I51" s="14"/>
      <c r="J51" s="2"/>
    </row>
    <row r="52" spans="1:10" s="80" customFormat="1" ht="15">
      <c r="A52" s="11"/>
      <c r="B52" s="12"/>
      <c r="C52" s="166"/>
      <c r="J52" s="11"/>
    </row>
    <row r="53" spans="1:10" ht="15">
      <c r="A53" s="11"/>
      <c r="B53" s="12" t="s">
        <v>44</v>
      </c>
      <c r="C53" s="165" t="s">
        <v>97</v>
      </c>
      <c r="D53" s="11"/>
      <c r="E53" s="11"/>
      <c r="F53" s="11"/>
      <c r="G53" s="63"/>
      <c r="H53" s="61">
        <f>E33*(3.5/60)</f>
        <v>1.1589666666666667</v>
      </c>
      <c r="I53" s="61"/>
      <c r="J53" s="2"/>
    </row>
    <row r="54" spans="1:10" ht="15">
      <c r="A54" s="11"/>
      <c r="B54" s="12"/>
      <c r="C54" s="165"/>
      <c r="D54" s="11"/>
      <c r="E54" s="11"/>
      <c r="F54" s="11"/>
      <c r="G54" s="63"/>
      <c r="H54" s="61"/>
      <c r="I54" s="61"/>
      <c r="J54" s="2"/>
    </row>
    <row r="55" spans="1:10" ht="15">
      <c r="A55" s="11">
        <v>5</v>
      </c>
      <c r="B55" s="12" t="s">
        <v>72</v>
      </c>
      <c r="C55" s="165"/>
      <c r="D55" s="11"/>
      <c r="E55" s="11"/>
      <c r="F55" s="11"/>
      <c r="G55" s="63"/>
      <c r="H55" s="61"/>
      <c r="I55" s="61"/>
      <c r="J55" s="2"/>
    </row>
    <row r="56" spans="1:10" s="80" customFormat="1" ht="18.75">
      <c r="A56" s="11"/>
      <c r="B56" s="11"/>
      <c r="C56" s="169" t="s">
        <v>73</v>
      </c>
      <c r="D56" s="11"/>
      <c r="E56" s="11"/>
      <c r="F56" s="11"/>
      <c r="G56" s="64"/>
      <c r="H56" s="61">
        <v>9.56</v>
      </c>
      <c r="I56" s="61"/>
      <c r="J56" s="11"/>
    </row>
    <row r="57" spans="1:10" ht="15">
      <c r="A57" s="11"/>
      <c r="B57" s="11"/>
      <c r="C57" s="165"/>
      <c r="D57" s="11"/>
      <c r="E57" s="11"/>
      <c r="F57" s="11"/>
      <c r="G57" s="63"/>
      <c r="H57" s="61"/>
      <c r="I57" s="61"/>
      <c r="J57" s="2"/>
    </row>
    <row r="58" spans="1:10" ht="15">
      <c r="A58" s="11"/>
      <c r="B58" s="11"/>
      <c r="C58" s="165"/>
      <c r="D58" s="11"/>
      <c r="E58" s="11"/>
      <c r="F58" s="11"/>
      <c r="G58" s="63"/>
      <c r="H58" s="61"/>
      <c r="I58" s="61"/>
      <c r="J58" s="2"/>
    </row>
    <row r="59" spans="1:10" ht="15">
      <c r="A59" s="11">
        <v>6</v>
      </c>
      <c r="B59" s="12" t="s">
        <v>10</v>
      </c>
      <c r="C59" s="12" t="s">
        <v>11</v>
      </c>
      <c r="D59" s="11"/>
      <c r="E59" s="11"/>
      <c r="F59" s="11"/>
      <c r="G59" s="63"/>
      <c r="H59" s="61"/>
      <c r="I59" s="61"/>
      <c r="J59" s="2"/>
    </row>
    <row r="60" spans="1:10" s="80" customFormat="1" ht="18.75">
      <c r="A60" s="11"/>
      <c r="B60" s="64"/>
      <c r="C60" s="165" t="s">
        <v>278</v>
      </c>
      <c r="D60" s="11"/>
      <c r="E60" s="11"/>
      <c r="F60" s="11"/>
      <c r="G60" s="63"/>
      <c r="H60" s="61"/>
      <c r="I60" s="61"/>
      <c r="J60" s="11"/>
    </row>
    <row r="61" spans="1:10" s="80" customFormat="1" ht="18.75">
      <c r="A61" s="11"/>
      <c r="B61" s="64"/>
      <c r="C61" s="165" t="s">
        <v>189</v>
      </c>
      <c r="D61" s="64"/>
      <c r="E61" s="15">
        <f>(E28)*0.01</f>
        <v>0.126</v>
      </c>
      <c r="F61" s="11" t="s">
        <v>15</v>
      </c>
      <c r="G61" s="221">
        <v>27.93975969579399</v>
      </c>
      <c r="H61" s="63">
        <f>(G61/60)*E61</f>
        <v>0.05867349536116739</v>
      </c>
      <c r="I61" s="63"/>
      <c r="J61" s="11"/>
    </row>
    <row r="62" spans="1:10" ht="15">
      <c r="A62" s="11"/>
      <c r="B62" s="11"/>
      <c r="C62" s="165"/>
      <c r="D62" s="11"/>
      <c r="E62" s="11"/>
      <c r="F62" s="11"/>
      <c r="G62" s="63"/>
      <c r="H62" s="71"/>
      <c r="I62" s="71"/>
      <c r="J62" s="2"/>
    </row>
    <row r="63" spans="1:10" ht="15">
      <c r="A63" s="11"/>
      <c r="B63" s="11"/>
      <c r="C63" s="165"/>
      <c r="D63" s="11"/>
      <c r="E63" s="11"/>
      <c r="F63" s="11"/>
      <c r="G63" s="63"/>
      <c r="H63" s="71"/>
      <c r="I63" s="71"/>
      <c r="J63" s="2"/>
    </row>
    <row r="64" spans="1:10" ht="15.75" thickBot="1">
      <c r="A64" s="11">
        <v>7</v>
      </c>
      <c r="B64" s="27" t="s">
        <v>62</v>
      </c>
      <c r="C64" s="165"/>
      <c r="D64" s="11"/>
      <c r="E64" s="11"/>
      <c r="F64" s="11"/>
      <c r="G64" s="63"/>
      <c r="H64" s="79">
        <f>SUM(H24:H62)</f>
        <v>29.47678592262842</v>
      </c>
      <c r="I64" s="72"/>
      <c r="J64" s="2"/>
    </row>
    <row r="65" spans="1:10" ht="15.75" thickTop="1">
      <c r="A65" s="11"/>
      <c r="B65" s="27" t="s">
        <v>39</v>
      </c>
      <c r="C65" s="165"/>
      <c r="D65" s="11"/>
      <c r="E65" s="11"/>
      <c r="F65" s="11"/>
      <c r="G65" s="63"/>
      <c r="H65" s="63"/>
      <c r="I65" s="63"/>
      <c r="J65" s="2"/>
    </row>
    <row r="66" spans="1:10" ht="15">
      <c r="A66" s="11"/>
      <c r="B66" s="11"/>
      <c r="C66" s="165"/>
      <c r="D66" s="11"/>
      <c r="E66" s="11"/>
      <c r="F66" s="11"/>
      <c r="G66" s="63"/>
      <c r="H66" s="63"/>
      <c r="I66" s="63"/>
      <c r="J66" s="2"/>
    </row>
    <row r="67" spans="2:9" ht="18.75">
      <c r="B67" s="52"/>
      <c r="C67" s="165"/>
      <c r="E67" s="85"/>
      <c r="G67" s="88"/>
      <c r="H67" s="88"/>
      <c r="I67" s="88"/>
    </row>
    <row r="68" spans="2:9" ht="18.75">
      <c r="B68" s="52"/>
      <c r="C68" s="165"/>
      <c r="E68" s="85"/>
      <c r="G68" s="88"/>
      <c r="H68" s="88"/>
      <c r="I68" s="88"/>
    </row>
    <row r="69" spans="2:9" ht="18.75">
      <c r="B69" s="52"/>
      <c r="C69" s="165"/>
      <c r="E69" s="85"/>
      <c r="G69" s="88"/>
      <c r="H69" s="88"/>
      <c r="I69" s="88"/>
    </row>
    <row r="70" spans="2:9" ht="18.75">
      <c r="B70" s="52"/>
      <c r="C70" s="165"/>
      <c r="E70" s="85"/>
      <c r="G70" s="88"/>
      <c r="H70" s="88"/>
      <c r="I70" s="88"/>
    </row>
    <row r="71" spans="2:9" ht="18.75">
      <c r="B71" s="52"/>
      <c r="C71" s="165"/>
      <c r="E71" s="85"/>
      <c r="G71" s="88"/>
      <c r="H71" s="88"/>
      <c r="I71" s="88"/>
    </row>
    <row r="72" spans="2:9" ht="18.75">
      <c r="B72" s="52"/>
      <c r="C72" s="165"/>
      <c r="E72" s="85"/>
      <c r="G72" s="88"/>
      <c r="H72" s="88"/>
      <c r="I72" s="88"/>
    </row>
    <row r="73" spans="2:3" ht="18.75">
      <c r="B73" s="52"/>
      <c r="C73" s="165"/>
    </row>
    <row r="74" spans="2:3" ht="18.75">
      <c r="B74" s="52"/>
      <c r="C74" s="165"/>
    </row>
    <row r="75" ht="12">
      <c r="C75" s="170"/>
    </row>
    <row r="76" ht="12">
      <c r="C76" s="170"/>
    </row>
    <row r="77" ht="12">
      <c r="C77" s="170"/>
    </row>
    <row r="78" ht="12">
      <c r="C78" s="170"/>
    </row>
    <row r="79" ht="12">
      <c r="C79" s="170"/>
    </row>
    <row r="80" ht="12">
      <c r="C80" s="170"/>
    </row>
    <row r="81" ht="12">
      <c r="C81" s="170"/>
    </row>
    <row r="82" ht="12">
      <c r="C82" s="170"/>
    </row>
    <row r="83" ht="12">
      <c r="C83" s="170"/>
    </row>
    <row r="84" ht="12">
      <c r="C84" s="170"/>
    </row>
    <row r="85" ht="12">
      <c r="C85" s="170"/>
    </row>
    <row r="86" ht="12">
      <c r="C86" s="170"/>
    </row>
    <row r="87" ht="12">
      <c r="C87" s="170"/>
    </row>
    <row r="88" ht="12">
      <c r="C88" s="170"/>
    </row>
    <row r="89" ht="12">
      <c r="C89" s="170"/>
    </row>
    <row r="90" ht="12">
      <c r="C90" s="170"/>
    </row>
    <row r="91" ht="12">
      <c r="C91" s="170"/>
    </row>
    <row r="92" ht="12">
      <c r="C92" s="170"/>
    </row>
    <row r="93" ht="12">
      <c r="C93" s="170"/>
    </row>
    <row r="94" ht="12">
      <c r="C94" s="170"/>
    </row>
    <row r="95" ht="12">
      <c r="C95" s="170"/>
    </row>
    <row r="96" ht="12">
      <c r="C96" s="170"/>
    </row>
    <row r="97" ht="12">
      <c r="C97" s="170"/>
    </row>
    <row r="98" ht="12">
      <c r="C98" s="170"/>
    </row>
    <row r="99" ht="12">
      <c r="C99" s="170"/>
    </row>
    <row r="100" ht="12">
      <c r="C100" s="170"/>
    </row>
    <row r="101" ht="12">
      <c r="C101" s="170"/>
    </row>
    <row r="102" ht="12">
      <c r="C102" s="170"/>
    </row>
    <row r="103" ht="12">
      <c r="C103" s="170"/>
    </row>
    <row r="104" ht="12">
      <c r="C104" s="170"/>
    </row>
    <row r="105" ht="12">
      <c r="C105" s="170"/>
    </row>
    <row r="106" ht="12">
      <c r="C106" s="170"/>
    </row>
    <row r="107" ht="12">
      <c r="C107" s="170"/>
    </row>
    <row r="108" ht="12">
      <c r="C108" s="170"/>
    </row>
    <row r="109" ht="12">
      <c r="C109" s="170"/>
    </row>
    <row r="110" ht="12">
      <c r="C110" s="170"/>
    </row>
    <row r="111" ht="12">
      <c r="C111" s="170"/>
    </row>
    <row r="112" ht="12">
      <c r="C112" s="170"/>
    </row>
    <row r="113" ht="12">
      <c r="C113" s="170"/>
    </row>
    <row r="114" ht="12">
      <c r="C114" s="170"/>
    </row>
    <row r="115" ht="12">
      <c r="C115" s="170"/>
    </row>
    <row r="116" ht="12">
      <c r="C116" s="170"/>
    </row>
    <row r="117" ht="12">
      <c r="C117" s="170"/>
    </row>
    <row r="118" ht="12">
      <c r="C118" s="170"/>
    </row>
    <row r="119" ht="12">
      <c r="C119" s="170"/>
    </row>
    <row r="120" ht="12">
      <c r="C120" s="170"/>
    </row>
    <row r="121" ht="12">
      <c r="C121" s="170"/>
    </row>
    <row r="122" ht="12">
      <c r="C122" s="170"/>
    </row>
    <row r="123" ht="12">
      <c r="C123" s="170"/>
    </row>
    <row r="124" ht="12">
      <c r="C124" s="170"/>
    </row>
    <row r="125" ht="12">
      <c r="C125" s="170"/>
    </row>
    <row r="126" ht="12">
      <c r="C126" s="170"/>
    </row>
    <row r="127" ht="12">
      <c r="C127" s="170"/>
    </row>
    <row r="128" ht="12">
      <c r="C128" s="170"/>
    </row>
    <row r="129" ht="12">
      <c r="C129" s="170"/>
    </row>
    <row r="130" ht="12">
      <c r="C130" s="170"/>
    </row>
    <row r="131" ht="12">
      <c r="C131" s="170"/>
    </row>
    <row r="132" ht="12">
      <c r="C132" s="170"/>
    </row>
    <row r="133" ht="12">
      <c r="C133" s="170"/>
    </row>
    <row r="134" ht="12">
      <c r="C134" s="170"/>
    </row>
    <row r="135" ht="12">
      <c r="C135" s="170"/>
    </row>
    <row r="136" ht="12">
      <c r="C136" s="170"/>
    </row>
    <row r="137" ht="12">
      <c r="C137" s="170"/>
    </row>
    <row r="138" ht="12">
      <c r="C138" s="170"/>
    </row>
    <row r="139" ht="12">
      <c r="C139" s="170"/>
    </row>
    <row r="140" ht="12">
      <c r="C140" s="170"/>
    </row>
    <row r="141" ht="12">
      <c r="C141" s="170"/>
    </row>
    <row r="142" ht="12">
      <c r="C142" s="170"/>
    </row>
    <row r="143" ht="12">
      <c r="C143" s="170"/>
    </row>
    <row r="144" ht="12">
      <c r="C144" s="170"/>
    </row>
    <row r="145" ht="12">
      <c r="C145" s="170"/>
    </row>
    <row r="146" ht="12">
      <c r="C146" s="170"/>
    </row>
    <row r="147" ht="12">
      <c r="C147" s="170"/>
    </row>
    <row r="148" ht="12">
      <c r="C148" s="170"/>
    </row>
  </sheetData>
  <printOptions/>
  <pageMargins left="0.5" right="0.5" top="1" bottom="0.5" header="0.5" footer="0.5"/>
  <pageSetup fitToHeight="2" horizontalDpi="600" verticalDpi="600" orientation="landscape" scale="60" r:id="rId1"/>
  <rowBreaks count="1" manualBreakCount="1">
    <brk id="3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S138"/>
  <sheetViews>
    <sheetView zoomScale="75" zoomScaleNormal="75" workbookViewId="0" topLeftCell="B1">
      <selection activeCell="E20" sqref="E20"/>
    </sheetView>
  </sheetViews>
  <sheetFormatPr defaultColWidth="9.00390625" defaultRowHeight="12.75"/>
  <cols>
    <col min="1" max="2" width="9.00390625" style="85" customWidth="1"/>
    <col min="3" max="3" width="56.50390625" style="85" customWidth="1"/>
    <col min="4" max="4" width="9.00390625" style="85" customWidth="1"/>
    <col min="5" max="5" width="11.50390625" style="87" customWidth="1"/>
    <col min="6" max="6" width="9.00390625" style="85" customWidth="1"/>
    <col min="7" max="7" width="2.00390625" style="85" customWidth="1"/>
    <col min="8" max="8" width="9.00390625" style="85" customWidth="1"/>
    <col min="9" max="11" width="9.00390625" style="88" customWidth="1"/>
    <col min="12" max="12" width="9.00390625" style="85" customWidth="1"/>
    <col min="13" max="13" width="11.875" style="87" customWidth="1"/>
    <col min="14" max="14" width="9.00390625" style="85" customWidth="1"/>
    <col min="15" max="15" width="2.125" style="85" customWidth="1"/>
    <col min="16" max="16" width="9.00390625" style="85" customWidth="1"/>
    <col min="17" max="17" width="9.00390625" style="88" customWidth="1"/>
    <col min="18" max="18" width="33.25390625" style="85" bestFit="1" customWidth="1"/>
    <col min="19" max="16384" width="9.00390625" style="85" customWidth="1"/>
  </cols>
  <sheetData>
    <row r="1" spans="1:18" s="90" customFormat="1" ht="15">
      <c r="A1" s="27" t="s">
        <v>0</v>
      </c>
      <c r="B1" s="10"/>
      <c r="C1" s="28"/>
      <c r="E1" s="30"/>
      <c r="F1" s="30"/>
      <c r="G1" s="30"/>
      <c r="H1" s="10"/>
      <c r="I1" s="53"/>
      <c r="J1" s="53"/>
      <c r="K1" s="53"/>
      <c r="L1" s="10"/>
      <c r="M1" s="42"/>
      <c r="Q1" s="10"/>
      <c r="R1" s="10" t="s">
        <v>309</v>
      </c>
    </row>
    <row r="2" spans="1:17" s="90" customFormat="1" ht="15">
      <c r="A2" s="32"/>
      <c r="B2" s="32"/>
      <c r="C2" s="33"/>
      <c r="E2" s="35"/>
      <c r="F2" s="35"/>
      <c r="G2" s="35"/>
      <c r="H2" s="32"/>
      <c r="I2" s="125" t="s">
        <v>30</v>
      </c>
      <c r="J2" s="54"/>
      <c r="K2" s="54"/>
      <c r="L2" s="32"/>
      <c r="M2" s="24"/>
      <c r="N2" s="10"/>
      <c r="O2" s="10"/>
      <c r="Q2" s="93"/>
    </row>
    <row r="3" spans="1:18" s="90" customFormat="1" ht="15">
      <c r="A3" s="27" t="s">
        <v>1</v>
      </c>
      <c r="B3" s="10"/>
      <c r="C3" s="28"/>
      <c r="E3" s="30"/>
      <c r="F3" s="29"/>
      <c r="G3" s="29"/>
      <c r="H3" s="29"/>
      <c r="J3" s="66"/>
      <c r="K3" s="66"/>
      <c r="L3" s="30"/>
      <c r="M3" s="42"/>
      <c r="N3" s="10"/>
      <c r="O3" s="10"/>
      <c r="Q3" s="93"/>
      <c r="R3" s="133" t="s">
        <v>105</v>
      </c>
    </row>
    <row r="4" spans="1:18" s="90" customFormat="1" ht="15">
      <c r="A4" s="10"/>
      <c r="B4" s="10"/>
      <c r="C4" s="28"/>
      <c r="E4" s="35"/>
      <c r="F4" s="34"/>
      <c r="G4" s="34"/>
      <c r="H4" s="34"/>
      <c r="I4" s="125" t="s">
        <v>29</v>
      </c>
      <c r="J4" s="67"/>
      <c r="K4" s="67"/>
      <c r="L4" s="35"/>
      <c r="M4" s="42"/>
      <c r="N4" s="10"/>
      <c r="O4" s="10"/>
      <c r="Q4" s="93"/>
      <c r="R4" s="135" t="s">
        <v>106</v>
      </c>
    </row>
    <row r="5" spans="1:18" s="90" customFormat="1" ht="15">
      <c r="A5" s="27" t="s">
        <v>95</v>
      </c>
      <c r="B5" s="10"/>
      <c r="C5" s="28"/>
      <c r="E5" s="30"/>
      <c r="F5" s="29"/>
      <c r="G5" s="29"/>
      <c r="H5" s="29"/>
      <c r="I5" s="127" t="s">
        <v>16</v>
      </c>
      <c r="J5" s="66"/>
      <c r="K5" s="66"/>
      <c r="L5" s="30"/>
      <c r="M5" s="42"/>
      <c r="N5" s="10"/>
      <c r="O5" s="10"/>
      <c r="Q5" s="93"/>
      <c r="R5" s="135" t="s">
        <v>107</v>
      </c>
    </row>
    <row r="6" spans="1:18" s="90" customFormat="1" ht="15">
      <c r="A6" s="10"/>
      <c r="B6" s="10"/>
      <c r="C6" s="28"/>
      <c r="D6" s="29"/>
      <c r="E6" s="30"/>
      <c r="F6" s="29"/>
      <c r="G6" s="29"/>
      <c r="H6" s="29"/>
      <c r="I6" s="66"/>
      <c r="J6" s="66"/>
      <c r="K6" s="66"/>
      <c r="L6" s="30"/>
      <c r="M6" s="42"/>
      <c r="N6" s="10"/>
      <c r="O6" s="10"/>
      <c r="Q6" s="93"/>
      <c r="R6" s="10"/>
    </row>
    <row r="7" spans="1:17" s="90" customFormat="1" ht="15">
      <c r="A7" s="27" t="s">
        <v>104</v>
      </c>
      <c r="B7" s="10"/>
      <c r="C7" s="41"/>
      <c r="D7" s="37"/>
      <c r="E7" s="38" t="s">
        <v>2</v>
      </c>
      <c r="F7" s="37" t="s">
        <v>2</v>
      </c>
      <c r="G7" s="37"/>
      <c r="H7" s="37" t="s">
        <v>2</v>
      </c>
      <c r="I7" s="55" t="s">
        <v>2</v>
      </c>
      <c r="J7" s="55"/>
      <c r="K7" s="55"/>
      <c r="L7" s="38" t="s">
        <v>2</v>
      </c>
      <c r="M7" s="42"/>
      <c r="N7" s="10"/>
      <c r="O7" s="10"/>
      <c r="Q7" s="93"/>
    </row>
    <row r="8" spans="1:17" s="90" customFormat="1" ht="15">
      <c r="A8" s="10"/>
      <c r="B8" s="10"/>
      <c r="C8" s="28"/>
      <c r="D8" s="10"/>
      <c r="E8" s="42"/>
      <c r="F8" s="42"/>
      <c r="G8" s="42"/>
      <c r="H8" s="10"/>
      <c r="I8" s="53"/>
      <c r="J8" s="53"/>
      <c r="K8" s="53"/>
      <c r="L8" s="10"/>
      <c r="M8" s="42"/>
      <c r="N8" s="10"/>
      <c r="O8" s="10"/>
      <c r="Q8" s="93"/>
    </row>
    <row r="9" spans="1:18" s="90" customFormat="1" ht="15">
      <c r="A9" s="46"/>
      <c r="B9" s="46"/>
      <c r="C9" s="47"/>
      <c r="D9" s="46"/>
      <c r="E9" s="48"/>
      <c r="F9" s="48"/>
      <c r="G9" s="48"/>
      <c r="H9" s="46"/>
      <c r="I9" s="68"/>
      <c r="J9" s="68"/>
      <c r="K9" s="68"/>
      <c r="L9" s="46"/>
      <c r="M9" s="48"/>
      <c r="N9" s="49"/>
      <c r="O9" s="49"/>
      <c r="P9" s="100"/>
      <c r="Q9" s="101"/>
      <c r="R9" s="100"/>
    </row>
    <row r="10" spans="1:19" ht="15">
      <c r="A10" s="10"/>
      <c r="B10" s="10"/>
      <c r="C10" s="27" t="s">
        <v>3</v>
      </c>
      <c r="D10" s="90"/>
      <c r="E10" s="131" t="s">
        <v>17</v>
      </c>
      <c r="F10" s="10"/>
      <c r="G10" s="10"/>
      <c r="H10" s="45"/>
      <c r="I10" s="69"/>
      <c r="J10" s="69"/>
      <c r="K10" s="69"/>
      <c r="L10" s="10"/>
      <c r="M10" s="164" t="s">
        <v>34</v>
      </c>
      <c r="N10" s="29"/>
      <c r="O10" s="29"/>
      <c r="P10" s="29"/>
      <c r="Q10" s="66"/>
      <c r="R10" s="10"/>
      <c r="S10" s="2"/>
    </row>
    <row r="11" spans="1:19" ht="15">
      <c r="A11" s="5"/>
      <c r="B11" s="5"/>
      <c r="C11" s="6"/>
      <c r="D11" s="5"/>
      <c r="E11" s="22"/>
      <c r="F11" s="5"/>
      <c r="G11" s="5"/>
      <c r="H11" s="22"/>
      <c r="I11" s="56"/>
      <c r="J11" s="56"/>
      <c r="K11" s="56"/>
      <c r="L11" s="5"/>
      <c r="M11" s="22"/>
      <c r="N11" s="5"/>
      <c r="O11" s="5"/>
      <c r="P11" s="5"/>
      <c r="Q11" s="56"/>
      <c r="R11" s="5"/>
      <c r="S11" s="2"/>
    </row>
    <row r="12" spans="1:19" ht="51" customHeight="1">
      <c r="A12" s="2">
        <v>1</v>
      </c>
      <c r="B12" s="2" t="s">
        <v>61</v>
      </c>
      <c r="C12" s="1"/>
      <c r="D12" s="52"/>
      <c r="E12" s="120" t="s">
        <v>4</v>
      </c>
      <c r="F12" s="2"/>
      <c r="G12" s="2"/>
      <c r="H12" s="120" t="s">
        <v>42</v>
      </c>
      <c r="I12" s="57" t="s">
        <v>5</v>
      </c>
      <c r="J12" s="57"/>
      <c r="K12" s="57"/>
      <c r="L12" s="52"/>
      <c r="M12" s="120" t="s">
        <v>4</v>
      </c>
      <c r="N12" s="2"/>
      <c r="O12" s="2"/>
      <c r="P12" s="120" t="s">
        <v>42</v>
      </c>
      <c r="Q12" s="57" t="s">
        <v>5</v>
      </c>
      <c r="R12" s="2"/>
      <c r="S12" s="2"/>
    </row>
    <row r="13" spans="1:19" ht="15">
      <c r="A13" s="2"/>
      <c r="B13" s="2"/>
      <c r="C13" s="167" t="s">
        <v>173</v>
      </c>
      <c r="D13" s="94"/>
      <c r="E13" s="23"/>
      <c r="F13" s="4"/>
      <c r="G13" s="4"/>
      <c r="H13" s="23"/>
      <c r="I13" s="59"/>
      <c r="J13" s="59"/>
      <c r="K13" s="59"/>
      <c r="L13" s="2"/>
      <c r="M13" s="9">
        <v>1.12</v>
      </c>
      <c r="N13" s="2"/>
      <c r="O13" s="2"/>
      <c r="P13" s="2"/>
      <c r="Q13" s="58"/>
      <c r="R13" s="2"/>
      <c r="S13" s="2"/>
    </row>
    <row r="14" spans="1:19" ht="15">
      <c r="A14" s="2"/>
      <c r="B14" s="2"/>
      <c r="C14" s="167" t="s">
        <v>224</v>
      </c>
      <c r="D14" s="94"/>
      <c r="E14" s="23"/>
      <c r="F14" s="4"/>
      <c r="G14" s="4"/>
      <c r="H14" s="23"/>
      <c r="I14" s="59"/>
      <c r="J14" s="59"/>
      <c r="K14" s="59"/>
      <c r="L14" s="2"/>
      <c r="M14" s="9"/>
      <c r="N14" s="2"/>
      <c r="O14" s="2"/>
      <c r="P14" s="2"/>
      <c r="Q14" s="58"/>
      <c r="R14" s="2"/>
      <c r="S14" s="2"/>
    </row>
    <row r="15" spans="1:19" ht="15">
      <c r="A15" s="2"/>
      <c r="B15" s="2"/>
      <c r="C15" s="167" t="s">
        <v>279</v>
      </c>
      <c r="D15" s="94"/>
      <c r="E15" s="23"/>
      <c r="F15" s="4"/>
      <c r="G15" s="4"/>
      <c r="H15" s="23"/>
      <c r="I15" s="59"/>
      <c r="J15" s="59"/>
      <c r="K15" s="59"/>
      <c r="L15" s="2"/>
      <c r="M15" s="9"/>
      <c r="N15" s="2"/>
      <c r="O15" s="2"/>
      <c r="P15" s="2"/>
      <c r="Q15" s="58"/>
      <c r="R15" s="2"/>
      <c r="S15" s="2"/>
    </row>
    <row r="16" spans="1:19" ht="15">
      <c r="A16" s="2"/>
      <c r="B16" s="2"/>
      <c r="C16" s="167" t="s">
        <v>174</v>
      </c>
      <c r="D16" s="94"/>
      <c r="E16" s="23"/>
      <c r="F16" s="4"/>
      <c r="G16" s="4"/>
      <c r="H16" s="23"/>
      <c r="I16" s="59"/>
      <c r="J16" s="59"/>
      <c r="K16" s="59"/>
      <c r="L16" s="2"/>
      <c r="M16" s="9"/>
      <c r="N16" s="2"/>
      <c r="O16" s="2"/>
      <c r="P16" s="2"/>
      <c r="Q16" s="58"/>
      <c r="R16" s="2"/>
      <c r="S16" s="2"/>
    </row>
    <row r="17" spans="1:19" ht="15">
      <c r="A17" s="2"/>
      <c r="B17" s="2"/>
      <c r="C17" s="167" t="s">
        <v>225</v>
      </c>
      <c r="D17" s="94"/>
      <c r="E17" s="23"/>
      <c r="F17" s="4"/>
      <c r="G17" s="4"/>
      <c r="H17" s="23"/>
      <c r="I17" s="59"/>
      <c r="J17" s="59"/>
      <c r="K17" s="59"/>
      <c r="L17" s="2"/>
      <c r="M17" s="9"/>
      <c r="N17" s="2"/>
      <c r="O17" s="2"/>
      <c r="P17" s="2"/>
      <c r="Q17" s="58"/>
      <c r="R17" s="2"/>
      <c r="S17" s="2"/>
    </row>
    <row r="18" spans="1:19" ht="15">
      <c r="A18" s="2"/>
      <c r="B18" s="2"/>
      <c r="C18" s="167" t="s">
        <v>175</v>
      </c>
      <c r="D18" s="94"/>
      <c r="E18" s="23"/>
      <c r="F18" s="4"/>
      <c r="G18" s="4"/>
      <c r="H18" s="23"/>
      <c r="I18" s="59"/>
      <c r="J18" s="59"/>
      <c r="K18" s="59"/>
      <c r="L18" s="2"/>
      <c r="M18" s="9"/>
      <c r="N18" s="2"/>
      <c r="O18" s="2"/>
      <c r="P18" s="2"/>
      <c r="Q18" s="58"/>
      <c r="R18" s="2"/>
      <c r="S18" s="2"/>
    </row>
    <row r="19" spans="1:19" ht="15">
      <c r="A19" s="2"/>
      <c r="B19" s="2"/>
      <c r="C19" s="167" t="s">
        <v>176</v>
      </c>
      <c r="D19" s="94"/>
      <c r="E19" s="23"/>
      <c r="F19" s="4"/>
      <c r="G19" s="4"/>
      <c r="H19" s="23"/>
      <c r="I19" s="59"/>
      <c r="J19" s="59"/>
      <c r="K19" s="59"/>
      <c r="L19" s="2"/>
      <c r="M19" s="9"/>
      <c r="N19" s="2"/>
      <c r="O19" s="2"/>
      <c r="P19" s="2"/>
      <c r="Q19" s="58"/>
      <c r="R19" s="2"/>
      <c r="S19" s="2"/>
    </row>
    <row r="20" spans="1:18" s="80" customFormat="1" ht="18.75">
      <c r="A20" s="11"/>
      <c r="B20" s="12"/>
      <c r="C20" s="13" t="s">
        <v>211</v>
      </c>
      <c r="D20" s="64"/>
      <c r="E20" s="15">
        <v>0</v>
      </c>
      <c r="F20" s="11" t="s">
        <v>15</v>
      </c>
      <c r="G20" s="11"/>
      <c r="H20" s="222">
        <v>0</v>
      </c>
      <c r="I20" s="63">
        <f>(H20/60)*E20</f>
        <v>0</v>
      </c>
      <c r="J20" s="63"/>
      <c r="K20" s="63"/>
      <c r="L20" s="64"/>
      <c r="M20" s="15">
        <f>SUM(M13:M19)</f>
        <v>1.12</v>
      </c>
      <c r="N20" s="11" t="s">
        <v>15</v>
      </c>
      <c r="O20" s="11"/>
      <c r="P20" s="221">
        <v>22.160897616000003</v>
      </c>
      <c r="Q20" s="63">
        <f>(P20/60)*M20</f>
        <v>0.41367008883200007</v>
      </c>
      <c r="R20" s="64"/>
    </row>
    <row r="21" spans="1:17" s="80" customFormat="1" ht="15">
      <c r="A21" s="11"/>
      <c r="B21" s="12"/>
      <c r="C21" s="13"/>
      <c r="D21" s="11"/>
      <c r="E21" s="15"/>
      <c r="F21" s="11"/>
      <c r="G21" s="11"/>
      <c r="H21" s="15"/>
      <c r="I21" s="63"/>
      <c r="J21" s="63"/>
      <c r="K21" s="63"/>
      <c r="L21" s="11"/>
      <c r="M21" s="15"/>
      <c r="N21" s="11"/>
      <c r="O21" s="11"/>
      <c r="P21" s="15"/>
      <c r="Q21" s="63"/>
    </row>
    <row r="22" spans="1:16" ht="15">
      <c r="A22" s="2"/>
      <c r="B22" s="1"/>
      <c r="C22" s="26"/>
      <c r="D22" s="2"/>
      <c r="E22" s="9"/>
      <c r="F22" s="2"/>
      <c r="G22" s="2"/>
      <c r="H22" s="9"/>
      <c r="I22" s="58"/>
      <c r="J22" s="58"/>
      <c r="K22" s="58"/>
      <c r="L22" s="2"/>
      <c r="M22" s="9"/>
      <c r="N22" s="2"/>
      <c r="O22" s="2"/>
      <c r="P22" s="2"/>
    </row>
    <row r="23" spans="1:16" ht="15">
      <c r="A23" s="2">
        <v>2</v>
      </c>
      <c r="B23" s="1" t="s">
        <v>63</v>
      </c>
      <c r="C23" s="26"/>
      <c r="D23" s="2"/>
      <c r="E23" s="9"/>
      <c r="F23" s="2"/>
      <c r="G23" s="2"/>
      <c r="H23" s="9"/>
      <c r="I23" s="58"/>
      <c r="J23" s="58"/>
      <c r="K23" s="58"/>
      <c r="L23" s="2"/>
      <c r="M23" s="9"/>
      <c r="N23" s="2"/>
      <c r="O23" s="2"/>
      <c r="P23" s="2"/>
    </row>
    <row r="24" spans="1:16" ht="18.75">
      <c r="A24" s="2"/>
      <c r="B24" s="1" t="s">
        <v>43</v>
      </c>
      <c r="C24" s="8" t="s">
        <v>49</v>
      </c>
      <c r="D24" s="52"/>
      <c r="E24" s="9">
        <v>13.9</v>
      </c>
      <c r="F24" s="9"/>
      <c r="G24" s="9"/>
      <c r="I24" s="58"/>
      <c r="J24" s="58"/>
      <c r="K24" s="58"/>
      <c r="L24" s="52"/>
      <c r="M24" s="9">
        <v>9.9</v>
      </c>
      <c r="N24" s="2"/>
      <c r="O24" s="2"/>
      <c r="P24" s="2"/>
    </row>
    <row r="25" spans="1:16" ht="18.75">
      <c r="A25" s="2"/>
      <c r="B25" s="1" t="s">
        <v>44</v>
      </c>
      <c r="C25" s="167" t="s">
        <v>179</v>
      </c>
      <c r="D25" s="64"/>
      <c r="E25" s="15">
        <v>15.6</v>
      </c>
      <c r="F25" s="2"/>
      <c r="G25" s="2"/>
      <c r="H25" s="9"/>
      <c r="I25" s="58"/>
      <c r="J25" s="58"/>
      <c r="K25" s="58"/>
      <c r="L25" s="2"/>
      <c r="M25" s="15">
        <v>0</v>
      </c>
      <c r="N25" s="2"/>
      <c r="O25" s="2"/>
      <c r="P25" s="2"/>
    </row>
    <row r="26" spans="1:16" ht="18.75">
      <c r="A26" s="2"/>
      <c r="B26" s="1"/>
      <c r="C26" s="167" t="s">
        <v>226</v>
      </c>
      <c r="D26" s="64"/>
      <c r="E26" s="15"/>
      <c r="F26" s="2"/>
      <c r="G26" s="2"/>
      <c r="H26" s="9"/>
      <c r="I26" s="58"/>
      <c r="J26" s="58"/>
      <c r="K26" s="58"/>
      <c r="L26" s="2"/>
      <c r="M26" s="15"/>
      <c r="N26" s="2"/>
      <c r="O26" s="2"/>
      <c r="P26" s="2"/>
    </row>
    <row r="27" spans="1:16" ht="18.75">
      <c r="A27" s="2"/>
      <c r="B27" s="1"/>
      <c r="C27" s="167" t="s">
        <v>227</v>
      </c>
      <c r="D27" s="64"/>
      <c r="E27" s="15"/>
      <c r="F27" s="2"/>
      <c r="G27" s="2"/>
      <c r="H27" s="9"/>
      <c r="I27" s="58"/>
      <c r="J27" s="58"/>
      <c r="K27" s="58"/>
      <c r="L27" s="2"/>
      <c r="M27" s="15"/>
      <c r="N27" s="2"/>
      <c r="O27" s="2"/>
      <c r="P27" s="2"/>
    </row>
    <row r="28" spans="1:16" ht="18.75">
      <c r="A28" s="2"/>
      <c r="B28" s="1"/>
      <c r="C28" s="167" t="s">
        <v>180</v>
      </c>
      <c r="D28" s="64"/>
      <c r="E28" s="15"/>
      <c r="F28" s="2"/>
      <c r="G28" s="2"/>
      <c r="H28" s="9"/>
      <c r="I28" s="58"/>
      <c r="J28" s="58"/>
      <c r="K28" s="58"/>
      <c r="L28" s="2"/>
      <c r="M28" s="15"/>
      <c r="N28" s="2"/>
      <c r="O28" s="2"/>
      <c r="P28" s="2"/>
    </row>
    <row r="29" spans="1:16" ht="18.75">
      <c r="A29" s="2"/>
      <c r="B29" s="1"/>
      <c r="C29" s="167" t="s">
        <v>181</v>
      </c>
      <c r="D29" s="64"/>
      <c r="E29" s="15"/>
      <c r="F29" s="2"/>
      <c r="G29" s="2"/>
      <c r="H29" s="9"/>
      <c r="I29" s="58"/>
      <c r="J29" s="58"/>
      <c r="K29" s="58"/>
      <c r="L29" s="2"/>
      <c r="M29" s="15"/>
      <c r="N29" s="2"/>
      <c r="O29" s="2"/>
      <c r="P29" s="2"/>
    </row>
    <row r="30" spans="1:16" ht="18.75">
      <c r="A30" s="2"/>
      <c r="B30" s="2" t="s">
        <v>45</v>
      </c>
      <c r="C30" s="167" t="s">
        <v>177</v>
      </c>
      <c r="D30" s="2"/>
      <c r="E30" s="15">
        <v>0</v>
      </c>
      <c r="F30" s="2"/>
      <c r="G30" s="2"/>
      <c r="H30" s="9"/>
      <c r="I30" s="58"/>
      <c r="J30" s="58"/>
      <c r="K30" s="58"/>
      <c r="L30" s="64"/>
      <c r="M30" s="15">
        <v>4.5</v>
      </c>
      <c r="N30" s="2"/>
      <c r="O30" s="2"/>
      <c r="P30" s="2"/>
    </row>
    <row r="31" spans="1:16" ht="18.75">
      <c r="A31" s="2"/>
      <c r="B31" s="2"/>
      <c r="C31" s="167" t="s">
        <v>178</v>
      </c>
      <c r="D31" s="2"/>
      <c r="E31" s="15"/>
      <c r="F31" s="2"/>
      <c r="G31" s="2"/>
      <c r="H31" s="9"/>
      <c r="I31" s="58"/>
      <c r="J31" s="58"/>
      <c r="K31" s="58"/>
      <c r="L31" s="64"/>
      <c r="M31" s="15"/>
      <c r="N31" s="2"/>
      <c r="O31" s="2"/>
      <c r="P31" s="2"/>
    </row>
    <row r="32" spans="1:17" s="80" customFormat="1" ht="18.75">
      <c r="A32" s="11"/>
      <c r="B32" s="64"/>
      <c r="C32" s="13" t="s">
        <v>189</v>
      </c>
      <c r="D32" s="64"/>
      <c r="E32" s="15">
        <f>SUM(E24:E30)</f>
        <v>29.5</v>
      </c>
      <c r="F32" s="11" t="s">
        <v>15</v>
      </c>
      <c r="G32" s="11"/>
      <c r="H32" s="221">
        <v>27.93975969579399</v>
      </c>
      <c r="I32" s="63">
        <f>(H32/60)*E32</f>
        <v>13.737048517098714</v>
      </c>
      <c r="K32" s="63"/>
      <c r="L32" s="64"/>
      <c r="M32" s="15">
        <f>SUM(M24:M30)</f>
        <v>14.4</v>
      </c>
      <c r="N32" s="11" t="s">
        <v>15</v>
      </c>
      <c r="O32" s="11"/>
      <c r="P32" s="221">
        <v>27.93975969579399</v>
      </c>
      <c r="Q32" s="63">
        <f>(P32/60)*M32</f>
        <v>6.7055423269905585</v>
      </c>
    </row>
    <row r="33" spans="1:16" ht="15">
      <c r="A33" s="2"/>
      <c r="B33" s="2"/>
      <c r="C33" s="167"/>
      <c r="D33" s="2"/>
      <c r="E33" s="42"/>
      <c r="F33" s="2"/>
      <c r="G33" s="2"/>
      <c r="H33" s="23"/>
      <c r="I33" s="59"/>
      <c r="J33" s="59"/>
      <c r="K33" s="59"/>
      <c r="L33" s="2"/>
      <c r="M33" s="9"/>
      <c r="N33" s="2"/>
      <c r="O33" s="2"/>
      <c r="P33" s="2"/>
    </row>
    <row r="34" spans="1:16" ht="15">
      <c r="A34" s="2">
        <v>3</v>
      </c>
      <c r="B34" s="2" t="s">
        <v>14</v>
      </c>
      <c r="C34" s="167"/>
      <c r="D34" s="2"/>
      <c r="E34" s="42"/>
      <c r="F34" s="2"/>
      <c r="G34" s="2"/>
      <c r="H34" s="23"/>
      <c r="I34" s="59"/>
      <c r="J34" s="59"/>
      <c r="K34" s="59"/>
      <c r="L34" s="2"/>
      <c r="M34" s="9"/>
      <c r="N34" s="2"/>
      <c r="O34" s="2"/>
      <c r="P34" s="2"/>
    </row>
    <row r="35" spans="1:17" s="80" customFormat="1" ht="18.75">
      <c r="A35" s="11"/>
      <c r="B35" s="64"/>
      <c r="C35" s="165" t="s">
        <v>64</v>
      </c>
      <c r="D35" s="11"/>
      <c r="E35" s="81"/>
      <c r="F35" s="11"/>
      <c r="G35" s="11"/>
      <c r="H35" s="78"/>
      <c r="I35" s="70"/>
      <c r="J35" s="70"/>
      <c r="K35" s="70"/>
      <c r="L35" s="11"/>
      <c r="M35" s="15"/>
      <c r="N35" s="11"/>
      <c r="O35" s="11"/>
      <c r="P35" s="11"/>
      <c r="Q35" s="63">
        <v>0.05</v>
      </c>
    </row>
    <row r="36" spans="1:17" s="80" customFormat="1" ht="18.75">
      <c r="A36" s="11"/>
      <c r="B36" s="64"/>
      <c r="C36" s="165" t="s">
        <v>65</v>
      </c>
      <c r="D36" s="11"/>
      <c r="E36" s="81"/>
      <c r="F36" s="11"/>
      <c r="G36" s="11"/>
      <c r="H36" s="78"/>
      <c r="I36" s="70"/>
      <c r="J36" s="70"/>
      <c r="K36" s="70"/>
      <c r="L36" s="11"/>
      <c r="M36" s="15"/>
      <c r="N36" s="11"/>
      <c r="O36" s="11"/>
      <c r="P36" s="11"/>
      <c r="Q36" s="63">
        <v>0.15</v>
      </c>
    </row>
    <row r="37" spans="1:17" s="80" customFormat="1" ht="18.75">
      <c r="A37" s="11"/>
      <c r="B37" s="64"/>
      <c r="C37" s="165" t="s">
        <v>71</v>
      </c>
      <c r="D37" s="86"/>
      <c r="E37" s="81"/>
      <c r="F37" s="114"/>
      <c r="G37" s="114"/>
      <c r="H37" s="78"/>
      <c r="I37" s="63">
        <v>0.14</v>
      </c>
      <c r="J37" s="63"/>
      <c r="K37" s="63"/>
      <c r="L37" s="11"/>
      <c r="M37" s="15"/>
      <c r="N37" s="11"/>
      <c r="O37" s="11"/>
      <c r="P37" s="11"/>
      <c r="Q37" s="96"/>
    </row>
    <row r="38" spans="1:16" ht="15">
      <c r="A38" s="2"/>
      <c r="B38" s="2"/>
      <c r="C38" s="167"/>
      <c r="D38" s="94"/>
      <c r="E38" s="42"/>
      <c r="F38" s="2"/>
      <c r="G38" s="2"/>
      <c r="H38" s="23"/>
      <c r="I38" s="58"/>
      <c r="J38" s="58"/>
      <c r="K38" s="58"/>
      <c r="L38" s="2"/>
      <c r="M38" s="9"/>
      <c r="N38" s="2"/>
      <c r="O38" s="2"/>
      <c r="P38" s="2"/>
    </row>
    <row r="39" spans="1:16" ht="15">
      <c r="A39" s="2">
        <v>4</v>
      </c>
      <c r="B39" s="2" t="s">
        <v>8</v>
      </c>
      <c r="C39" s="167"/>
      <c r="D39" s="2"/>
      <c r="E39" s="42"/>
      <c r="F39" s="2"/>
      <c r="G39" s="2"/>
      <c r="H39" s="23"/>
      <c r="I39" s="59"/>
      <c r="J39" s="59"/>
      <c r="K39" s="59"/>
      <c r="L39" s="2"/>
      <c r="M39" s="9"/>
      <c r="N39" s="2"/>
      <c r="O39" s="2"/>
      <c r="P39" s="2"/>
    </row>
    <row r="40" spans="1:19" ht="15">
      <c r="A40" s="11"/>
      <c r="B40" s="12" t="s">
        <v>43</v>
      </c>
      <c r="C40" s="165" t="s">
        <v>66</v>
      </c>
      <c r="D40" s="11"/>
      <c r="E40" s="11"/>
      <c r="F40" s="11"/>
      <c r="G40" s="11"/>
      <c r="H40" s="15"/>
      <c r="I40" s="14"/>
      <c r="J40" s="14"/>
      <c r="K40" s="14"/>
      <c r="L40" s="11"/>
      <c r="M40" s="2"/>
      <c r="N40" s="2"/>
      <c r="O40" s="2"/>
      <c r="P40" s="2"/>
      <c r="Q40" s="2"/>
      <c r="R40" s="2"/>
      <c r="S40" s="2"/>
    </row>
    <row r="41" spans="1:19" ht="15">
      <c r="A41" s="11"/>
      <c r="B41" s="12"/>
      <c r="C41" s="165"/>
      <c r="D41" s="11"/>
      <c r="E41" s="11"/>
      <c r="F41" s="11"/>
      <c r="G41" s="11"/>
      <c r="H41" s="15"/>
      <c r="I41" s="14"/>
      <c r="J41" s="14"/>
      <c r="K41" s="14"/>
      <c r="L41" s="11"/>
      <c r="M41" s="2"/>
      <c r="N41" s="2"/>
      <c r="O41" s="2"/>
      <c r="P41" s="2"/>
      <c r="Q41" s="2"/>
      <c r="R41" s="2"/>
      <c r="S41" s="2"/>
    </row>
    <row r="42" spans="1:17" s="80" customFormat="1" ht="15">
      <c r="A42" s="11"/>
      <c r="B42" s="12" t="s">
        <v>44</v>
      </c>
      <c r="C42" s="18" t="s">
        <v>99</v>
      </c>
      <c r="D42" s="11"/>
      <c r="E42" s="15"/>
      <c r="F42" s="11"/>
      <c r="G42" s="11"/>
      <c r="H42" s="15"/>
      <c r="I42" s="63">
        <f>E32*(3.5/60)</f>
        <v>1.7208333333333334</v>
      </c>
      <c r="J42" s="63"/>
      <c r="K42" s="63"/>
      <c r="L42" s="11"/>
      <c r="M42" s="15"/>
      <c r="N42" s="11"/>
      <c r="O42" s="11"/>
      <c r="P42" s="11"/>
      <c r="Q42" s="63">
        <f>M32*(3.5/60)</f>
        <v>0.8400000000000001</v>
      </c>
    </row>
    <row r="43" spans="1:17" s="80" customFormat="1" ht="15">
      <c r="A43" s="11"/>
      <c r="B43" s="12"/>
      <c r="C43" s="18"/>
      <c r="D43" s="11"/>
      <c r="E43" s="15"/>
      <c r="F43" s="11"/>
      <c r="G43" s="11"/>
      <c r="H43" s="15"/>
      <c r="I43" s="63"/>
      <c r="J43" s="63"/>
      <c r="K43" s="63"/>
      <c r="L43" s="11"/>
      <c r="M43" s="15"/>
      <c r="N43" s="11"/>
      <c r="O43" s="11"/>
      <c r="P43" s="11"/>
      <c r="Q43" s="63"/>
    </row>
    <row r="44" spans="1:16" ht="15">
      <c r="A44" s="2"/>
      <c r="B44" s="2"/>
      <c r="C44" s="142"/>
      <c r="D44" s="94"/>
      <c r="E44" s="9"/>
      <c r="F44" s="2"/>
      <c r="G44" s="2"/>
      <c r="H44" s="9"/>
      <c r="I44" s="60"/>
      <c r="J44" s="60"/>
      <c r="K44" s="60"/>
      <c r="L44" s="2"/>
      <c r="M44" s="9"/>
      <c r="N44" s="2"/>
      <c r="O44" s="2"/>
      <c r="P44" s="2"/>
    </row>
    <row r="45" spans="1:16" ht="15">
      <c r="A45" s="2">
        <v>5</v>
      </c>
      <c r="B45" s="12" t="s">
        <v>72</v>
      </c>
      <c r="C45" s="165"/>
      <c r="D45" s="94"/>
      <c r="E45" s="9"/>
      <c r="F45" s="2"/>
      <c r="G45" s="2"/>
      <c r="H45" s="9"/>
      <c r="I45" s="60"/>
      <c r="J45" s="60"/>
      <c r="K45" s="60"/>
      <c r="L45" s="2"/>
      <c r="M45" s="9"/>
      <c r="N45" s="2"/>
      <c r="O45" s="2"/>
      <c r="P45" s="2"/>
    </row>
    <row r="46" spans="1:17" s="80" customFormat="1" ht="18.75">
      <c r="A46" s="11"/>
      <c r="B46" s="11"/>
      <c r="C46" s="169" t="s">
        <v>73</v>
      </c>
      <c r="D46" s="11"/>
      <c r="E46" s="15"/>
      <c r="F46" s="11"/>
      <c r="G46" s="11"/>
      <c r="H46" s="64"/>
      <c r="I46" s="61">
        <v>9.56</v>
      </c>
      <c r="J46" s="63"/>
      <c r="K46" s="63"/>
      <c r="L46" s="11"/>
      <c r="M46" s="15"/>
      <c r="N46" s="11"/>
      <c r="O46" s="11"/>
      <c r="P46" s="64"/>
      <c r="Q46" s="61">
        <v>9.56</v>
      </c>
    </row>
    <row r="47" spans="1:16" ht="15">
      <c r="A47" s="2"/>
      <c r="B47" s="2"/>
      <c r="C47" s="167"/>
      <c r="D47" s="94"/>
      <c r="E47" s="9"/>
      <c r="F47" s="2"/>
      <c r="G47" s="2"/>
      <c r="H47" s="9"/>
      <c r="I47" s="60"/>
      <c r="J47" s="60"/>
      <c r="K47" s="60"/>
      <c r="L47" s="2"/>
      <c r="M47" s="9"/>
      <c r="N47" s="2"/>
      <c r="O47" s="2"/>
      <c r="P47" s="2"/>
    </row>
    <row r="48" spans="1:16" ht="15">
      <c r="A48" s="2"/>
      <c r="B48" s="2"/>
      <c r="C48" s="167"/>
      <c r="D48" s="2"/>
      <c r="E48" s="9"/>
      <c r="F48" s="11"/>
      <c r="G48" s="11"/>
      <c r="H48" s="9"/>
      <c r="I48" s="58"/>
      <c r="J48" s="58"/>
      <c r="K48" s="58"/>
      <c r="L48" s="2"/>
      <c r="M48" s="9"/>
      <c r="N48" s="2"/>
      <c r="O48" s="2"/>
      <c r="P48" s="2"/>
    </row>
    <row r="49" spans="1:17" s="80" customFormat="1" ht="18.75">
      <c r="A49" s="11">
        <v>6</v>
      </c>
      <c r="B49" s="11" t="s">
        <v>9</v>
      </c>
      <c r="C49" s="165"/>
      <c r="D49" s="11"/>
      <c r="E49" s="15"/>
      <c r="F49" s="11"/>
      <c r="G49" s="11"/>
      <c r="H49" s="15"/>
      <c r="I49" s="61"/>
      <c r="J49" s="61"/>
      <c r="K49" s="61"/>
      <c r="L49" s="11"/>
      <c r="M49" s="15"/>
      <c r="N49" s="11"/>
      <c r="O49" s="11"/>
      <c r="P49" s="52"/>
      <c r="Q49" s="63">
        <f>4.56*0.57</f>
        <v>2.5991999999999997</v>
      </c>
    </row>
    <row r="50" spans="1:17" s="80" customFormat="1" ht="18.75">
      <c r="A50" s="11"/>
      <c r="B50" s="11"/>
      <c r="C50" s="165"/>
      <c r="D50" s="11"/>
      <c r="E50" s="15"/>
      <c r="F50" s="11"/>
      <c r="G50" s="11"/>
      <c r="H50" s="15"/>
      <c r="I50" s="61"/>
      <c r="J50" s="61"/>
      <c r="K50" s="61"/>
      <c r="L50" s="11"/>
      <c r="M50" s="15"/>
      <c r="N50" s="11"/>
      <c r="O50" s="11"/>
      <c r="P50" s="52"/>
      <c r="Q50" s="63"/>
    </row>
    <row r="51" spans="1:16" ht="15">
      <c r="A51" s="2"/>
      <c r="B51" s="1"/>
      <c r="C51" s="167"/>
      <c r="D51" s="2"/>
      <c r="E51" s="9"/>
      <c r="F51" s="2"/>
      <c r="G51" s="2"/>
      <c r="H51" s="9"/>
      <c r="I51" s="60"/>
      <c r="J51" s="60"/>
      <c r="K51" s="60"/>
      <c r="L51" s="2"/>
      <c r="M51" s="9"/>
      <c r="N51" s="2"/>
      <c r="O51" s="2"/>
      <c r="P51" s="2"/>
    </row>
    <row r="52" spans="1:17" s="103" customFormat="1" ht="17.25">
      <c r="A52" s="11">
        <v>7</v>
      </c>
      <c r="B52" s="11" t="s">
        <v>35</v>
      </c>
      <c r="C52" s="165"/>
      <c r="D52" s="11"/>
      <c r="E52" s="65"/>
      <c r="F52" s="11"/>
      <c r="G52" s="11"/>
      <c r="H52" s="15"/>
      <c r="I52" s="102">
        <f>SUM(I13:I51)</f>
        <v>25.157881850432048</v>
      </c>
      <c r="J52" s="102"/>
      <c r="K52" s="102"/>
      <c r="L52" s="11"/>
      <c r="M52" s="9"/>
      <c r="N52" s="2"/>
      <c r="O52" s="2"/>
      <c r="P52" s="2"/>
      <c r="Q52" s="102">
        <f>SUM(Q13:Q51)</f>
        <v>20.31841241582256</v>
      </c>
    </row>
    <row r="53" spans="1:16" ht="15">
      <c r="A53" s="11"/>
      <c r="B53" s="11"/>
      <c r="C53" s="165"/>
      <c r="D53" s="11"/>
      <c r="E53" s="15"/>
      <c r="F53" s="11"/>
      <c r="G53" s="11"/>
      <c r="H53" s="15"/>
      <c r="I53" s="61"/>
      <c r="J53" s="61"/>
      <c r="K53" s="61"/>
      <c r="L53" s="11"/>
      <c r="M53" s="9"/>
      <c r="N53" s="2"/>
      <c r="O53" s="2"/>
      <c r="P53" s="2"/>
    </row>
    <row r="54" spans="1:16" ht="15">
      <c r="A54" s="2"/>
      <c r="B54" s="2"/>
      <c r="C54" s="167"/>
      <c r="D54" s="2"/>
      <c r="E54" s="9"/>
      <c r="F54" s="11"/>
      <c r="G54" s="11"/>
      <c r="H54" s="9"/>
      <c r="I54" s="58"/>
      <c r="J54" s="58"/>
      <c r="K54" s="58"/>
      <c r="L54" s="2"/>
      <c r="M54" s="9"/>
      <c r="N54" s="2"/>
      <c r="O54" s="2"/>
      <c r="P54" s="2"/>
    </row>
    <row r="55" spans="1:16" ht="18.75">
      <c r="A55" s="11"/>
      <c r="B55" s="52"/>
      <c r="C55" s="165"/>
      <c r="D55" s="11"/>
      <c r="E55" s="15"/>
      <c r="F55" s="11"/>
      <c r="G55" s="11"/>
      <c r="H55" s="15"/>
      <c r="I55" s="70"/>
      <c r="J55" s="70"/>
      <c r="K55" s="70"/>
      <c r="L55" s="11"/>
      <c r="M55" s="104"/>
      <c r="N55" s="104"/>
      <c r="O55" s="104"/>
      <c r="P55" s="2"/>
    </row>
    <row r="56" spans="1:16" ht="18.75">
      <c r="A56" s="11"/>
      <c r="B56" s="52"/>
      <c r="C56" s="165"/>
      <c r="D56" s="11"/>
      <c r="E56" s="15"/>
      <c r="F56" s="11"/>
      <c r="G56" s="11"/>
      <c r="H56" s="15"/>
      <c r="I56" s="61"/>
      <c r="J56" s="61"/>
      <c r="K56" s="61"/>
      <c r="L56" s="11"/>
      <c r="M56" s="105"/>
      <c r="N56" s="106"/>
      <c r="O56" s="106"/>
      <c r="P56" s="2"/>
    </row>
    <row r="57" spans="1:16" ht="18.75">
      <c r="A57" s="11"/>
      <c r="B57" s="52"/>
      <c r="C57" s="165"/>
      <c r="D57" s="11"/>
      <c r="E57" s="15"/>
      <c r="F57" s="11"/>
      <c r="G57" s="11"/>
      <c r="H57" s="15"/>
      <c r="I57" s="61"/>
      <c r="J57" s="61"/>
      <c r="K57" s="61"/>
      <c r="L57" s="11"/>
      <c r="M57" s="9"/>
      <c r="N57" s="2"/>
      <c r="O57" s="2"/>
      <c r="P57" s="2"/>
    </row>
    <row r="58" spans="1:16" ht="18.75">
      <c r="A58" s="11"/>
      <c r="B58" s="52"/>
      <c r="C58" s="165"/>
      <c r="D58" s="11"/>
      <c r="E58" s="15"/>
      <c r="F58" s="11"/>
      <c r="G58" s="11"/>
      <c r="H58" s="15"/>
      <c r="I58" s="61"/>
      <c r="J58" s="61"/>
      <c r="K58" s="61"/>
      <c r="L58" s="11"/>
      <c r="M58" s="9"/>
      <c r="N58" s="2"/>
      <c r="O58" s="2"/>
      <c r="P58" s="2"/>
    </row>
    <row r="59" spans="1:16" ht="18.75">
      <c r="A59" s="11"/>
      <c r="B59" s="52"/>
      <c r="C59" s="165"/>
      <c r="D59" s="11"/>
      <c r="E59" s="15"/>
      <c r="F59" s="11"/>
      <c r="G59" s="11"/>
      <c r="H59" s="15"/>
      <c r="I59" s="61"/>
      <c r="J59" s="61"/>
      <c r="K59" s="61"/>
      <c r="L59" s="11"/>
      <c r="M59" s="9"/>
      <c r="N59" s="2"/>
      <c r="O59" s="2"/>
      <c r="P59" s="2"/>
    </row>
    <row r="60" spans="1:16" ht="18.75">
      <c r="A60" s="11"/>
      <c r="B60" s="52"/>
      <c r="C60" s="165"/>
      <c r="D60" s="11"/>
      <c r="E60" s="15"/>
      <c r="F60" s="11"/>
      <c r="G60" s="11"/>
      <c r="H60" s="15"/>
      <c r="I60" s="61"/>
      <c r="J60" s="61"/>
      <c r="K60" s="61"/>
      <c r="L60" s="11"/>
      <c r="M60" s="9"/>
      <c r="N60" s="2"/>
      <c r="O60" s="2"/>
      <c r="P60" s="2"/>
    </row>
    <row r="61" spans="1:16" ht="18.75">
      <c r="A61" s="11"/>
      <c r="B61" s="52"/>
      <c r="C61" s="165"/>
      <c r="D61" s="11"/>
      <c r="E61" s="15"/>
      <c r="F61" s="11"/>
      <c r="G61" s="11"/>
      <c r="H61" s="15"/>
      <c r="I61" s="61"/>
      <c r="J61" s="61"/>
      <c r="K61" s="61"/>
      <c r="L61" s="11"/>
      <c r="M61" s="9"/>
      <c r="N61" s="2"/>
      <c r="O61" s="2"/>
      <c r="P61" s="2"/>
    </row>
    <row r="62" spans="1:16" ht="18.75">
      <c r="A62" s="11"/>
      <c r="B62" s="52"/>
      <c r="C62" s="165"/>
      <c r="D62" s="11"/>
      <c r="E62" s="15"/>
      <c r="F62" s="11"/>
      <c r="G62" s="11"/>
      <c r="H62" s="15"/>
      <c r="I62" s="61"/>
      <c r="J62" s="61"/>
      <c r="K62" s="61"/>
      <c r="L62" s="11"/>
      <c r="M62" s="9"/>
      <c r="N62" s="2"/>
      <c r="O62" s="2"/>
      <c r="P62" s="2"/>
    </row>
    <row r="63" spans="1:16" ht="18.75">
      <c r="A63" s="11"/>
      <c r="B63" s="52"/>
      <c r="C63" s="165"/>
      <c r="D63" s="11"/>
      <c r="E63" s="15"/>
      <c r="F63" s="11"/>
      <c r="G63" s="11"/>
      <c r="H63" s="15"/>
      <c r="I63" s="61"/>
      <c r="J63" s="61"/>
      <c r="K63" s="61"/>
      <c r="L63" s="11"/>
      <c r="M63" s="9"/>
      <c r="N63" s="2"/>
      <c r="O63" s="2"/>
      <c r="P63" s="2"/>
    </row>
    <row r="64" spans="1:16" ht="18.75">
      <c r="A64" s="11"/>
      <c r="B64" s="52"/>
      <c r="C64" s="165"/>
      <c r="D64" s="11"/>
      <c r="E64" s="15"/>
      <c r="F64" s="11"/>
      <c r="G64" s="11"/>
      <c r="H64" s="15"/>
      <c r="I64" s="61"/>
      <c r="J64" s="61"/>
      <c r="K64" s="61"/>
      <c r="L64" s="11"/>
      <c r="M64" s="9"/>
      <c r="N64" s="2"/>
      <c r="O64" s="2"/>
      <c r="P64" s="2"/>
    </row>
    <row r="65" spans="1:16" ht="15">
      <c r="A65" s="11"/>
      <c r="B65" s="11"/>
      <c r="C65" s="165"/>
      <c r="D65" s="11"/>
      <c r="E65" s="15"/>
      <c r="F65" s="11"/>
      <c r="G65" s="11"/>
      <c r="H65" s="15"/>
      <c r="I65" s="71"/>
      <c r="J65" s="71"/>
      <c r="K65" s="71"/>
      <c r="L65" s="11"/>
      <c r="M65" s="9"/>
      <c r="N65" s="2"/>
      <c r="O65" s="2"/>
      <c r="P65" s="2"/>
    </row>
    <row r="66" spans="1:16" ht="15">
      <c r="A66" s="11"/>
      <c r="B66" s="12"/>
      <c r="C66" s="165"/>
      <c r="D66" s="11"/>
      <c r="E66" s="15"/>
      <c r="F66" s="11"/>
      <c r="G66" s="11"/>
      <c r="H66" s="15"/>
      <c r="I66" s="72"/>
      <c r="J66" s="72"/>
      <c r="K66" s="72"/>
      <c r="L66" s="11"/>
      <c r="M66" s="9"/>
      <c r="N66" s="2"/>
      <c r="O66" s="2"/>
      <c r="P66" s="2"/>
    </row>
    <row r="67" spans="1:16" ht="15">
      <c r="A67" s="11"/>
      <c r="B67" s="11"/>
      <c r="C67" s="165"/>
      <c r="D67" s="11"/>
      <c r="E67" s="15"/>
      <c r="F67" s="11"/>
      <c r="G67" s="11"/>
      <c r="H67" s="15"/>
      <c r="I67" s="73"/>
      <c r="J67" s="73"/>
      <c r="K67" s="73"/>
      <c r="L67" s="11"/>
      <c r="M67" s="9"/>
      <c r="N67" s="2"/>
      <c r="O67" s="2"/>
      <c r="P67" s="2"/>
    </row>
    <row r="68" spans="1:16" ht="15">
      <c r="A68" s="11"/>
      <c r="B68" s="11"/>
      <c r="C68" s="165"/>
      <c r="D68" s="11"/>
      <c r="E68" s="15"/>
      <c r="F68" s="11"/>
      <c r="G68" s="11"/>
      <c r="H68" s="15"/>
      <c r="I68" s="73"/>
      <c r="J68" s="73"/>
      <c r="K68" s="73"/>
      <c r="L68" s="11"/>
      <c r="M68" s="9"/>
      <c r="N68" s="2"/>
      <c r="O68" s="2"/>
      <c r="P68" s="2"/>
    </row>
    <row r="69" spans="1:16" ht="15">
      <c r="A69" s="11"/>
      <c r="B69" s="18"/>
      <c r="C69" s="165"/>
      <c r="D69" s="11"/>
      <c r="E69" s="15"/>
      <c r="F69" s="11"/>
      <c r="G69" s="11"/>
      <c r="H69" s="15"/>
      <c r="I69" s="99"/>
      <c r="J69" s="99"/>
      <c r="K69" s="99"/>
      <c r="L69" s="11"/>
      <c r="M69" s="9"/>
      <c r="N69" s="2"/>
      <c r="O69" s="2"/>
      <c r="P69" s="2"/>
    </row>
    <row r="70" spans="1:16" ht="15">
      <c r="A70" s="11"/>
      <c r="B70" s="11"/>
      <c r="C70" s="165"/>
      <c r="D70" s="11"/>
      <c r="E70" s="15"/>
      <c r="F70" s="11"/>
      <c r="G70" s="11"/>
      <c r="H70" s="15"/>
      <c r="I70" s="73"/>
      <c r="J70" s="73"/>
      <c r="K70" s="73"/>
      <c r="L70" s="11"/>
      <c r="M70" s="9"/>
      <c r="N70" s="2"/>
      <c r="O70" s="2"/>
      <c r="P70" s="2"/>
    </row>
    <row r="71" spans="2:3" ht="15">
      <c r="B71" s="18"/>
      <c r="C71" s="170"/>
    </row>
    <row r="72" spans="2:3" ht="15">
      <c r="B72" s="18"/>
      <c r="C72" s="169"/>
    </row>
    <row r="73" ht="12">
      <c r="C73" s="170"/>
    </row>
    <row r="74" ht="12">
      <c r="C74" s="170"/>
    </row>
    <row r="75" ht="12">
      <c r="C75" s="170"/>
    </row>
    <row r="76" ht="12">
      <c r="C76" s="170"/>
    </row>
    <row r="77" ht="12">
      <c r="C77" s="170"/>
    </row>
    <row r="78" ht="12">
      <c r="C78" s="170"/>
    </row>
    <row r="79" ht="12">
      <c r="C79" s="170"/>
    </row>
    <row r="80" ht="12">
      <c r="C80" s="170"/>
    </row>
    <row r="81" ht="12">
      <c r="C81" s="170"/>
    </row>
    <row r="82" ht="12">
      <c r="C82" s="170"/>
    </row>
    <row r="83" ht="12">
      <c r="C83" s="170"/>
    </row>
    <row r="84" ht="12">
      <c r="C84" s="170"/>
    </row>
    <row r="85" ht="12">
      <c r="C85" s="170"/>
    </row>
    <row r="86" ht="12">
      <c r="C86" s="170"/>
    </row>
    <row r="87" ht="12">
      <c r="C87" s="170"/>
    </row>
    <row r="88" ht="12">
      <c r="C88" s="170"/>
    </row>
    <row r="89" ht="12">
      <c r="C89" s="170"/>
    </row>
    <row r="90" ht="12">
      <c r="C90" s="170"/>
    </row>
    <row r="91" ht="12">
      <c r="C91" s="170"/>
    </row>
    <row r="92" ht="12">
      <c r="C92" s="170"/>
    </row>
    <row r="93" ht="12">
      <c r="C93" s="170"/>
    </row>
    <row r="94" ht="12">
      <c r="C94" s="170"/>
    </row>
    <row r="95" ht="12">
      <c r="C95" s="170"/>
    </row>
    <row r="96" ht="12">
      <c r="C96" s="170"/>
    </row>
    <row r="97" ht="12">
      <c r="C97" s="170"/>
    </row>
    <row r="98" ht="12">
      <c r="C98" s="170"/>
    </row>
    <row r="99" ht="12">
      <c r="C99" s="170"/>
    </row>
    <row r="100" ht="12">
      <c r="C100" s="170"/>
    </row>
    <row r="101" ht="12">
      <c r="C101" s="170"/>
    </row>
    <row r="102" ht="12">
      <c r="C102" s="170"/>
    </row>
    <row r="103" ht="12">
      <c r="C103" s="170"/>
    </row>
    <row r="104" ht="12">
      <c r="C104" s="170"/>
    </row>
    <row r="105" ht="12">
      <c r="C105" s="170"/>
    </row>
    <row r="106" ht="12">
      <c r="C106" s="170"/>
    </row>
    <row r="107" ht="12">
      <c r="C107" s="170"/>
    </row>
    <row r="108" ht="12">
      <c r="C108" s="170"/>
    </row>
    <row r="109" ht="12">
      <c r="C109" s="170"/>
    </row>
    <row r="110" ht="12">
      <c r="C110" s="170"/>
    </row>
    <row r="111" ht="12">
      <c r="C111" s="170"/>
    </row>
    <row r="112" ht="12">
      <c r="C112" s="170"/>
    </row>
    <row r="113" ht="12">
      <c r="C113" s="170"/>
    </row>
    <row r="114" ht="12">
      <c r="C114" s="170"/>
    </row>
    <row r="115" ht="12">
      <c r="C115" s="170"/>
    </row>
    <row r="116" ht="12">
      <c r="C116" s="170"/>
    </row>
    <row r="117" ht="12">
      <c r="C117" s="170"/>
    </row>
    <row r="118" ht="12">
      <c r="C118" s="170"/>
    </row>
    <row r="119" ht="12">
      <c r="C119" s="170"/>
    </row>
    <row r="120" ht="12">
      <c r="C120" s="170"/>
    </row>
    <row r="121" ht="12">
      <c r="C121" s="170"/>
    </row>
    <row r="122" ht="12">
      <c r="C122" s="170"/>
    </row>
    <row r="123" ht="12">
      <c r="C123" s="170"/>
    </row>
    <row r="124" ht="12">
      <c r="C124" s="170"/>
    </row>
    <row r="125" ht="12">
      <c r="C125" s="170"/>
    </row>
    <row r="126" ht="12">
      <c r="C126" s="170"/>
    </row>
    <row r="127" ht="12">
      <c r="C127" s="170"/>
    </row>
    <row r="128" ht="12">
      <c r="C128" s="170"/>
    </row>
    <row r="129" ht="12">
      <c r="C129" s="170"/>
    </row>
    <row r="130" ht="12">
      <c r="C130" s="170"/>
    </row>
    <row r="131" ht="12">
      <c r="C131" s="170"/>
    </row>
    <row r="132" ht="12">
      <c r="C132" s="170"/>
    </row>
    <row r="133" ht="12">
      <c r="C133" s="170"/>
    </row>
    <row r="134" ht="12">
      <c r="C134" s="170"/>
    </row>
    <row r="135" ht="12">
      <c r="C135" s="170"/>
    </row>
    <row r="136" ht="12">
      <c r="C136" s="170"/>
    </row>
    <row r="137" ht="12">
      <c r="C137" s="170"/>
    </row>
    <row r="138" ht="12">
      <c r="C138" s="170"/>
    </row>
  </sheetData>
  <printOptions/>
  <pageMargins left="0.75" right="0.75" top="1" bottom="1" header="0.5" footer="0.5"/>
  <pageSetup fitToHeight="0" fitToWidth="1" horizontalDpi="600" verticalDpi="600" orientation="landscape" scale="49" r:id="rId1"/>
  <rowBreaks count="1" manualBreakCount="1">
    <brk id="54" max="15" man="1"/>
  </rowBreaks>
</worksheet>
</file>

<file path=xl/worksheets/sheet8.xml><?xml version="1.0" encoding="utf-8"?>
<worksheet xmlns="http://schemas.openxmlformats.org/spreadsheetml/2006/main" xmlns:r="http://schemas.openxmlformats.org/officeDocument/2006/relationships">
  <sheetPr>
    <pageSetUpPr fitToPage="1"/>
  </sheetPr>
  <dimension ref="A1:M154"/>
  <sheetViews>
    <sheetView view="pageBreakPreview" zoomScale="60" zoomScaleNormal="75" workbookViewId="0" topLeftCell="A39">
      <selection activeCell="C45" sqref="C45"/>
    </sheetView>
  </sheetViews>
  <sheetFormatPr defaultColWidth="9.00390625" defaultRowHeight="12.75"/>
  <cols>
    <col min="1" max="2" width="9.00390625" style="85" customWidth="1"/>
    <col min="3" max="3" width="73.75390625" style="85" customWidth="1"/>
    <col min="4" max="4" width="9.00390625" style="85" customWidth="1"/>
    <col min="5" max="5" width="12.125" style="88" customWidth="1"/>
    <col min="6" max="8" width="9.00390625" style="85" customWidth="1"/>
    <col min="9" max="9" width="46.125" style="85" customWidth="1"/>
    <col min="10" max="16384" width="9.00390625" style="85" customWidth="1"/>
  </cols>
  <sheetData>
    <row r="1" spans="1:13" ht="15">
      <c r="A1" s="187" t="s">
        <v>0</v>
      </c>
      <c r="B1" s="188"/>
      <c r="C1" s="189"/>
      <c r="D1" s="188"/>
      <c r="E1" s="190"/>
      <c r="F1" s="188"/>
      <c r="G1" s="188"/>
      <c r="H1" s="183"/>
      <c r="I1" s="183" t="s">
        <v>124</v>
      </c>
      <c r="J1" s="10"/>
      <c r="K1" s="90"/>
      <c r="L1" s="90"/>
      <c r="M1" s="90"/>
    </row>
    <row r="2" spans="1:13" ht="15">
      <c r="A2" s="184"/>
      <c r="B2" s="184"/>
      <c r="C2" s="191"/>
      <c r="D2" s="181" t="s">
        <v>31</v>
      </c>
      <c r="E2" s="192"/>
      <c r="F2" s="184"/>
      <c r="G2" s="184"/>
      <c r="H2" s="184"/>
      <c r="I2" s="184"/>
      <c r="J2" s="10"/>
      <c r="K2" s="90"/>
      <c r="L2" s="90"/>
      <c r="M2" s="90"/>
    </row>
    <row r="3" spans="1:13" ht="15">
      <c r="A3" s="187" t="s">
        <v>1</v>
      </c>
      <c r="B3" s="188"/>
      <c r="C3" s="189"/>
      <c r="D3" s="182"/>
      <c r="E3" s="193"/>
      <c r="F3" s="194"/>
      <c r="G3" s="195"/>
      <c r="H3" s="196"/>
      <c r="I3" s="185" t="s">
        <v>105</v>
      </c>
      <c r="J3" s="10"/>
      <c r="K3" s="90"/>
      <c r="L3" s="90"/>
      <c r="M3" s="90"/>
    </row>
    <row r="4" spans="1:13" ht="15">
      <c r="A4" s="188"/>
      <c r="B4" s="188"/>
      <c r="C4" s="189"/>
      <c r="D4" s="181" t="s">
        <v>32</v>
      </c>
      <c r="E4" s="193"/>
      <c r="F4" s="194"/>
      <c r="G4" s="194"/>
      <c r="H4" s="195"/>
      <c r="I4" s="186" t="s">
        <v>106</v>
      </c>
      <c r="J4" s="10"/>
      <c r="K4" s="90"/>
      <c r="L4" s="90"/>
      <c r="M4" s="90"/>
    </row>
    <row r="5" spans="1:13" ht="15">
      <c r="A5" s="187" t="s">
        <v>95</v>
      </c>
      <c r="B5" s="188"/>
      <c r="C5" s="189"/>
      <c r="D5" s="181" t="s">
        <v>18</v>
      </c>
      <c r="E5" s="193"/>
      <c r="F5" s="194"/>
      <c r="G5" s="195"/>
      <c r="H5" s="196"/>
      <c r="I5" s="186" t="s">
        <v>107</v>
      </c>
      <c r="J5" s="10"/>
      <c r="K5" s="90"/>
      <c r="L5" s="90"/>
      <c r="M5" s="90"/>
    </row>
    <row r="6" spans="1:13" ht="15">
      <c r="A6" s="188"/>
      <c r="B6" s="188"/>
      <c r="C6" s="189"/>
      <c r="D6" s="182"/>
      <c r="E6" s="197"/>
      <c r="F6" s="182"/>
      <c r="G6" s="182"/>
      <c r="H6" s="182"/>
      <c r="I6" s="188"/>
      <c r="J6" s="10"/>
      <c r="K6" s="90"/>
      <c r="L6" s="90"/>
      <c r="M6" s="90"/>
    </row>
    <row r="7" spans="1:13" ht="15">
      <c r="A7" s="187" t="s">
        <v>104</v>
      </c>
      <c r="B7" s="188"/>
      <c r="C7" s="198"/>
      <c r="D7" s="180"/>
      <c r="E7" s="193"/>
      <c r="F7" s="194"/>
      <c r="G7" s="195"/>
      <c r="H7" s="194"/>
      <c r="I7" s="188"/>
      <c r="J7" s="10"/>
      <c r="K7" s="90"/>
      <c r="L7" s="90"/>
      <c r="M7" s="90"/>
    </row>
    <row r="8" spans="1:13" ht="15">
      <c r="A8" s="188"/>
      <c r="B8" s="188"/>
      <c r="C8" s="189"/>
      <c r="D8" s="188"/>
      <c r="E8" s="190"/>
      <c r="F8" s="188"/>
      <c r="G8" s="188"/>
      <c r="H8" s="188"/>
      <c r="I8" s="188"/>
      <c r="J8" s="10"/>
      <c r="K8" s="90"/>
      <c r="L8" s="90"/>
      <c r="M8" s="90"/>
    </row>
    <row r="9" spans="1:10" ht="15">
      <c r="A9" s="5"/>
      <c r="B9" s="5"/>
      <c r="C9" s="6"/>
      <c r="D9" s="5"/>
      <c r="E9" s="56"/>
      <c r="F9" s="5"/>
      <c r="G9" s="5"/>
      <c r="H9" s="5"/>
      <c r="I9" s="5"/>
      <c r="J9" s="2"/>
    </row>
    <row r="10" spans="1:10" ht="45">
      <c r="A10" s="2"/>
      <c r="B10" s="2"/>
      <c r="C10" s="1" t="s">
        <v>3</v>
      </c>
      <c r="E10" s="128" t="s">
        <v>4</v>
      </c>
      <c r="F10" s="2"/>
      <c r="G10" s="120" t="s">
        <v>42</v>
      </c>
      <c r="H10" s="57" t="s">
        <v>5</v>
      </c>
      <c r="J10" s="2"/>
    </row>
    <row r="11" spans="1:10" ht="15">
      <c r="A11" s="5"/>
      <c r="B11" s="5"/>
      <c r="C11" s="6"/>
      <c r="D11" s="5"/>
      <c r="E11" s="5"/>
      <c r="F11" s="5"/>
      <c r="G11" s="22"/>
      <c r="H11" s="56"/>
      <c r="I11" s="118"/>
      <c r="J11" s="2"/>
    </row>
    <row r="12" spans="1:10" ht="15">
      <c r="A12" s="2">
        <v>1</v>
      </c>
      <c r="B12" s="1" t="s">
        <v>219</v>
      </c>
      <c r="C12" s="3"/>
      <c r="D12" s="2"/>
      <c r="E12" s="9"/>
      <c r="F12" s="2"/>
      <c r="G12" s="9"/>
      <c r="H12" s="58"/>
      <c r="J12" s="2"/>
    </row>
    <row r="13" spans="1:10" ht="15">
      <c r="A13" s="2"/>
      <c r="C13" s="25" t="s">
        <v>228</v>
      </c>
      <c r="D13" s="2"/>
      <c r="E13" s="9">
        <v>10</v>
      </c>
      <c r="F13" s="107"/>
      <c r="G13" s="9"/>
      <c r="H13" s="58"/>
      <c r="J13" s="2"/>
    </row>
    <row r="14" spans="1:10" ht="15">
      <c r="A14" s="2"/>
      <c r="C14" s="2" t="s">
        <v>59</v>
      </c>
      <c r="D14" s="2"/>
      <c r="E14" s="9">
        <v>7</v>
      </c>
      <c r="F14" s="107"/>
      <c r="G14" s="9"/>
      <c r="H14" s="58"/>
      <c r="J14" s="2"/>
    </row>
    <row r="15" spans="1:10" ht="15">
      <c r="A15" s="2"/>
      <c r="C15" s="177" t="s">
        <v>229</v>
      </c>
      <c r="D15" s="2"/>
      <c r="E15" s="9"/>
      <c r="F15" s="107"/>
      <c r="G15" s="9"/>
      <c r="H15" s="108"/>
      <c r="J15" s="2"/>
    </row>
    <row r="16" spans="1:10" ht="15">
      <c r="A16" s="2"/>
      <c r="C16" s="177" t="s">
        <v>230</v>
      </c>
      <c r="D16" s="2"/>
      <c r="E16" s="9"/>
      <c r="F16" s="107"/>
      <c r="G16" s="9"/>
      <c r="H16" s="108"/>
      <c r="J16" s="2"/>
    </row>
    <row r="17" spans="1:10" ht="15">
      <c r="A17" s="2"/>
      <c r="C17" s="26" t="s">
        <v>100</v>
      </c>
      <c r="D17" s="2"/>
      <c r="E17" s="9"/>
      <c r="F17" s="107"/>
      <c r="G17" s="9"/>
      <c r="H17" s="108"/>
      <c r="J17" s="2"/>
    </row>
    <row r="18" spans="1:10" ht="15">
      <c r="A18" s="2"/>
      <c r="C18" s="26" t="s">
        <v>231</v>
      </c>
      <c r="D18" s="2"/>
      <c r="E18" s="9"/>
      <c r="F18" s="107"/>
      <c r="G18" s="107"/>
      <c r="H18" s="108"/>
      <c r="J18" s="2"/>
    </row>
    <row r="19" spans="1:10" ht="15">
      <c r="A19" s="2"/>
      <c r="C19" s="26" t="s">
        <v>232</v>
      </c>
      <c r="D19" s="2"/>
      <c r="E19" s="9"/>
      <c r="F19" s="107"/>
      <c r="G19" s="9"/>
      <c r="H19" s="108"/>
      <c r="J19" s="2"/>
    </row>
    <row r="20" spans="1:10" s="80" customFormat="1" ht="18.75">
      <c r="A20" s="11"/>
      <c r="B20" s="64"/>
      <c r="C20" s="13" t="s">
        <v>194</v>
      </c>
      <c r="D20" s="74"/>
      <c r="E20" s="15">
        <f>SUM(E12:E19)</f>
        <v>17</v>
      </c>
      <c r="F20" s="11" t="s">
        <v>15</v>
      </c>
      <c r="G20" s="221">
        <v>19.23991914</v>
      </c>
      <c r="H20" s="63">
        <f>(G20/60)*E20</f>
        <v>5.451310423</v>
      </c>
      <c r="J20" s="11"/>
    </row>
    <row r="21" spans="1:10" ht="18.75">
      <c r="A21" s="2"/>
      <c r="B21" s="52"/>
      <c r="C21" s="3"/>
      <c r="D21" s="51"/>
      <c r="E21" s="9"/>
      <c r="F21" s="2"/>
      <c r="G21" s="9"/>
      <c r="H21" s="58"/>
      <c r="J21" s="2"/>
    </row>
    <row r="22" spans="1:10" ht="15">
      <c r="A22" s="2">
        <v>2</v>
      </c>
      <c r="B22" s="2" t="s">
        <v>46</v>
      </c>
      <c r="C22" s="20"/>
      <c r="D22" s="2"/>
      <c r="E22" s="10"/>
      <c r="F22" s="2"/>
      <c r="G22" s="9"/>
      <c r="H22" s="58"/>
      <c r="J22" s="2"/>
    </row>
    <row r="23" spans="1:10" ht="15">
      <c r="A23" s="2"/>
      <c r="B23" s="2"/>
      <c r="C23" s="167" t="s">
        <v>304</v>
      </c>
      <c r="D23" s="94"/>
      <c r="E23" s="4"/>
      <c r="F23" s="4"/>
      <c r="G23" s="23"/>
      <c r="H23" s="59"/>
      <c r="J23" s="2"/>
    </row>
    <row r="24" spans="1:10" ht="15">
      <c r="A24" s="2"/>
      <c r="B24" s="2"/>
      <c r="C24" s="3" t="s">
        <v>305</v>
      </c>
      <c r="D24" s="94"/>
      <c r="E24" s="4"/>
      <c r="F24" s="4"/>
      <c r="G24" s="23"/>
      <c r="H24" s="59"/>
      <c r="J24" s="2"/>
    </row>
    <row r="25" spans="1:10" ht="15" customHeight="1">
      <c r="A25" s="2"/>
      <c r="B25" s="2"/>
      <c r="C25" s="3" t="s">
        <v>233</v>
      </c>
      <c r="D25" s="94"/>
      <c r="E25" s="4"/>
      <c r="F25" s="4"/>
      <c r="G25" s="23"/>
      <c r="H25" s="59"/>
      <c r="J25" s="2"/>
    </row>
    <row r="26" spans="1:10" ht="15">
      <c r="A26" s="2"/>
      <c r="B26" s="2"/>
      <c r="C26" s="3" t="s">
        <v>234</v>
      </c>
      <c r="D26" s="94"/>
      <c r="E26" s="4"/>
      <c r="F26" s="4"/>
      <c r="G26" s="23"/>
      <c r="H26" s="59"/>
      <c r="J26" s="2"/>
    </row>
    <row r="27" spans="1:10" ht="15">
      <c r="A27" s="2"/>
      <c r="B27" s="2"/>
      <c r="C27" s="167" t="s">
        <v>306</v>
      </c>
      <c r="D27" s="94"/>
      <c r="E27" s="4"/>
      <c r="F27" s="4"/>
      <c r="G27" s="23"/>
      <c r="H27" s="59"/>
      <c r="J27" s="2"/>
    </row>
    <row r="28" spans="1:10" s="80" customFormat="1" ht="18.75">
      <c r="A28" s="11"/>
      <c r="B28" s="64"/>
      <c r="C28" s="13" t="s">
        <v>197</v>
      </c>
      <c r="D28" s="64"/>
      <c r="E28" s="15">
        <f>2*0.36</f>
        <v>0.72</v>
      </c>
      <c r="F28" s="11" t="s">
        <v>15</v>
      </c>
      <c r="G28" s="221">
        <v>25.41</v>
      </c>
      <c r="H28" s="63">
        <f>(G28/60)*E28</f>
        <v>0.30491999999999997</v>
      </c>
      <c r="J28" s="11"/>
    </row>
    <row r="29" spans="1:10" ht="15">
      <c r="A29" s="32"/>
      <c r="B29" s="32"/>
      <c r="C29" s="32"/>
      <c r="D29" s="32"/>
      <c r="E29" s="32"/>
      <c r="F29" s="32"/>
      <c r="G29" s="24"/>
      <c r="H29" s="54"/>
      <c r="I29" s="90"/>
      <c r="J29" s="2"/>
    </row>
    <row r="30" spans="1:10" ht="15">
      <c r="A30" s="32"/>
      <c r="B30" s="32"/>
      <c r="C30" s="32"/>
      <c r="D30" s="32"/>
      <c r="E30" s="32"/>
      <c r="F30" s="32"/>
      <c r="G30" s="24"/>
      <c r="H30" s="54"/>
      <c r="I30" s="90"/>
      <c r="J30" s="2"/>
    </row>
    <row r="31" spans="1:10" ht="15">
      <c r="A31" s="2">
        <v>3</v>
      </c>
      <c r="B31" s="2" t="s">
        <v>280</v>
      </c>
      <c r="C31" s="167"/>
      <c r="D31" s="2"/>
      <c r="E31" s="42"/>
      <c r="F31" s="2"/>
      <c r="G31" s="23"/>
      <c r="H31" s="59"/>
      <c r="J31" s="2"/>
    </row>
    <row r="32" spans="1:10" s="80" customFormat="1" ht="15">
      <c r="A32" s="11"/>
      <c r="B32" s="11"/>
      <c r="C32" s="165" t="s">
        <v>235</v>
      </c>
      <c r="D32" s="11"/>
      <c r="E32" s="81"/>
      <c r="F32" s="11"/>
      <c r="G32" s="78"/>
      <c r="H32" s="70"/>
      <c r="J32" s="11"/>
    </row>
    <row r="33" spans="1:10" s="80" customFormat="1" ht="15">
      <c r="A33" s="11"/>
      <c r="B33" s="11"/>
      <c r="C33" s="165" t="s">
        <v>307</v>
      </c>
      <c r="D33" s="11"/>
      <c r="E33" s="81"/>
      <c r="F33" s="11"/>
      <c r="G33" s="78"/>
      <c r="H33" s="70"/>
      <c r="J33" s="11"/>
    </row>
    <row r="34" spans="1:10" s="80" customFormat="1" ht="15">
      <c r="A34" s="11"/>
      <c r="B34" s="11"/>
      <c r="C34" s="165" t="s">
        <v>308</v>
      </c>
      <c r="D34" s="11"/>
      <c r="E34" s="81"/>
      <c r="F34" s="11"/>
      <c r="G34" s="78"/>
      <c r="H34" s="70"/>
      <c r="J34" s="11"/>
    </row>
    <row r="35" spans="1:10" s="80" customFormat="1" ht="15">
      <c r="A35" s="11"/>
      <c r="B35" s="11"/>
      <c r="C35" s="165" t="s">
        <v>236</v>
      </c>
      <c r="D35" s="11"/>
      <c r="E35" s="81"/>
      <c r="F35" s="11"/>
      <c r="G35" s="78"/>
      <c r="H35" s="70"/>
      <c r="J35" s="11"/>
    </row>
    <row r="36" spans="1:10" s="80" customFormat="1" ht="18.75">
      <c r="A36" s="11"/>
      <c r="B36" s="64"/>
      <c r="C36" s="165" t="s">
        <v>189</v>
      </c>
      <c r="D36" s="11"/>
      <c r="E36" s="15">
        <v>3</v>
      </c>
      <c r="F36" s="11" t="s">
        <v>15</v>
      </c>
      <c r="G36" s="221">
        <v>27.93975969579399</v>
      </c>
      <c r="H36" s="63">
        <f>(G36/60)*E36</f>
        <v>1.3969879847896998</v>
      </c>
      <c r="J36" s="11"/>
    </row>
    <row r="37" spans="1:10" s="80" customFormat="1" ht="18.75">
      <c r="A37" s="11"/>
      <c r="B37" s="64"/>
      <c r="C37" s="165"/>
      <c r="D37" s="11"/>
      <c r="E37" s="15"/>
      <c r="F37" s="11"/>
      <c r="G37" s="15"/>
      <c r="H37" s="63"/>
      <c r="J37" s="11"/>
    </row>
    <row r="38" spans="1:13" ht="15">
      <c r="A38" s="187" t="s">
        <v>0</v>
      </c>
      <c r="B38" s="188"/>
      <c r="C38" s="199"/>
      <c r="D38" s="188"/>
      <c r="E38" s="190"/>
      <c r="F38" s="188"/>
      <c r="G38" s="188"/>
      <c r="H38" s="183"/>
      <c r="I38" s="183" t="s">
        <v>125</v>
      </c>
      <c r="J38" s="10"/>
      <c r="K38" s="90"/>
      <c r="L38" s="90"/>
      <c r="M38" s="90"/>
    </row>
    <row r="39" spans="1:13" ht="15">
      <c r="A39" s="184"/>
      <c r="B39" s="184"/>
      <c r="C39" s="184"/>
      <c r="D39" s="181" t="s">
        <v>31</v>
      </c>
      <c r="E39" s="192"/>
      <c r="F39" s="184"/>
      <c r="G39" s="184"/>
      <c r="H39" s="184"/>
      <c r="I39" s="184"/>
      <c r="J39" s="10"/>
      <c r="K39" s="90"/>
      <c r="L39" s="90"/>
      <c r="M39" s="90"/>
    </row>
    <row r="40" spans="1:13" ht="15">
      <c r="A40" s="187" t="s">
        <v>1</v>
      </c>
      <c r="B40" s="188"/>
      <c r="C40" s="199"/>
      <c r="D40" s="182"/>
      <c r="E40" s="193"/>
      <c r="F40" s="194"/>
      <c r="G40" s="195"/>
      <c r="H40" s="196"/>
      <c r="I40" s="185" t="s">
        <v>105</v>
      </c>
      <c r="J40" s="10"/>
      <c r="K40" s="90"/>
      <c r="L40" s="90"/>
      <c r="M40" s="90"/>
    </row>
    <row r="41" spans="1:13" ht="15">
      <c r="A41" s="188"/>
      <c r="B41" s="188"/>
      <c r="C41" s="199"/>
      <c r="D41" s="181" t="s">
        <v>32</v>
      </c>
      <c r="E41" s="193"/>
      <c r="F41" s="194"/>
      <c r="G41" s="194"/>
      <c r="H41" s="195"/>
      <c r="I41" s="186" t="s">
        <v>106</v>
      </c>
      <c r="J41" s="10"/>
      <c r="K41" s="90"/>
      <c r="L41" s="90"/>
      <c r="M41" s="90"/>
    </row>
    <row r="42" spans="1:13" ht="15">
      <c r="A42" s="187" t="s">
        <v>95</v>
      </c>
      <c r="B42" s="188"/>
      <c r="C42" s="199"/>
      <c r="D42" s="181" t="s">
        <v>18</v>
      </c>
      <c r="E42" s="193"/>
      <c r="F42" s="194"/>
      <c r="G42" s="195"/>
      <c r="H42" s="196"/>
      <c r="I42" s="186" t="s">
        <v>107</v>
      </c>
      <c r="J42" s="10"/>
      <c r="K42" s="90"/>
      <c r="L42" s="90"/>
      <c r="M42" s="90"/>
    </row>
    <row r="43" spans="1:13" ht="15">
      <c r="A43" s="188"/>
      <c r="B43" s="188"/>
      <c r="C43" s="199"/>
      <c r="D43" s="182"/>
      <c r="E43" s="197"/>
      <c r="F43" s="182"/>
      <c r="G43" s="182"/>
      <c r="H43" s="182"/>
      <c r="I43" s="188"/>
      <c r="J43" s="10"/>
      <c r="K43" s="90"/>
      <c r="L43" s="90"/>
      <c r="M43" s="90"/>
    </row>
    <row r="44" spans="1:13" ht="15">
      <c r="A44" s="187" t="s">
        <v>104</v>
      </c>
      <c r="B44" s="188"/>
      <c r="C44" s="200"/>
      <c r="D44" s="180"/>
      <c r="E44" s="193"/>
      <c r="F44" s="194"/>
      <c r="G44" s="195"/>
      <c r="H44" s="194"/>
      <c r="I44" s="188"/>
      <c r="J44" s="10"/>
      <c r="K44" s="90"/>
      <c r="L44" s="90"/>
      <c r="M44" s="90"/>
    </row>
    <row r="45" spans="1:13" ht="15">
      <c r="A45" s="188"/>
      <c r="B45" s="188"/>
      <c r="C45" s="199"/>
      <c r="D45" s="188"/>
      <c r="E45" s="190"/>
      <c r="F45" s="188"/>
      <c r="G45" s="188"/>
      <c r="H45" s="188"/>
      <c r="I45" s="188"/>
      <c r="J45" s="10"/>
      <c r="K45" s="90"/>
      <c r="L45" s="90"/>
      <c r="M45" s="90"/>
    </row>
    <row r="46" spans="1:10" ht="15">
      <c r="A46" s="5"/>
      <c r="B46" s="5"/>
      <c r="C46" s="5"/>
      <c r="D46" s="5"/>
      <c r="E46" s="56"/>
      <c r="F46" s="5"/>
      <c r="G46" s="5"/>
      <c r="H46" s="5"/>
      <c r="I46" s="5"/>
      <c r="J46" s="2"/>
    </row>
    <row r="47" spans="1:10" ht="45">
      <c r="A47" s="2"/>
      <c r="B47" s="2"/>
      <c r="C47" s="1" t="s">
        <v>3</v>
      </c>
      <c r="E47" s="128" t="s">
        <v>4</v>
      </c>
      <c r="F47" s="2"/>
      <c r="G47" s="120" t="s">
        <v>42</v>
      </c>
      <c r="H47" s="57" t="s">
        <v>5</v>
      </c>
      <c r="J47" s="2"/>
    </row>
    <row r="48" spans="1:10" ht="15">
      <c r="A48" s="5"/>
      <c r="B48" s="5"/>
      <c r="C48" s="5"/>
      <c r="D48" s="5"/>
      <c r="E48" s="5"/>
      <c r="F48" s="5"/>
      <c r="G48" s="22"/>
      <c r="H48" s="56"/>
      <c r="I48" s="118"/>
      <c r="J48" s="2"/>
    </row>
    <row r="49" spans="1:10" ht="15">
      <c r="A49" s="2"/>
      <c r="B49" s="2"/>
      <c r="C49" s="167"/>
      <c r="D49" s="2"/>
      <c r="E49" s="42"/>
      <c r="F49" s="2"/>
      <c r="G49" s="23"/>
      <c r="H49" s="59"/>
      <c r="J49" s="2"/>
    </row>
    <row r="50" spans="1:10" ht="15">
      <c r="A50" s="2">
        <v>4</v>
      </c>
      <c r="B50" s="1" t="s">
        <v>63</v>
      </c>
      <c r="C50" s="167"/>
      <c r="D50" s="2"/>
      <c r="E50" s="42"/>
      <c r="F50" s="2"/>
      <c r="G50" s="9"/>
      <c r="H50" s="60"/>
      <c r="J50" s="2"/>
    </row>
    <row r="51" spans="1:10" ht="18.75">
      <c r="A51" s="2"/>
      <c r="B51" s="123" t="s">
        <v>43</v>
      </c>
      <c r="C51" s="141" t="s">
        <v>49</v>
      </c>
      <c r="D51" s="64"/>
      <c r="E51" s="15">
        <v>14.179727099310936</v>
      </c>
      <c r="F51" s="4"/>
      <c r="G51" s="4"/>
      <c r="H51" s="59"/>
      <c r="J51" s="2"/>
    </row>
    <row r="52" spans="1:10" ht="18.75">
      <c r="A52" s="2"/>
      <c r="B52" s="123"/>
      <c r="C52" s="141"/>
      <c r="D52" s="64"/>
      <c r="E52" s="15"/>
      <c r="F52" s="4"/>
      <c r="G52" s="4"/>
      <c r="H52" s="59"/>
      <c r="J52" s="2"/>
    </row>
    <row r="53" spans="1:10" ht="18.75">
      <c r="A53" s="2"/>
      <c r="B53" s="123" t="s">
        <v>44</v>
      </c>
      <c r="C53" s="142" t="s">
        <v>281</v>
      </c>
      <c r="D53" s="64"/>
      <c r="E53" s="15">
        <v>5.533333333333333</v>
      </c>
      <c r="F53" s="2"/>
      <c r="G53" s="9"/>
      <c r="H53" s="60"/>
      <c r="J53" s="2"/>
    </row>
    <row r="54" spans="1:10" ht="18.75">
      <c r="A54" s="2"/>
      <c r="B54" s="123"/>
      <c r="C54" s="142" t="s">
        <v>282</v>
      </c>
      <c r="D54" s="64"/>
      <c r="E54" s="15"/>
      <c r="F54" s="2"/>
      <c r="G54" s="9"/>
      <c r="H54" s="60"/>
      <c r="J54" s="2"/>
    </row>
    <row r="55" spans="1:10" s="80" customFormat="1" ht="18.75">
      <c r="A55" s="11"/>
      <c r="B55" s="64"/>
      <c r="C55" s="165" t="s">
        <v>189</v>
      </c>
      <c r="E55" s="15">
        <f>SUM(E51:E53)</f>
        <v>19.71306043264427</v>
      </c>
      <c r="F55" s="11" t="s">
        <v>15</v>
      </c>
      <c r="G55" s="221">
        <v>27.93975969579399</v>
      </c>
      <c r="H55" s="63">
        <f>(G55/60)*E55</f>
        <v>9.179636189279094</v>
      </c>
      <c r="J55" s="11"/>
    </row>
    <row r="56" spans="1:10" s="80" customFormat="1" ht="18.75">
      <c r="A56" s="11"/>
      <c r="B56" s="64"/>
      <c r="C56" s="165"/>
      <c r="E56" s="15"/>
      <c r="F56" s="11"/>
      <c r="G56" s="15"/>
      <c r="H56" s="63"/>
      <c r="J56" s="11"/>
    </row>
    <row r="57" spans="1:10" ht="15">
      <c r="A57" s="2"/>
      <c r="B57" s="2"/>
      <c r="C57" s="167"/>
      <c r="D57" s="2"/>
      <c r="E57" s="9"/>
      <c r="F57" s="2"/>
      <c r="G57" s="9"/>
      <c r="H57" s="60"/>
      <c r="J57" s="2"/>
    </row>
    <row r="58" spans="1:10" ht="15">
      <c r="A58" s="2">
        <v>5</v>
      </c>
      <c r="B58" s="1" t="s">
        <v>7</v>
      </c>
      <c r="C58" s="167"/>
      <c r="D58" s="2"/>
      <c r="E58" s="9"/>
      <c r="F58" s="2"/>
      <c r="G58" s="9"/>
      <c r="H58" s="60"/>
      <c r="J58" s="2"/>
    </row>
    <row r="59" spans="1:10" s="80" customFormat="1" ht="18.75">
      <c r="A59" s="11"/>
      <c r="B59" s="64"/>
      <c r="C59" s="169" t="s">
        <v>185</v>
      </c>
      <c r="D59" s="11"/>
      <c r="E59" s="15"/>
      <c r="F59" s="11"/>
      <c r="G59" s="64"/>
      <c r="H59" s="63">
        <v>0.07</v>
      </c>
      <c r="J59" s="11"/>
    </row>
    <row r="60" spans="1:10" ht="15">
      <c r="A60" s="32"/>
      <c r="B60" s="32"/>
      <c r="C60" s="32"/>
      <c r="D60" s="32"/>
      <c r="E60" s="32"/>
      <c r="F60" s="32"/>
      <c r="G60" s="24"/>
      <c r="H60" s="54"/>
      <c r="I60" s="90"/>
      <c r="J60" s="2"/>
    </row>
    <row r="61" spans="1:10" ht="15">
      <c r="A61" s="11">
        <v>6</v>
      </c>
      <c r="B61" s="12" t="s">
        <v>8</v>
      </c>
      <c r="C61" s="165"/>
      <c r="D61" s="11"/>
      <c r="E61" s="15"/>
      <c r="F61" s="11"/>
      <c r="G61" s="15"/>
      <c r="H61" s="61"/>
      <c r="J61" s="2"/>
    </row>
    <row r="62" spans="1:10" ht="15">
      <c r="A62" s="11"/>
      <c r="B62" s="122" t="s">
        <v>43</v>
      </c>
      <c r="C62" s="165" t="s">
        <v>66</v>
      </c>
      <c r="D62" s="11"/>
      <c r="E62" s="11"/>
      <c r="F62" s="11"/>
      <c r="G62" s="15"/>
      <c r="H62" s="14"/>
      <c r="J62" s="2"/>
    </row>
    <row r="63" spans="1:10" ht="15">
      <c r="A63" s="11"/>
      <c r="B63" s="12"/>
      <c r="C63" s="165"/>
      <c r="D63" s="11"/>
      <c r="E63" s="11"/>
      <c r="F63" s="11"/>
      <c r="G63" s="15"/>
      <c r="H63" s="14"/>
      <c r="J63" s="2"/>
    </row>
    <row r="64" spans="1:10" ht="15">
      <c r="A64" s="11"/>
      <c r="B64" s="122" t="s">
        <v>44</v>
      </c>
      <c r="C64" s="18" t="s">
        <v>99</v>
      </c>
      <c r="D64" s="11"/>
      <c r="E64" s="9"/>
      <c r="F64" s="11"/>
      <c r="G64" s="9"/>
      <c r="H64" s="58">
        <f>(E55)*(3.5/60)</f>
        <v>1.1499285252375824</v>
      </c>
      <c r="J64" s="2"/>
    </row>
    <row r="65" spans="1:10" ht="15">
      <c r="A65" s="11"/>
      <c r="B65" s="12"/>
      <c r="C65" s="18"/>
      <c r="D65" s="11"/>
      <c r="E65" s="9"/>
      <c r="F65" s="11"/>
      <c r="G65" s="9"/>
      <c r="H65" s="58"/>
      <c r="J65" s="2"/>
    </row>
    <row r="66" spans="1:10" ht="15">
      <c r="A66" s="11">
        <v>7</v>
      </c>
      <c r="B66" s="12" t="s">
        <v>72</v>
      </c>
      <c r="C66" s="165"/>
      <c r="D66" s="11"/>
      <c r="E66" s="11"/>
      <c r="F66" s="11"/>
      <c r="G66" s="15"/>
      <c r="H66" s="61"/>
      <c r="J66" s="2"/>
    </row>
    <row r="67" spans="1:10" s="80" customFormat="1" ht="18.75">
      <c r="A67" s="11"/>
      <c r="B67" s="11"/>
      <c r="C67" s="169" t="s">
        <v>73</v>
      </c>
      <c r="D67" s="11"/>
      <c r="E67" s="11"/>
      <c r="F67" s="11"/>
      <c r="G67" s="52"/>
      <c r="H67" s="61">
        <v>9.56</v>
      </c>
      <c r="J67" s="11"/>
    </row>
    <row r="68" spans="1:10" ht="15">
      <c r="A68" s="11"/>
      <c r="B68" s="11"/>
      <c r="C68" s="165"/>
      <c r="D68" s="11"/>
      <c r="E68" s="11"/>
      <c r="F68" s="11"/>
      <c r="G68" s="15"/>
      <c r="H68" s="61"/>
      <c r="J68" s="2"/>
    </row>
    <row r="69" spans="1:10" ht="15">
      <c r="A69" s="11"/>
      <c r="B69" s="11"/>
      <c r="C69" s="165"/>
      <c r="D69" s="11"/>
      <c r="E69" s="11"/>
      <c r="F69" s="11"/>
      <c r="G69" s="15"/>
      <c r="H69" s="88"/>
      <c r="J69" s="2"/>
    </row>
    <row r="70" spans="1:10" ht="15">
      <c r="A70" s="11"/>
      <c r="B70" s="11"/>
      <c r="C70" s="173"/>
      <c r="D70" s="94"/>
      <c r="E70" s="11"/>
      <c r="F70" s="11"/>
      <c r="G70" s="15"/>
      <c r="H70" s="61"/>
      <c r="J70" s="2"/>
    </row>
    <row r="71" spans="1:10" ht="15">
      <c r="A71" s="11"/>
      <c r="B71" s="11"/>
      <c r="C71" s="165"/>
      <c r="D71" s="11"/>
      <c r="E71" s="11"/>
      <c r="F71" s="11"/>
      <c r="G71" s="15"/>
      <c r="H71" s="61"/>
      <c r="J71" s="2"/>
    </row>
    <row r="72" spans="1:10" ht="15.75" thickBot="1">
      <c r="A72" s="11">
        <v>8</v>
      </c>
      <c r="B72" s="12" t="s">
        <v>19</v>
      </c>
      <c r="C72" s="174"/>
      <c r="D72" s="11"/>
      <c r="E72" s="11"/>
      <c r="F72" s="11"/>
      <c r="G72" s="15"/>
      <c r="H72" s="62">
        <f>SUM(H13:H71)</f>
        <v>27.112783122306382</v>
      </c>
      <c r="J72" s="2"/>
    </row>
    <row r="73" spans="1:10" ht="15.75" thickTop="1">
      <c r="A73" s="11"/>
      <c r="B73" s="11"/>
      <c r="C73" s="165"/>
      <c r="D73" s="11"/>
      <c r="E73" s="11"/>
      <c r="F73" s="11"/>
      <c r="G73" s="15"/>
      <c r="H73" s="63"/>
      <c r="J73" s="2"/>
    </row>
    <row r="74" spans="1:10" ht="15">
      <c r="A74" s="11"/>
      <c r="B74" s="11"/>
      <c r="C74" s="165"/>
      <c r="D74" s="11"/>
      <c r="E74" s="11"/>
      <c r="F74" s="11"/>
      <c r="G74" s="15"/>
      <c r="H74" s="63"/>
      <c r="J74" s="2"/>
    </row>
    <row r="75" spans="3:8" ht="12">
      <c r="C75" s="170"/>
      <c r="E75" s="85"/>
      <c r="H75" s="88"/>
    </row>
    <row r="76" spans="3:8" ht="12">
      <c r="C76" s="170"/>
      <c r="E76" s="85"/>
      <c r="H76" s="88"/>
    </row>
    <row r="77" spans="3:8" ht="12">
      <c r="C77" s="170"/>
      <c r="E77" s="85"/>
      <c r="H77" s="88"/>
    </row>
    <row r="78" spans="3:8" ht="12">
      <c r="C78" s="170"/>
      <c r="E78" s="85"/>
      <c r="H78" s="88"/>
    </row>
    <row r="79" spans="3:8" ht="12">
      <c r="C79" s="170"/>
      <c r="E79" s="85"/>
      <c r="H79" s="88"/>
    </row>
    <row r="80" spans="3:8" ht="12">
      <c r="C80" s="170"/>
      <c r="E80" s="85"/>
      <c r="H80" s="88"/>
    </row>
    <row r="81" spans="3:8" ht="12">
      <c r="C81" s="170"/>
      <c r="E81" s="85"/>
      <c r="H81" s="88"/>
    </row>
    <row r="82" spans="3:8" ht="15">
      <c r="C82" s="165"/>
      <c r="E82" s="85"/>
      <c r="H82" s="88"/>
    </row>
    <row r="83" spans="2:8" ht="18.75">
      <c r="B83" s="52"/>
      <c r="C83" s="165"/>
      <c r="E83" s="85"/>
      <c r="H83" s="88"/>
    </row>
    <row r="84" spans="2:8" ht="18.75">
      <c r="B84" s="52"/>
      <c r="C84" s="165"/>
      <c r="E84" s="85"/>
      <c r="H84" s="88"/>
    </row>
    <row r="85" spans="2:8" ht="18.75">
      <c r="B85" s="52"/>
      <c r="C85" s="165"/>
      <c r="E85" s="85"/>
      <c r="H85" s="88"/>
    </row>
    <row r="86" spans="2:8" ht="18.75">
      <c r="B86" s="52"/>
      <c r="C86" s="165"/>
      <c r="E86" s="85"/>
      <c r="H86" s="88"/>
    </row>
    <row r="87" spans="2:8" ht="18.75">
      <c r="B87" s="52"/>
      <c r="C87" s="165"/>
      <c r="E87" s="85"/>
      <c r="H87" s="88"/>
    </row>
    <row r="88" spans="2:8" ht="18.75">
      <c r="B88" s="52"/>
      <c r="C88" s="165"/>
      <c r="E88" s="85"/>
      <c r="H88" s="88"/>
    </row>
    <row r="89" spans="2:8" ht="18.75">
      <c r="B89" s="52"/>
      <c r="C89" s="165"/>
      <c r="E89" s="85"/>
      <c r="H89" s="88"/>
    </row>
    <row r="90" spans="2:8" ht="18.75">
      <c r="B90" s="52"/>
      <c r="C90" s="165"/>
      <c r="E90" s="85"/>
      <c r="H90" s="88"/>
    </row>
    <row r="91" spans="2:8" ht="18.75">
      <c r="B91" s="52"/>
      <c r="C91" s="165"/>
      <c r="E91" s="85"/>
      <c r="H91" s="88"/>
    </row>
    <row r="92" spans="2:8" ht="18.75">
      <c r="B92" s="52"/>
      <c r="C92" s="165"/>
      <c r="E92" s="85"/>
      <c r="H92" s="88"/>
    </row>
    <row r="93" spans="3:8" ht="12">
      <c r="C93" s="170"/>
      <c r="E93" s="85"/>
      <c r="H93" s="88"/>
    </row>
    <row r="94" spans="3:8" ht="12">
      <c r="C94" s="170"/>
      <c r="E94" s="85"/>
      <c r="H94" s="88"/>
    </row>
    <row r="95" spans="3:8" ht="12">
      <c r="C95" s="170"/>
      <c r="E95" s="85"/>
      <c r="H95" s="88"/>
    </row>
    <row r="96" spans="3:8" ht="12">
      <c r="C96" s="170"/>
      <c r="E96" s="85"/>
      <c r="H96" s="88"/>
    </row>
    <row r="97" spans="3:8" ht="12">
      <c r="C97" s="170"/>
      <c r="E97" s="85"/>
      <c r="H97" s="88"/>
    </row>
    <row r="98" spans="3:8" ht="12">
      <c r="C98" s="170"/>
      <c r="E98" s="85"/>
      <c r="H98" s="88"/>
    </row>
    <row r="99" spans="3:8" ht="12">
      <c r="C99" s="170"/>
      <c r="E99" s="85"/>
      <c r="H99" s="88"/>
    </row>
    <row r="100" spans="3:8" ht="12">
      <c r="C100" s="170"/>
      <c r="E100" s="85"/>
      <c r="H100" s="88"/>
    </row>
    <row r="101" ht="12">
      <c r="C101" s="170"/>
    </row>
    <row r="102" ht="12">
      <c r="C102" s="170"/>
    </row>
    <row r="103" ht="12">
      <c r="C103" s="170"/>
    </row>
    <row r="104" ht="12">
      <c r="C104" s="170"/>
    </row>
    <row r="105" ht="12">
      <c r="C105" s="170"/>
    </row>
    <row r="106" ht="12">
      <c r="C106" s="170"/>
    </row>
    <row r="107" ht="12">
      <c r="C107" s="170"/>
    </row>
    <row r="108" ht="12">
      <c r="C108" s="170"/>
    </row>
    <row r="109" ht="12">
      <c r="C109" s="170"/>
    </row>
    <row r="110" ht="12">
      <c r="C110" s="170"/>
    </row>
    <row r="111" ht="12">
      <c r="C111" s="170"/>
    </row>
    <row r="112" ht="12">
      <c r="C112" s="170"/>
    </row>
    <row r="113" ht="12">
      <c r="C113" s="170"/>
    </row>
    <row r="114" ht="12">
      <c r="C114" s="170"/>
    </row>
    <row r="115" ht="12">
      <c r="C115" s="170"/>
    </row>
    <row r="116" ht="12">
      <c r="C116" s="170"/>
    </row>
    <row r="117" ht="12">
      <c r="C117" s="170"/>
    </row>
    <row r="118" ht="12">
      <c r="C118" s="170"/>
    </row>
    <row r="119" ht="12">
      <c r="C119" s="170"/>
    </row>
    <row r="120" ht="12">
      <c r="C120" s="170"/>
    </row>
    <row r="121" ht="12">
      <c r="C121" s="170"/>
    </row>
    <row r="122" ht="12">
      <c r="C122" s="170"/>
    </row>
    <row r="123" ht="12">
      <c r="C123" s="170"/>
    </row>
    <row r="124" ht="12">
      <c r="C124" s="170"/>
    </row>
    <row r="125" ht="12">
      <c r="C125" s="170"/>
    </row>
    <row r="126" ht="12">
      <c r="C126" s="170"/>
    </row>
    <row r="127" ht="12">
      <c r="C127" s="170"/>
    </row>
    <row r="128" ht="12">
      <c r="C128" s="170"/>
    </row>
    <row r="129" ht="12">
      <c r="C129" s="170"/>
    </row>
    <row r="130" ht="12">
      <c r="C130" s="170"/>
    </row>
    <row r="131" ht="12">
      <c r="C131" s="170"/>
    </row>
    <row r="132" ht="12">
      <c r="C132" s="170"/>
    </row>
    <row r="133" ht="12">
      <c r="C133" s="170"/>
    </row>
    <row r="134" ht="12">
      <c r="C134" s="170"/>
    </row>
    <row r="135" ht="12">
      <c r="C135" s="170"/>
    </row>
    <row r="136" ht="12">
      <c r="C136" s="170"/>
    </row>
    <row r="137" ht="12">
      <c r="C137" s="170"/>
    </row>
    <row r="138" ht="12">
      <c r="C138" s="170"/>
    </row>
    <row r="139" ht="12">
      <c r="C139" s="170"/>
    </row>
    <row r="140" ht="12">
      <c r="C140" s="170"/>
    </row>
    <row r="141" ht="12">
      <c r="C141" s="170"/>
    </row>
    <row r="142" ht="12">
      <c r="C142" s="170"/>
    </row>
    <row r="143" ht="12">
      <c r="C143" s="170"/>
    </row>
    <row r="144" ht="12">
      <c r="C144" s="170"/>
    </row>
    <row r="145" ht="12">
      <c r="C145" s="170"/>
    </row>
    <row r="146" ht="12">
      <c r="C146" s="170"/>
    </row>
    <row r="147" ht="12">
      <c r="C147" s="170"/>
    </row>
    <row r="148" ht="12">
      <c r="C148" s="170"/>
    </row>
    <row r="149" ht="12">
      <c r="C149" s="170"/>
    </row>
    <row r="150" ht="12">
      <c r="C150" s="170"/>
    </row>
    <row r="151" ht="12">
      <c r="C151" s="170"/>
    </row>
    <row r="152" ht="12">
      <c r="C152" s="170"/>
    </row>
    <row r="153" ht="12">
      <c r="C153" s="170"/>
    </row>
    <row r="154" ht="12">
      <c r="C154" s="170"/>
    </row>
  </sheetData>
  <printOptions/>
  <pageMargins left="0.5" right="0.5" top="1" bottom="0.5" header="0.5" footer="0.5"/>
  <pageSetup fitToHeight="0" fitToWidth="1" horizontalDpi="600" verticalDpi="600" orientation="landscape" scale="64" r:id="rId1"/>
  <rowBreaks count="1" manualBreakCount="1">
    <brk id="37" max="8" man="1"/>
  </rowBreaks>
</worksheet>
</file>

<file path=xl/worksheets/sheet9.xml><?xml version="1.0" encoding="utf-8"?>
<worksheet xmlns="http://schemas.openxmlformats.org/spreadsheetml/2006/main" xmlns:r="http://schemas.openxmlformats.org/officeDocument/2006/relationships">
  <sheetPr>
    <pageSetUpPr fitToPage="1"/>
  </sheetPr>
  <dimension ref="A1:M116"/>
  <sheetViews>
    <sheetView zoomScale="75" zoomScaleNormal="75" workbookViewId="0" topLeftCell="A19">
      <selection activeCell="B34" sqref="B34"/>
    </sheetView>
  </sheetViews>
  <sheetFormatPr defaultColWidth="9.00390625" defaultRowHeight="12.75"/>
  <cols>
    <col min="1" max="2" width="9.00390625" style="85" customWidth="1"/>
    <col min="3" max="3" width="73.75390625" style="85" customWidth="1"/>
    <col min="4" max="4" width="9.00390625" style="85" customWidth="1"/>
    <col min="5" max="5" width="12.125" style="88" customWidth="1"/>
    <col min="6" max="8" width="9.00390625" style="85" customWidth="1"/>
    <col min="9" max="9" width="41.375" style="85" customWidth="1"/>
    <col min="10" max="16384" width="9.00390625" style="85" customWidth="1"/>
  </cols>
  <sheetData>
    <row r="1" spans="1:13" ht="15">
      <c r="A1" s="187" t="s">
        <v>0</v>
      </c>
      <c r="B1" s="188"/>
      <c r="C1" s="189"/>
      <c r="D1" s="188"/>
      <c r="E1" s="190"/>
      <c r="F1" s="188"/>
      <c r="G1" s="188"/>
      <c r="H1" s="183"/>
      <c r="I1" s="183" t="s">
        <v>310</v>
      </c>
      <c r="J1" s="10"/>
      <c r="K1" s="90"/>
      <c r="L1" s="90"/>
      <c r="M1" s="90"/>
    </row>
    <row r="2" spans="1:13" ht="15">
      <c r="A2" s="184"/>
      <c r="B2" s="184"/>
      <c r="C2" s="191"/>
      <c r="D2" s="184"/>
      <c r="E2" s="192"/>
      <c r="F2" s="184"/>
      <c r="G2" s="184"/>
      <c r="H2" s="184"/>
      <c r="I2" s="184"/>
      <c r="J2" s="10"/>
      <c r="K2" s="90"/>
      <c r="L2" s="90"/>
      <c r="M2" s="90"/>
    </row>
    <row r="3" spans="1:13" ht="15">
      <c r="A3" s="187" t="s">
        <v>1</v>
      </c>
      <c r="B3" s="188"/>
      <c r="C3" s="189"/>
      <c r="D3" s="181" t="s">
        <v>126</v>
      </c>
      <c r="E3" s="193"/>
      <c r="F3" s="194"/>
      <c r="G3" s="195"/>
      <c r="H3" s="196"/>
      <c r="I3" s="185" t="s">
        <v>105</v>
      </c>
      <c r="J3" s="10"/>
      <c r="K3" s="90"/>
      <c r="L3" s="90"/>
      <c r="M3" s="90"/>
    </row>
    <row r="4" spans="1:13" ht="15">
      <c r="A4" s="188"/>
      <c r="B4" s="188"/>
      <c r="C4" s="189"/>
      <c r="D4" s="182"/>
      <c r="E4" s="193"/>
      <c r="F4" s="194"/>
      <c r="G4" s="194"/>
      <c r="H4" s="195"/>
      <c r="I4" s="186" t="s">
        <v>106</v>
      </c>
      <c r="J4" s="10"/>
      <c r="K4" s="90"/>
      <c r="L4" s="90"/>
      <c r="M4" s="90"/>
    </row>
    <row r="5" spans="1:13" ht="15">
      <c r="A5" s="187" t="s">
        <v>95</v>
      </c>
      <c r="B5" s="188"/>
      <c r="C5" s="189"/>
      <c r="D5" s="181" t="s">
        <v>32</v>
      </c>
      <c r="E5" s="193"/>
      <c r="F5" s="194"/>
      <c r="G5" s="195"/>
      <c r="H5" s="196"/>
      <c r="I5" s="186" t="s">
        <v>107</v>
      </c>
      <c r="J5" s="10"/>
      <c r="K5" s="90"/>
      <c r="L5" s="90"/>
      <c r="M5" s="90"/>
    </row>
    <row r="6" spans="1:13" ht="15">
      <c r="A6" s="188"/>
      <c r="B6" s="188"/>
      <c r="C6" s="189"/>
      <c r="D6" s="181" t="s">
        <v>127</v>
      </c>
      <c r="E6" s="197"/>
      <c r="F6" s="182"/>
      <c r="G6" s="182"/>
      <c r="H6" s="182"/>
      <c r="I6" s="188"/>
      <c r="J6" s="10"/>
      <c r="K6" s="90"/>
      <c r="L6" s="90"/>
      <c r="M6" s="90"/>
    </row>
    <row r="7" spans="1:13" ht="15">
      <c r="A7" s="187" t="s">
        <v>104</v>
      </c>
      <c r="B7" s="188"/>
      <c r="C7" s="198"/>
      <c r="D7" s="181" t="s">
        <v>128</v>
      </c>
      <c r="E7" s="193"/>
      <c r="F7" s="194"/>
      <c r="G7" s="195"/>
      <c r="H7" s="194"/>
      <c r="I7" s="188"/>
      <c r="J7" s="10"/>
      <c r="K7" s="90"/>
      <c r="L7" s="90"/>
      <c r="M7" s="90"/>
    </row>
    <row r="8" spans="1:13" ht="15">
      <c r="A8" s="10"/>
      <c r="B8" s="10"/>
      <c r="C8" s="28"/>
      <c r="D8" s="10"/>
      <c r="E8" s="53"/>
      <c r="F8" s="10"/>
      <c r="G8" s="10"/>
      <c r="H8" s="10"/>
      <c r="I8" s="10"/>
      <c r="J8" s="10"/>
      <c r="K8" s="90"/>
      <c r="L8" s="90"/>
      <c r="M8" s="90"/>
    </row>
    <row r="9" spans="1:10" ht="15">
      <c r="A9" s="5"/>
      <c r="B9" s="5"/>
      <c r="C9" s="6"/>
      <c r="D9" s="5"/>
      <c r="E9" s="56"/>
      <c r="F9" s="5"/>
      <c r="G9" s="5"/>
      <c r="H9" s="5"/>
      <c r="I9" s="5"/>
      <c r="J9" s="2"/>
    </row>
    <row r="10" spans="1:10" ht="45">
      <c r="A10" s="2"/>
      <c r="B10" s="2"/>
      <c r="C10" s="1" t="s">
        <v>3</v>
      </c>
      <c r="E10" s="128" t="s">
        <v>4</v>
      </c>
      <c r="F10" s="2"/>
      <c r="G10" s="120" t="s">
        <v>42</v>
      </c>
      <c r="H10" s="57" t="s">
        <v>5</v>
      </c>
      <c r="J10" s="2"/>
    </row>
    <row r="11" spans="1:10" ht="15">
      <c r="A11" s="5"/>
      <c r="B11" s="5"/>
      <c r="C11" s="6"/>
      <c r="D11" s="5"/>
      <c r="E11" s="5"/>
      <c r="F11" s="5"/>
      <c r="G11" s="22"/>
      <c r="H11" s="56"/>
      <c r="I11" s="118"/>
      <c r="J11" s="2"/>
    </row>
    <row r="12" spans="1:10" ht="15">
      <c r="A12" s="2">
        <v>1</v>
      </c>
      <c r="B12" s="143" t="s">
        <v>129</v>
      </c>
      <c r="C12" s="2"/>
      <c r="D12" s="144"/>
      <c r="E12" s="2"/>
      <c r="F12" s="2"/>
      <c r="G12" s="9"/>
      <c r="H12" s="58"/>
      <c r="J12" s="2"/>
    </row>
    <row r="13" spans="1:10" ht="15.75">
      <c r="A13" s="2"/>
      <c r="B13" s="2"/>
      <c r="C13" s="141" t="s">
        <v>130</v>
      </c>
      <c r="D13" s="144"/>
      <c r="E13" s="2"/>
      <c r="F13" s="145"/>
      <c r="G13" s="9"/>
      <c r="H13" s="58"/>
      <c r="J13" s="2"/>
    </row>
    <row r="14" spans="1:10" ht="15.75">
      <c r="A14" s="2"/>
      <c r="B14" s="2"/>
      <c r="C14" s="142" t="s">
        <v>131</v>
      </c>
      <c r="D14" s="144"/>
      <c r="E14" s="2"/>
      <c r="F14" s="145"/>
      <c r="G14" s="9"/>
      <c r="H14" s="58"/>
      <c r="J14" s="2"/>
    </row>
    <row r="15" spans="1:10" ht="15.75">
      <c r="A15" s="2"/>
      <c r="B15" s="2"/>
      <c r="C15" s="141" t="s">
        <v>132</v>
      </c>
      <c r="D15" s="144"/>
      <c r="E15" s="2"/>
      <c r="F15" s="145"/>
      <c r="G15" s="9"/>
      <c r="H15" s="146"/>
      <c r="J15" s="2"/>
    </row>
    <row r="16" spans="1:10" ht="15.75">
      <c r="A16" s="2"/>
      <c r="B16" s="2"/>
      <c r="C16" s="141" t="s">
        <v>133</v>
      </c>
      <c r="D16" s="144"/>
      <c r="E16" s="2"/>
      <c r="F16" s="145"/>
      <c r="G16" s="9"/>
      <c r="H16" s="146"/>
      <c r="J16" s="2"/>
    </row>
    <row r="17" spans="1:10" ht="15.75">
      <c r="A17" s="2"/>
      <c r="B17" s="2"/>
      <c r="C17" s="141" t="s">
        <v>134</v>
      </c>
      <c r="D17" s="144"/>
      <c r="E17" s="2"/>
      <c r="F17" s="145"/>
      <c r="G17" s="145"/>
      <c r="H17" s="146"/>
      <c r="J17" s="2"/>
    </row>
    <row r="18" spans="1:10" ht="15">
      <c r="A18" s="2"/>
      <c r="B18" s="2"/>
      <c r="C18" s="141" t="s">
        <v>159</v>
      </c>
      <c r="D18" s="144"/>
      <c r="J18" s="2"/>
    </row>
    <row r="19" spans="1:10" s="80" customFormat="1" ht="15">
      <c r="A19" s="2"/>
      <c r="B19" s="2"/>
      <c r="C19" s="142" t="s">
        <v>135</v>
      </c>
      <c r="D19" s="144"/>
      <c r="E19" s="10">
        <v>15</v>
      </c>
      <c r="F19" s="2" t="s">
        <v>15</v>
      </c>
      <c r="G19" s="223">
        <v>24.89</v>
      </c>
      <c r="H19" s="223">
        <f>(24.89/60)*E19*1.419</f>
        <v>8.8297275</v>
      </c>
      <c r="J19" s="11"/>
    </row>
    <row r="20" spans="1:10" s="80" customFormat="1" ht="19.5" thickBot="1">
      <c r="A20" s="11"/>
      <c r="B20" s="64"/>
      <c r="C20" s="13"/>
      <c r="D20" s="74"/>
      <c r="E20" s="147">
        <f>SUM(E19:E19)</f>
        <v>15</v>
      </c>
      <c r="F20" s="2"/>
      <c r="G20" s="16"/>
      <c r="J20" s="11"/>
    </row>
    <row r="21" spans="1:10" ht="19.5" thickTop="1">
      <c r="A21" s="2"/>
      <c r="B21" s="52"/>
      <c r="C21" s="3"/>
      <c r="D21" s="51"/>
      <c r="E21" s="10"/>
      <c r="F21" s="2"/>
      <c r="G21" s="4"/>
      <c r="H21" s="9"/>
      <c r="J21" s="2"/>
    </row>
    <row r="22" spans="1:10" ht="15">
      <c r="A22" s="2">
        <v>2</v>
      </c>
      <c r="B22" s="1" t="s">
        <v>136</v>
      </c>
      <c r="C22" s="2"/>
      <c r="D22" s="144"/>
      <c r="E22" s="10"/>
      <c r="F22" s="2"/>
      <c r="G22" s="4"/>
      <c r="H22" s="9"/>
      <c r="J22" s="2"/>
    </row>
    <row r="23" spans="1:10" ht="15">
      <c r="A23" s="2"/>
      <c r="B23" s="2"/>
      <c r="C23" s="141" t="s">
        <v>137</v>
      </c>
      <c r="D23" s="144"/>
      <c r="E23" s="4"/>
      <c r="F23" s="4"/>
      <c r="G23" s="4"/>
      <c r="H23" s="4"/>
      <c r="J23" s="2"/>
    </row>
    <row r="24" spans="1:10" s="80" customFormat="1" ht="15">
      <c r="A24" s="2"/>
      <c r="B24" s="2"/>
      <c r="C24" s="141" t="s">
        <v>138</v>
      </c>
      <c r="D24" s="144"/>
      <c r="E24" s="10"/>
      <c r="F24" s="2"/>
      <c r="G24" s="16"/>
      <c r="H24" s="148"/>
      <c r="J24" s="11"/>
    </row>
    <row r="25" spans="1:10" s="80" customFormat="1" ht="15">
      <c r="A25" s="2"/>
      <c r="B25" s="2"/>
      <c r="C25" s="141" t="s">
        <v>144</v>
      </c>
      <c r="D25" s="144"/>
      <c r="E25" s="2">
        <v>10</v>
      </c>
      <c r="F25" s="2" t="s">
        <v>15</v>
      </c>
      <c r="G25" s="223">
        <v>23.88</v>
      </c>
      <c r="H25" s="223">
        <f>(23.88/60)*E25*1.419</f>
        <v>5.64762</v>
      </c>
      <c r="J25" s="11"/>
    </row>
    <row r="26" spans="1:10" s="80" customFormat="1" ht="15">
      <c r="A26" s="2"/>
      <c r="B26" s="2"/>
      <c r="D26" s="144"/>
      <c r="E26" s="2"/>
      <c r="F26" s="2"/>
      <c r="G26" s="16"/>
      <c r="H26" s="148"/>
      <c r="J26" s="11"/>
    </row>
    <row r="27" spans="1:10" s="80" customFormat="1" ht="15">
      <c r="A27" s="2"/>
      <c r="B27" s="2"/>
      <c r="C27" s="142" t="s">
        <v>139</v>
      </c>
      <c r="D27" s="144"/>
      <c r="E27" s="2"/>
      <c r="F27" s="2"/>
      <c r="G27" s="16"/>
      <c r="H27" s="148"/>
      <c r="J27" s="11"/>
    </row>
    <row r="28" spans="1:10" s="80" customFormat="1" ht="15">
      <c r="A28" s="2"/>
      <c r="B28" s="2"/>
      <c r="C28" s="142" t="s">
        <v>140</v>
      </c>
      <c r="D28" s="144"/>
      <c r="E28" s="2"/>
      <c r="F28" s="2"/>
      <c r="G28" s="16"/>
      <c r="H28" s="148"/>
      <c r="J28" s="11"/>
    </row>
    <row r="29" spans="1:10" s="80" customFormat="1" ht="15">
      <c r="A29" s="2"/>
      <c r="B29" s="2"/>
      <c r="C29" s="141" t="s">
        <v>184</v>
      </c>
      <c r="D29" s="144"/>
      <c r="E29" s="2">
        <v>10</v>
      </c>
      <c r="F29" s="2" t="s">
        <v>15</v>
      </c>
      <c r="G29" s="223">
        <v>24.89</v>
      </c>
      <c r="H29" s="223">
        <f>(24.89/60)*E29*1.419</f>
        <v>5.886485</v>
      </c>
      <c r="J29" s="11"/>
    </row>
    <row r="30" spans="1:10" s="80" customFormat="1" ht="15">
      <c r="A30" s="2"/>
      <c r="B30" s="2"/>
      <c r="C30" s="142"/>
      <c r="D30" s="144"/>
      <c r="G30" s="16"/>
      <c r="J30" s="11"/>
    </row>
    <row r="31" spans="1:10" s="80" customFormat="1" ht="15">
      <c r="A31" s="2"/>
      <c r="B31" s="2"/>
      <c r="C31" s="141" t="s">
        <v>141</v>
      </c>
      <c r="D31" s="144"/>
      <c r="E31" s="2"/>
      <c r="F31" s="2"/>
      <c r="G31" s="16"/>
      <c r="H31" s="9"/>
      <c r="J31" s="11"/>
    </row>
    <row r="32" spans="1:10" s="80" customFormat="1" ht="15">
      <c r="A32" s="2"/>
      <c r="B32" s="2"/>
      <c r="C32" s="142" t="s">
        <v>186</v>
      </c>
      <c r="D32" s="144"/>
      <c r="E32" s="2">
        <v>8</v>
      </c>
      <c r="F32" s="2" t="s">
        <v>15</v>
      </c>
      <c r="G32" s="223">
        <v>24.89</v>
      </c>
      <c r="H32" s="223">
        <f>(24.89/60)*E32*0.5*1.419</f>
        <v>2.354594</v>
      </c>
      <c r="J32" s="11"/>
    </row>
    <row r="33" spans="1:10" s="80" customFormat="1" ht="15.75" thickBot="1">
      <c r="A33" s="2"/>
      <c r="B33" s="2"/>
      <c r="C33" s="141"/>
      <c r="D33" s="144"/>
      <c r="E33" s="147">
        <f>SUM(E25:E32)</f>
        <v>28</v>
      </c>
      <c r="F33" s="2"/>
      <c r="G33" s="2"/>
      <c r="H33" s="16"/>
      <c r="J33" s="11"/>
    </row>
    <row r="34" spans="1:10" s="80" customFormat="1" ht="15.75" thickTop="1">
      <c r="A34" s="2"/>
      <c r="B34" s="2"/>
      <c r="C34" s="141"/>
      <c r="D34" s="144"/>
      <c r="E34" s="10"/>
      <c r="F34" s="2"/>
      <c r="G34" s="2"/>
      <c r="H34" s="16"/>
      <c r="J34" s="11"/>
    </row>
    <row r="35" spans="1:10" ht="15">
      <c r="A35" s="11">
        <v>4</v>
      </c>
      <c r="B35" s="12" t="s">
        <v>8</v>
      </c>
      <c r="C35" s="165"/>
      <c r="D35" s="149"/>
      <c r="E35" s="11"/>
      <c r="F35" s="2"/>
      <c r="G35" s="9"/>
      <c r="H35" s="148"/>
      <c r="I35" s="4"/>
      <c r="J35" s="2"/>
    </row>
    <row r="36" spans="1:10" ht="15">
      <c r="A36" s="11"/>
      <c r="B36" s="11"/>
      <c r="C36" s="165" t="s">
        <v>66</v>
      </c>
      <c r="D36" s="149"/>
      <c r="E36" s="11"/>
      <c r="F36" s="4"/>
      <c r="G36" s="4"/>
      <c r="H36" s="222">
        <v>0</v>
      </c>
      <c r="I36" s="4"/>
      <c r="J36" s="2"/>
    </row>
    <row r="37" spans="1:10" ht="15">
      <c r="A37" s="11"/>
      <c r="B37" s="11"/>
      <c r="C37" s="165"/>
      <c r="D37" s="149"/>
      <c r="E37" s="11"/>
      <c r="F37" s="4"/>
      <c r="G37" s="4"/>
      <c r="H37" s="15"/>
      <c r="I37" s="4"/>
      <c r="J37" s="2"/>
    </row>
    <row r="38" spans="1:10" ht="15">
      <c r="A38" s="11"/>
      <c r="B38" s="11"/>
      <c r="C38" s="165"/>
      <c r="D38" s="149"/>
      <c r="E38" s="11"/>
      <c r="F38" s="4"/>
      <c r="G38" s="4"/>
      <c r="H38" s="15"/>
      <c r="I38" s="4"/>
      <c r="J38" s="2"/>
    </row>
    <row r="39" spans="1:10" s="80" customFormat="1" ht="15">
      <c r="A39" s="11">
        <v>5</v>
      </c>
      <c r="B39" s="12" t="s">
        <v>142</v>
      </c>
      <c r="C39" s="165"/>
      <c r="D39" s="16"/>
      <c r="E39" s="15"/>
      <c r="F39" s="11"/>
      <c r="G39" s="15"/>
      <c r="H39" s="14"/>
      <c r="I39" s="16"/>
      <c r="J39" s="11"/>
    </row>
    <row r="40" spans="1:10" s="80" customFormat="1" ht="15">
      <c r="A40" s="11"/>
      <c r="B40" s="11"/>
      <c r="C40" s="169" t="s">
        <v>145</v>
      </c>
      <c r="D40" s="16"/>
      <c r="E40" s="15"/>
      <c r="F40" s="11"/>
      <c r="G40" s="15"/>
      <c r="H40" s="224">
        <v>9.56</v>
      </c>
      <c r="I40" s="16"/>
      <c r="J40" s="11"/>
    </row>
    <row r="41" spans="1:10" ht="15">
      <c r="A41" s="11"/>
      <c r="B41" s="11"/>
      <c r="C41" s="18" t="s">
        <v>146</v>
      </c>
      <c r="D41" s="2"/>
      <c r="E41" s="9"/>
      <c r="F41" s="2"/>
      <c r="G41" s="9"/>
      <c r="H41" s="14"/>
      <c r="I41" s="4"/>
      <c r="J41" s="2"/>
    </row>
    <row r="42" spans="1:10" ht="15">
      <c r="A42" s="11"/>
      <c r="B42" s="11"/>
      <c r="C42" s="172"/>
      <c r="D42" s="2"/>
      <c r="E42" s="9"/>
      <c r="F42" s="2"/>
      <c r="G42" s="9"/>
      <c r="H42" s="140"/>
      <c r="J42" s="2"/>
    </row>
    <row r="43" spans="1:10" ht="15">
      <c r="A43" s="11"/>
      <c r="B43" s="11"/>
      <c r="C43" s="172"/>
      <c r="D43" s="2"/>
      <c r="E43" s="9"/>
      <c r="F43" s="2"/>
      <c r="G43" s="9"/>
      <c r="H43" s="140"/>
      <c r="J43" s="2"/>
    </row>
    <row r="44" spans="1:10" ht="15.75" thickBot="1">
      <c r="A44" s="11">
        <v>6</v>
      </c>
      <c r="B44" s="17" t="s">
        <v>143</v>
      </c>
      <c r="C44" s="172"/>
      <c r="D44" s="2"/>
      <c r="E44" s="85"/>
      <c r="F44" s="2"/>
      <c r="G44" s="9"/>
      <c r="H44" s="225">
        <f>SUM(H19:H42)</f>
        <v>32.2784265</v>
      </c>
      <c r="J44" s="2"/>
    </row>
    <row r="45" spans="1:10" s="80" customFormat="1" ht="15.75" thickTop="1">
      <c r="A45" s="2"/>
      <c r="B45" s="2"/>
      <c r="C45" s="141"/>
      <c r="D45" s="144"/>
      <c r="F45" s="16"/>
      <c r="G45" s="16"/>
      <c r="H45" s="16"/>
      <c r="J45" s="11"/>
    </row>
    <row r="46" spans="1:10" s="80" customFormat="1" ht="15">
      <c r="A46" s="134"/>
      <c r="B46" s="134"/>
      <c r="C46" s="137"/>
      <c r="D46" s="136"/>
      <c r="H46" s="218"/>
      <c r="J46" s="11"/>
    </row>
    <row r="47" spans="1:10" ht="15">
      <c r="A47" s="2"/>
      <c r="B47" s="2"/>
      <c r="C47" s="168"/>
      <c r="D47" s="2"/>
      <c r="E47" s="134"/>
      <c r="F47" s="134"/>
      <c r="G47" s="134"/>
      <c r="H47" s="59"/>
      <c r="J47" s="2"/>
    </row>
    <row r="48" ht="12">
      <c r="C48" s="170"/>
    </row>
    <row r="49" ht="12">
      <c r="C49" s="170"/>
    </row>
    <row r="50" ht="12">
      <c r="C50" s="170"/>
    </row>
    <row r="51" ht="12">
      <c r="C51" s="170"/>
    </row>
    <row r="52" ht="12">
      <c r="C52" s="170"/>
    </row>
    <row r="53" ht="12">
      <c r="C53" s="170"/>
    </row>
    <row r="54" ht="12">
      <c r="C54" s="170"/>
    </row>
    <row r="55" ht="12">
      <c r="C55" s="170"/>
    </row>
    <row r="56" ht="12">
      <c r="C56" s="170"/>
    </row>
    <row r="57" ht="12">
      <c r="C57" s="170"/>
    </row>
    <row r="58" ht="12">
      <c r="C58" s="170"/>
    </row>
    <row r="59" ht="12">
      <c r="C59" s="170"/>
    </row>
    <row r="60" ht="12">
      <c r="C60" s="170"/>
    </row>
    <row r="61" ht="12">
      <c r="C61" s="170"/>
    </row>
    <row r="62" ht="12">
      <c r="C62" s="170"/>
    </row>
    <row r="63" ht="12">
      <c r="C63" s="170"/>
    </row>
    <row r="64" ht="12">
      <c r="C64" s="170"/>
    </row>
    <row r="65" ht="12">
      <c r="C65" s="170"/>
    </row>
    <row r="66" ht="12">
      <c r="C66" s="170"/>
    </row>
    <row r="67" ht="12">
      <c r="C67" s="170"/>
    </row>
    <row r="68" ht="12">
      <c r="C68" s="170"/>
    </row>
    <row r="69" ht="12">
      <c r="C69" s="170"/>
    </row>
    <row r="70" ht="12">
      <c r="C70" s="170"/>
    </row>
    <row r="71" ht="12">
      <c r="C71" s="170"/>
    </row>
    <row r="72" ht="12">
      <c r="C72" s="170"/>
    </row>
    <row r="73" ht="12">
      <c r="C73" s="170"/>
    </row>
    <row r="74" ht="12">
      <c r="C74" s="170"/>
    </row>
    <row r="75" ht="12">
      <c r="C75" s="170"/>
    </row>
    <row r="76" ht="12">
      <c r="C76" s="170"/>
    </row>
    <row r="77" ht="12">
      <c r="C77" s="170"/>
    </row>
    <row r="78" ht="12">
      <c r="C78" s="170"/>
    </row>
    <row r="79" ht="12">
      <c r="C79" s="170"/>
    </row>
    <row r="80" ht="12">
      <c r="C80" s="170"/>
    </row>
    <row r="81" ht="12">
      <c r="C81" s="170"/>
    </row>
    <row r="82" ht="12">
      <c r="C82" s="170"/>
    </row>
    <row r="83" ht="12">
      <c r="C83" s="170"/>
    </row>
    <row r="84" ht="12">
      <c r="C84" s="170"/>
    </row>
    <row r="85" ht="12">
      <c r="C85" s="170"/>
    </row>
    <row r="86" ht="12">
      <c r="C86" s="170"/>
    </row>
    <row r="87" ht="12">
      <c r="C87" s="170"/>
    </row>
    <row r="88" ht="12">
      <c r="C88" s="170"/>
    </row>
    <row r="89" ht="12">
      <c r="C89" s="170"/>
    </row>
    <row r="90" ht="12">
      <c r="C90" s="170"/>
    </row>
    <row r="91" ht="12">
      <c r="C91" s="170"/>
    </row>
    <row r="92" ht="12">
      <c r="C92" s="170"/>
    </row>
    <row r="93" ht="12">
      <c r="C93" s="170"/>
    </row>
    <row r="94" ht="12">
      <c r="C94" s="170"/>
    </row>
    <row r="95" ht="12">
      <c r="C95" s="170"/>
    </row>
    <row r="96" ht="12">
      <c r="C96" s="170"/>
    </row>
    <row r="97" ht="12">
      <c r="C97" s="170"/>
    </row>
    <row r="98" ht="12">
      <c r="C98" s="170"/>
    </row>
    <row r="99" ht="12">
      <c r="C99" s="170"/>
    </row>
    <row r="100" ht="12">
      <c r="C100" s="170"/>
    </row>
    <row r="101" ht="12">
      <c r="C101" s="170"/>
    </row>
    <row r="102" ht="12">
      <c r="C102" s="170"/>
    </row>
    <row r="103" ht="12">
      <c r="C103" s="170"/>
    </row>
    <row r="104" ht="12">
      <c r="C104" s="170"/>
    </row>
    <row r="105" ht="12">
      <c r="C105" s="170"/>
    </row>
    <row r="106" ht="12">
      <c r="C106" s="170"/>
    </row>
    <row r="107" ht="12">
      <c r="C107" s="170"/>
    </row>
    <row r="108" ht="12">
      <c r="C108" s="170"/>
    </row>
    <row r="109" ht="12">
      <c r="C109" s="170"/>
    </row>
    <row r="110" ht="12">
      <c r="C110" s="170"/>
    </row>
    <row r="111" ht="12">
      <c r="C111" s="170"/>
    </row>
    <row r="112" ht="12">
      <c r="C112" s="170"/>
    </row>
    <row r="113" ht="12">
      <c r="C113" s="170"/>
    </row>
    <row r="114" ht="12">
      <c r="C114" s="170"/>
    </row>
    <row r="115" ht="12">
      <c r="C115" s="170"/>
    </row>
    <row r="116" ht="12">
      <c r="C116" s="170"/>
    </row>
  </sheetData>
  <printOptions/>
  <pageMargins left="0.5" right="0.5" top="1" bottom="0.5" header="0.5" footer="0.5"/>
  <pageSetup fitToHeight="0"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Chesapeake Utilities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Bates</dc:creator>
  <cp:keywords/>
  <dc:description/>
  <cp:lastModifiedBy>TECO</cp:lastModifiedBy>
  <cp:lastPrinted>2008-07-29T17:53:16Z</cp:lastPrinted>
  <dcterms:created xsi:type="dcterms:W3CDTF">1999-12-29T17:25:35Z</dcterms:created>
  <dcterms:modified xsi:type="dcterms:W3CDTF">2008-07-29T17:53:40Z</dcterms:modified>
  <cp:category/>
  <cp:version/>
  <cp:contentType/>
  <cp:contentStatus/>
</cp:coreProperties>
</file>