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activeTab="0"/>
  </bookViews>
  <sheets>
    <sheet name="SCHE-4" sheetId="1" r:id="rId1"/>
    <sheet name="Aday Data 1" sheetId="2" r:id="rId2"/>
    <sheet name="Peak" sheetId="3" r:id="rId3"/>
    <sheet name="2009 peak month" sheetId="4" r:id="rId4"/>
  </sheets>
  <externalReferences>
    <externalReference r:id="rId7"/>
    <externalReference r:id="rId8"/>
  </externalReferences>
  <definedNames>
    <definedName name="_Regression_Int" localSheetId="0" hidden="1">1</definedName>
    <definedName name="adaytum_col_1" localSheetId="1">'Aday Data 1'!$C$4:$G$4</definedName>
    <definedName name="adaytum_col_1" localSheetId="2">'Peak'!$B$4:$AD$4</definedName>
    <definedName name="adaytum_col_2" localSheetId="2">'Peak'!$B$88:$E$88</definedName>
    <definedName name="adaytum_col_3" localSheetId="2">'Peak'!$C$25:$AD$25</definedName>
    <definedName name="adaytum_data_1" localSheetId="1">'Aday Data 1'!$C$5:$G$30</definedName>
    <definedName name="adaytum_data_1" localSheetId="2">'Peak'!$B$5:$AD$17</definedName>
    <definedName name="adaytum_data_2" localSheetId="2">'Peak'!$B$89:$E$101</definedName>
    <definedName name="adaytum_data_3" localSheetId="2">'Peak'!$C$26:$AD$77</definedName>
    <definedName name="adaytum_page_1" localSheetId="1">'Aday Data 1'!$A$2</definedName>
    <definedName name="adaytum_page_1" localSheetId="2">'Peak'!$A$2:$C$2</definedName>
    <definedName name="adaytum_page_2" localSheetId="2">'Peak'!$A$23</definedName>
    <definedName name="adaytum_page_3" localSheetId="2">'Peak'!$A$86:$B$86</definedName>
    <definedName name="adaytum_row_1" localSheetId="1">'Aday Data 1'!$A$5:$B$30</definedName>
    <definedName name="adaytum_row_1" localSheetId="2">'Peak'!$A$5:$A$17</definedName>
    <definedName name="adaytum_row_2" localSheetId="2">'Peak'!$A$26:$B$77</definedName>
    <definedName name="adaytum_row_3" localSheetId="2">'Peak'!$A$89:$A$101</definedName>
    <definedName name="adaytum_view_1" localSheetId="2">'Peak'!$A$1</definedName>
    <definedName name="adaytum_view_2" localSheetId="1">'Aday Data 1'!$A$1</definedName>
    <definedName name="adaytum_view_3" localSheetId="2">'Peak'!$A$85</definedName>
    <definedName name="adaytum_view_4" localSheetId="2">'Peak'!$A$22</definedName>
    <definedName name="_xlnm.Print_Area" localSheetId="0">'SCHE-4'!$A$1:$N$92</definedName>
    <definedName name="Print_Area_MI" localSheetId="0">'SCHE-4'!$A$1:$N$94</definedName>
  </definedNames>
  <calcPr fullCalcOnLoad="1"/>
</workbook>
</file>

<file path=xl/comments2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10"/>
            <rFont val="Tahoma"/>
            <family val="0"/>
          </rPr>
          <t>Div to Reg - CO 01</t>
        </r>
      </text>
    </comment>
    <comment ref="B2" authorId="0">
      <text>
        <r>
          <rPr>
            <sz val="10"/>
            <rFont val="Tahoma"/>
            <family val="0"/>
          </rPr>
          <t>Submittals</t>
        </r>
      </text>
    </comment>
    <comment ref="A5" authorId="0">
      <text>
        <r>
          <rPr>
            <sz val="10"/>
            <rFont val="Tahoma"/>
            <family val="0"/>
          </rPr>
          <t>Therm/Bill</t>
        </r>
      </text>
    </comment>
    <comment ref="A18" authorId="0">
      <text>
        <r>
          <rPr>
            <sz val="10"/>
            <rFont val="Tahoma"/>
            <family val="0"/>
          </rPr>
          <t>Therm/Bill</t>
        </r>
      </text>
    </comment>
    <comment ref="B5" authorId="0">
      <text>
        <r>
          <rPr>
            <sz val="10"/>
            <rFont val="Tahoma"/>
            <family val="0"/>
          </rPr>
          <t>Periods</t>
        </r>
      </text>
    </comment>
    <comment ref="B6" authorId="0">
      <text>
        <r>
          <rPr>
            <sz val="10"/>
            <rFont val="Tahoma"/>
            <family val="0"/>
          </rPr>
          <t>Periods</t>
        </r>
      </text>
    </comment>
    <comment ref="B7" authorId="0">
      <text>
        <r>
          <rPr>
            <sz val="10"/>
            <rFont val="Tahoma"/>
            <family val="0"/>
          </rPr>
          <t>Periods</t>
        </r>
      </text>
    </comment>
    <comment ref="B8" authorId="0">
      <text>
        <r>
          <rPr>
            <sz val="10"/>
            <rFont val="Tahoma"/>
            <family val="0"/>
          </rPr>
          <t>Periods</t>
        </r>
      </text>
    </comment>
    <comment ref="B9" authorId="0">
      <text>
        <r>
          <rPr>
            <sz val="10"/>
            <rFont val="Tahoma"/>
            <family val="0"/>
          </rPr>
          <t>Periods</t>
        </r>
      </text>
    </comment>
    <comment ref="B10" authorId="0">
      <text>
        <r>
          <rPr>
            <sz val="10"/>
            <rFont val="Tahoma"/>
            <family val="0"/>
          </rPr>
          <t>Periods</t>
        </r>
      </text>
    </comment>
    <comment ref="B11" authorId="0">
      <text>
        <r>
          <rPr>
            <sz val="10"/>
            <rFont val="Tahoma"/>
            <family val="0"/>
          </rPr>
          <t>Periods</t>
        </r>
      </text>
    </comment>
    <comment ref="B12" authorId="0">
      <text>
        <r>
          <rPr>
            <sz val="10"/>
            <rFont val="Tahoma"/>
            <family val="0"/>
          </rPr>
          <t>Periods</t>
        </r>
      </text>
    </comment>
    <comment ref="B13" authorId="0">
      <text>
        <r>
          <rPr>
            <sz val="10"/>
            <rFont val="Tahoma"/>
            <family val="0"/>
          </rPr>
          <t>Periods</t>
        </r>
      </text>
    </comment>
    <comment ref="B14" authorId="0">
      <text>
        <r>
          <rPr>
            <sz val="10"/>
            <rFont val="Tahoma"/>
            <family val="0"/>
          </rPr>
          <t>Periods</t>
        </r>
      </text>
    </comment>
    <comment ref="B15" authorId="0">
      <text>
        <r>
          <rPr>
            <sz val="10"/>
            <rFont val="Tahoma"/>
            <family val="0"/>
          </rPr>
          <t>Periods</t>
        </r>
      </text>
    </comment>
    <comment ref="B16" authorId="0">
      <text>
        <r>
          <rPr>
            <sz val="10"/>
            <rFont val="Tahoma"/>
            <family val="0"/>
          </rPr>
          <t>Periods</t>
        </r>
      </text>
    </comment>
    <comment ref="B17" authorId="0">
      <text>
        <r>
          <rPr>
            <sz val="10"/>
            <rFont val="Tahoma"/>
            <family val="0"/>
          </rPr>
          <t>Periods</t>
        </r>
      </text>
    </comment>
    <comment ref="B18" authorId="0">
      <text>
        <r>
          <rPr>
            <sz val="10"/>
            <rFont val="Tahoma"/>
            <family val="0"/>
          </rPr>
          <t>Periods</t>
        </r>
      </text>
    </comment>
    <comment ref="B19" authorId="0">
      <text>
        <r>
          <rPr>
            <sz val="10"/>
            <rFont val="Tahoma"/>
            <family val="0"/>
          </rPr>
          <t>Periods</t>
        </r>
      </text>
    </comment>
    <comment ref="B20" authorId="0">
      <text>
        <r>
          <rPr>
            <sz val="10"/>
            <rFont val="Tahoma"/>
            <family val="0"/>
          </rPr>
          <t>Periods</t>
        </r>
      </text>
    </comment>
    <comment ref="B21" authorId="0">
      <text>
        <r>
          <rPr>
            <sz val="10"/>
            <rFont val="Tahoma"/>
            <family val="0"/>
          </rPr>
          <t>Periods</t>
        </r>
      </text>
    </comment>
    <comment ref="B22" authorId="0">
      <text>
        <r>
          <rPr>
            <sz val="10"/>
            <rFont val="Tahoma"/>
            <family val="0"/>
          </rPr>
          <t>Periods</t>
        </r>
      </text>
    </comment>
    <comment ref="B23" authorId="0">
      <text>
        <r>
          <rPr>
            <sz val="10"/>
            <rFont val="Tahoma"/>
            <family val="0"/>
          </rPr>
          <t>Periods</t>
        </r>
      </text>
    </comment>
    <comment ref="B24" authorId="0">
      <text>
        <r>
          <rPr>
            <sz val="10"/>
            <rFont val="Tahoma"/>
            <family val="0"/>
          </rPr>
          <t>Periods</t>
        </r>
      </text>
    </comment>
    <comment ref="B25" authorId="0">
      <text>
        <r>
          <rPr>
            <sz val="10"/>
            <rFont val="Tahoma"/>
            <family val="0"/>
          </rPr>
          <t>Periods</t>
        </r>
      </text>
    </comment>
    <comment ref="B26" authorId="0">
      <text>
        <r>
          <rPr>
            <sz val="10"/>
            <rFont val="Tahoma"/>
            <family val="0"/>
          </rPr>
          <t>Periods</t>
        </r>
      </text>
    </comment>
    <comment ref="B27" authorId="0">
      <text>
        <r>
          <rPr>
            <sz val="10"/>
            <rFont val="Tahoma"/>
            <family val="0"/>
          </rPr>
          <t>Periods</t>
        </r>
      </text>
    </comment>
    <comment ref="B28" authorId="0">
      <text>
        <r>
          <rPr>
            <sz val="10"/>
            <rFont val="Tahoma"/>
            <family val="0"/>
          </rPr>
          <t>Periods</t>
        </r>
      </text>
    </comment>
    <comment ref="B29" authorId="0">
      <text>
        <r>
          <rPr>
            <sz val="10"/>
            <rFont val="Tahoma"/>
            <family val="0"/>
          </rPr>
          <t>Periods</t>
        </r>
      </text>
    </comment>
    <comment ref="B30" authorId="0">
      <text>
        <r>
          <rPr>
            <sz val="10"/>
            <rFont val="Tahoma"/>
            <family val="0"/>
          </rPr>
          <t>Periods</t>
        </r>
      </text>
    </comment>
    <comment ref="B33" authorId="0">
      <text>
        <r>
          <rPr>
            <sz val="10"/>
            <rFont val="Tahoma"/>
            <family val="0"/>
          </rPr>
          <t>Periods</t>
        </r>
      </text>
    </comment>
    <comment ref="B34" authorId="0">
      <text>
        <r>
          <rPr>
            <sz val="10"/>
            <rFont val="Tahoma"/>
            <family val="0"/>
          </rPr>
          <t>Periods</t>
        </r>
      </text>
    </comment>
    <comment ref="B35" authorId="0">
      <text>
        <r>
          <rPr>
            <sz val="10"/>
            <rFont val="Tahoma"/>
            <family val="0"/>
          </rPr>
          <t>Periods</t>
        </r>
      </text>
    </comment>
    <comment ref="B36" authorId="0">
      <text>
        <r>
          <rPr>
            <sz val="10"/>
            <rFont val="Tahoma"/>
            <family val="0"/>
          </rPr>
          <t>Periods</t>
        </r>
      </text>
    </comment>
    <comment ref="B37" authorId="0">
      <text>
        <r>
          <rPr>
            <sz val="10"/>
            <rFont val="Tahoma"/>
            <family val="0"/>
          </rPr>
          <t>Periods</t>
        </r>
      </text>
    </comment>
    <comment ref="B38" authorId="0">
      <text>
        <r>
          <rPr>
            <sz val="10"/>
            <rFont val="Tahoma"/>
            <family val="0"/>
          </rPr>
          <t>Periods</t>
        </r>
      </text>
    </comment>
    <comment ref="B39" authorId="0">
      <text>
        <r>
          <rPr>
            <sz val="10"/>
            <rFont val="Tahoma"/>
            <family val="0"/>
          </rPr>
          <t>Periods</t>
        </r>
      </text>
    </comment>
    <comment ref="B40" authorId="0">
      <text>
        <r>
          <rPr>
            <sz val="10"/>
            <rFont val="Tahoma"/>
            <family val="0"/>
          </rPr>
          <t>Periods</t>
        </r>
      </text>
    </comment>
    <comment ref="B41" authorId="0">
      <text>
        <r>
          <rPr>
            <sz val="10"/>
            <rFont val="Tahoma"/>
            <family val="0"/>
          </rPr>
          <t>Periods</t>
        </r>
      </text>
    </comment>
    <comment ref="B42" authorId="0">
      <text>
        <r>
          <rPr>
            <sz val="10"/>
            <rFont val="Tahoma"/>
            <family val="0"/>
          </rPr>
          <t>Periods</t>
        </r>
      </text>
    </comment>
    <comment ref="B43" authorId="0">
      <text>
        <r>
          <rPr>
            <sz val="10"/>
            <rFont val="Tahoma"/>
            <family val="0"/>
          </rPr>
          <t>Periods</t>
        </r>
      </text>
    </comment>
    <comment ref="B44" authorId="0">
      <text>
        <r>
          <rPr>
            <sz val="10"/>
            <rFont val="Tahoma"/>
            <family val="0"/>
          </rPr>
          <t>Periods</t>
        </r>
      </text>
    </comment>
    <comment ref="B45" authorId="0">
      <text>
        <r>
          <rPr>
            <sz val="10"/>
            <rFont val="Tahoma"/>
            <family val="0"/>
          </rPr>
          <t>Periods</t>
        </r>
      </text>
    </comment>
    <comment ref="G4" authorId="0">
      <text>
        <r>
          <rPr>
            <sz val="8"/>
            <rFont val="Tahoma"/>
            <family val="0"/>
          </rPr>
          <t>Hist Versions</t>
        </r>
      </text>
    </comment>
    <comment ref="F4" authorId="0">
      <text>
        <r>
          <rPr>
            <sz val="8"/>
            <rFont val="Tahoma"/>
            <family val="0"/>
          </rPr>
          <t>Hist Versions</t>
        </r>
      </text>
    </comment>
    <comment ref="E4" authorId="0">
      <text>
        <r>
          <rPr>
            <sz val="8"/>
            <rFont val="Tahoma"/>
            <family val="0"/>
          </rPr>
          <t>Hist Versions</t>
        </r>
      </text>
    </comment>
    <comment ref="D4" authorId="0">
      <text>
        <r>
          <rPr>
            <sz val="8"/>
            <rFont val="Tahoma"/>
            <family val="0"/>
          </rPr>
          <t>Hist Versions</t>
        </r>
      </text>
    </comment>
    <comment ref="C4" authorId="0">
      <text>
        <r>
          <rPr>
            <sz val="8"/>
            <rFont val="Tahoma"/>
            <family val="0"/>
          </rPr>
          <t>Hist Versions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LIB=Revenue
CBE=Therm per Bill
FGD=Y
BGD=Y
FGL=Y
BGL=N
SUP=N
BBF=N
NTS=Y
VAL=Y
RHD=N
LCK=N
RFH=N
BBK=Y
OVF=N
IAB=N
BAZ=N
EAZ=N
RGP=adaytum_page_1
RGR=adaytum_row_1
RGC=adaytum_col_1
RGD=adaytum_data_1
P01=Div to Reg - CO 01
R01=Therm/Bill
R02=Periods
C01=Hist Versions
VID=691E7F4A56C663C0
CHK=-129083975
SLO=D
SLD=NNNN
</t>
        </r>
      </text>
    </comment>
  </commentList>
</comments>
</file>

<file path=xl/comments3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10"/>
            <rFont val="Tahoma"/>
            <family val="0"/>
          </rPr>
          <t>Div to Reg - CO 01 (WF)</t>
        </r>
      </text>
    </comment>
    <comment ref="B2" authorId="0">
      <text>
        <r>
          <rPr>
            <sz val="10"/>
            <rFont val="Tahoma"/>
            <family val="0"/>
          </rPr>
          <t>5 Year Plan</t>
        </r>
      </text>
    </comment>
    <comment ref="A5" authorId="0">
      <text>
        <r>
          <rPr>
            <sz val="10"/>
            <rFont val="Tahoma"/>
            <family val="0"/>
          </rPr>
          <t>Periods</t>
        </r>
      </text>
    </comment>
    <comment ref="A6" authorId="0">
      <text>
        <r>
          <rPr>
            <sz val="10"/>
            <rFont val="Tahoma"/>
            <family val="0"/>
          </rPr>
          <t>Periods</t>
        </r>
      </text>
    </comment>
    <comment ref="A7" authorId="0">
      <text>
        <r>
          <rPr>
            <sz val="10"/>
            <rFont val="Tahoma"/>
            <family val="0"/>
          </rPr>
          <t>Periods</t>
        </r>
      </text>
    </comment>
    <comment ref="A8" authorId="0">
      <text>
        <r>
          <rPr>
            <sz val="10"/>
            <rFont val="Tahoma"/>
            <family val="0"/>
          </rPr>
          <t>Periods</t>
        </r>
      </text>
    </comment>
    <comment ref="A9" authorId="0">
      <text>
        <r>
          <rPr>
            <sz val="10"/>
            <rFont val="Tahoma"/>
            <family val="0"/>
          </rPr>
          <t>Periods</t>
        </r>
      </text>
    </comment>
    <comment ref="A10" authorId="0">
      <text>
        <r>
          <rPr>
            <sz val="10"/>
            <rFont val="Tahoma"/>
            <family val="0"/>
          </rPr>
          <t>Periods</t>
        </r>
      </text>
    </comment>
    <comment ref="A11" authorId="0">
      <text>
        <r>
          <rPr>
            <sz val="10"/>
            <rFont val="Tahoma"/>
            <family val="0"/>
          </rPr>
          <t>Periods</t>
        </r>
      </text>
    </comment>
    <comment ref="A12" authorId="0">
      <text>
        <r>
          <rPr>
            <sz val="10"/>
            <rFont val="Tahoma"/>
            <family val="0"/>
          </rPr>
          <t>Periods</t>
        </r>
      </text>
    </comment>
    <comment ref="A13" authorId="0">
      <text>
        <r>
          <rPr>
            <sz val="10"/>
            <rFont val="Tahoma"/>
            <family val="0"/>
          </rPr>
          <t>Periods</t>
        </r>
      </text>
    </comment>
    <comment ref="A14" authorId="0">
      <text>
        <r>
          <rPr>
            <sz val="10"/>
            <rFont val="Tahoma"/>
            <family val="0"/>
          </rPr>
          <t>Periods</t>
        </r>
      </text>
    </comment>
    <comment ref="A15" authorId="0">
      <text>
        <r>
          <rPr>
            <sz val="10"/>
            <rFont val="Tahoma"/>
            <family val="0"/>
          </rPr>
          <t>Periods</t>
        </r>
      </text>
    </comment>
    <comment ref="A16" authorId="0">
      <text>
        <r>
          <rPr>
            <sz val="10"/>
            <rFont val="Tahoma"/>
            <family val="0"/>
          </rPr>
          <t>Periods</t>
        </r>
      </text>
    </comment>
    <comment ref="A17" authorId="0">
      <text>
        <r>
          <rPr>
            <sz val="10"/>
            <rFont val="Tahoma"/>
            <family val="0"/>
          </rPr>
          <t>Periods</t>
        </r>
      </text>
    </comment>
    <comment ref="B4" authorId="0">
      <text>
        <r>
          <rPr>
            <sz val="10"/>
            <rFont val="Tahoma"/>
            <family val="0"/>
          </rPr>
          <t>Net Rev Calc</t>
        </r>
      </text>
    </comment>
    <comment ref="E4" authorId="0">
      <text>
        <r>
          <rPr>
            <sz val="10"/>
            <rFont val="Tahoma"/>
            <family val="0"/>
          </rPr>
          <t>Net Rev Calc</t>
        </r>
      </text>
    </comment>
    <comment ref="G4" authorId="0">
      <text>
        <r>
          <rPr>
            <sz val="10"/>
            <rFont val="Tahoma"/>
            <family val="0"/>
          </rPr>
          <t>Net Rev Calc</t>
        </r>
      </text>
    </comment>
    <comment ref="H4" authorId="0">
      <text>
        <r>
          <rPr>
            <sz val="10"/>
            <rFont val="Tahoma"/>
            <family val="0"/>
          </rPr>
          <t>Net Rev Calc</t>
        </r>
      </text>
    </comment>
    <comment ref="J4" authorId="0">
      <text>
        <r>
          <rPr>
            <sz val="10"/>
            <rFont val="Tahoma"/>
            <family val="0"/>
          </rPr>
          <t>Net Rev Calc</t>
        </r>
      </text>
    </comment>
    <comment ref="L4" authorId="0">
      <text>
        <r>
          <rPr>
            <sz val="10"/>
            <rFont val="Tahoma"/>
            <family val="0"/>
          </rPr>
          <t>Net Rev Calc</t>
        </r>
      </text>
    </comment>
    <comment ref="N4" authorId="0">
      <text>
        <r>
          <rPr>
            <sz val="10"/>
            <rFont val="Tahoma"/>
            <family val="0"/>
          </rPr>
          <t>Net Rev Calc</t>
        </r>
      </text>
    </comment>
    <comment ref="O4" authorId="0">
      <text>
        <r>
          <rPr>
            <sz val="10"/>
            <rFont val="Tahoma"/>
            <family val="0"/>
          </rPr>
          <t>Net Rev Calc</t>
        </r>
      </text>
    </comment>
    <comment ref="P4" authorId="0">
      <text>
        <r>
          <rPr>
            <sz val="10"/>
            <rFont val="Tahoma"/>
            <family val="0"/>
          </rPr>
          <t>Net Rev Calc</t>
        </r>
      </text>
    </comment>
    <comment ref="R4" authorId="0">
      <text>
        <r>
          <rPr>
            <sz val="10"/>
            <rFont val="Tahoma"/>
            <family val="0"/>
          </rPr>
          <t>Net Rev Calc</t>
        </r>
      </text>
    </comment>
    <comment ref="S4" authorId="0">
      <text>
        <r>
          <rPr>
            <sz val="10"/>
            <rFont val="Tahoma"/>
            <family val="0"/>
          </rPr>
          <t>Net Rev Calc</t>
        </r>
      </text>
    </comment>
    <comment ref="T4" authorId="0">
      <text>
        <r>
          <rPr>
            <sz val="10"/>
            <rFont val="Tahoma"/>
            <family val="0"/>
          </rPr>
          <t>Net Rev Calc</t>
        </r>
      </text>
    </comment>
    <comment ref="U4" authorId="0">
      <text>
        <r>
          <rPr>
            <sz val="10"/>
            <rFont val="Tahoma"/>
            <family val="0"/>
          </rPr>
          <t>Net Rev Calc</t>
        </r>
      </text>
    </comment>
    <comment ref="V4" authorId="0">
      <text>
        <r>
          <rPr>
            <sz val="10"/>
            <rFont val="Tahoma"/>
            <family val="0"/>
          </rPr>
          <t>Net Rev Calc</t>
        </r>
      </text>
    </comment>
    <comment ref="W4" authorId="0">
      <text>
        <r>
          <rPr>
            <sz val="10"/>
            <rFont val="Tahoma"/>
            <family val="0"/>
          </rPr>
          <t>Net Rev Calc</t>
        </r>
      </text>
    </comment>
    <comment ref="X4" authorId="0">
      <text>
        <r>
          <rPr>
            <sz val="10"/>
            <rFont val="Tahoma"/>
            <family val="0"/>
          </rPr>
          <t>Net Rev Calc</t>
        </r>
      </text>
    </comment>
    <comment ref="Y4" authorId="0">
      <text>
        <r>
          <rPr>
            <sz val="10"/>
            <rFont val="Tahoma"/>
            <family val="0"/>
          </rPr>
          <t>Net Rev Calc</t>
        </r>
      </text>
    </comment>
    <comment ref="Z4" authorId="0">
      <text>
        <r>
          <rPr>
            <sz val="10"/>
            <rFont val="Tahoma"/>
            <family val="0"/>
          </rPr>
          <t>Net Rev Calc</t>
        </r>
      </text>
    </comment>
    <comment ref="A23" authorId="0">
      <text>
        <r>
          <rPr>
            <sz val="10"/>
            <rFont val="Tahoma"/>
            <family val="0"/>
          </rPr>
          <t>Div to Reg - CO 01</t>
        </r>
      </text>
    </comment>
    <comment ref="B23" authorId="0">
      <text>
        <r>
          <rPr>
            <sz val="10"/>
            <rFont val="Tahoma"/>
            <family val="0"/>
          </rPr>
          <t>Submittals</t>
        </r>
      </text>
    </comment>
    <comment ref="C25" authorId="0">
      <text>
        <r>
          <rPr>
            <sz val="10"/>
            <rFont val="Tahoma"/>
            <family val="0"/>
          </rPr>
          <t>Therm/Bill</t>
        </r>
      </text>
    </comment>
    <comment ref="E25" authorId="0">
      <text>
        <r>
          <rPr>
            <sz val="10"/>
            <rFont val="Tahoma"/>
            <family val="0"/>
          </rPr>
          <t>Therm/Bill</t>
        </r>
      </text>
    </comment>
    <comment ref="F25" authorId="0">
      <text>
        <r>
          <rPr>
            <sz val="10"/>
            <rFont val="Tahoma"/>
            <family val="0"/>
          </rPr>
          <t>Therm/Bill</t>
        </r>
      </text>
    </comment>
    <comment ref="H25" authorId="0">
      <text>
        <r>
          <rPr>
            <sz val="10"/>
            <rFont val="Tahoma"/>
            <family val="0"/>
          </rPr>
          <t>Therm/Bill</t>
        </r>
      </text>
    </comment>
    <comment ref="K25" authorId="0">
      <text>
        <r>
          <rPr>
            <sz val="10"/>
            <rFont val="Tahoma"/>
            <family val="0"/>
          </rPr>
          <t>Therm/Bill</t>
        </r>
      </text>
    </comment>
    <comment ref="L25" authorId="0">
      <text>
        <r>
          <rPr>
            <sz val="10"/>
            <rFont val="Tahoma"/>
            <family val="0"/>
          </rPr>
          <t>Therm/Bill</t>
        </r>
      </text>
    </comment>
    <comment ref="O25" authorId="0">
      <text>
        <r>
          <rPr>
            <sz val="10"/>
            <rFont val="Tahoma"/>
            <family val="0"/>
          </rPr>
          <t>Therm/Bill</t>
        </r>
      </text>
    </comment>
    <comment ref="G25" authorId="0">
      <text>
        <r>
          <rPr>
            <sz val="10"/>
            <rFont val="Tahoma"/>
            <family val="0"/>
          </rPr>
          <t>Therm/Bill</t>
        </r>
      </text>
    </comment>
    <comment ref="P25" authorId="0">
      <text>
        <r>
          <rPr>
            <sz val="10"/>
            <rFont val="Tahoma"/>
            <family val="0"/>
          </rPr>
          <t>Therm/Bill</t>
        </r>
      </text>
    </comment>
    <comment ref="R25" authorId="0">
      <text>
        <r>
          <rPr>
            <sz val="10"/>
            <rFont val="Tahoma"/>
            <family val="0"/>
          </rPr>
          <t>Therm/Bill</t>
        </r>
      </text>
    </comment>
    <comment ref="S25" authorId="0">
      <text>
        <r>
          <rPr>
            <sz val="10"/>
            <rFont val="Tahoma"/>
            <family val="0"/>
          </rPr>
          <t>Therm/Bill</t>
        </r>
      </text>
    </comment>
    <comment ref="T25" authorId="0">
      <text>
        <r>
          <rPr>
            <sz val="10"/>
            <rFont val="Tahoma"/>
            <family val="0"/>
          </rPr>
          <t>Therm/Bill</t>
        </r>
      </text>
    </comment>
    <comment ref="U25" authorId="0">
      <text>
        <r>
          <rPr>
            <sz val="10"/>
            <rFont val="Tahoma"/>
            <family val="0"/>
          </rPr>
          <t>Therm/Bill</t>
        </r>
      </text>
    </comment>
    <comment ref="V25" authorId="0">
      <text>
        <r>
          <rPr>
            <sz val="10"/>
            <rFont val="Tahoma"/>
            <family val="0"/>
          </rPr>
          <t>Therm/Bill</t>
        </r>
      </text>
    </comment>
    <comment ref="W25" authorId="0">
      <text>
        <r>
          <rPr>
            <sz val="10"/>
            <rFont val="Tahoma"/>
            <family val="0"/>
          </rPr>
          <t>Therm/Bill</t>
        </r>
      </text>
    </comment>
    <comment ref="X25" authorId="0">
      <text>
        <r>
          <rPr>
            <sz val="10"/>
            <rFont val="Tahoma"/>
            <family val="0"/>
          </rPr>
          <t>Therm/Bill</t>
        </r>
      </text>
    </comment>
    <comment ref="Y25" authorId="0">
      <text>
        <r>
          <rPr>
            <sz val="10"/>
            <rFont val="Tahoma"/>
            <family val="0"/>
          </rPr>
          <t>Therm/Bill</t>
        </r>
      </text>
    </comment>
    <comment ref="Z25" authorId="0">
      <text>
        <r>
          <rPr>
            <sz val="10"/>
            <rFont val="Tahoma"/>
            <family val="0"/>
          </rPr>
          <t>Therm/Bill</t>
        </r>
      </text>
    </comment>
    <comment ref="AA25" authorId="0">
      <text>
        <r>
          <rPr>
            <sz val="10"/>
            <rFont val="Tahoma"/>
            <family val="0"/>
          </rPr>
          <t>Therm/Bill</t>
        </r>
      </text>
    </comment>
    <comment ref="AB25" authorId="0">
      <text>
        <r>
          <rPr>
            <sz val="10"/>
            <rFont val="Tahoma"/>
            <family val="0"/>
          </rPr>
          <t>Therm/Bill</t>
        </r>
      </text>
    </comment>
    <comment ref="AC25" authorId="0">
      <text>
        <r>
          <rPr>
            <sz val="10"/>
            <rFont val="Tahoma"/>
            <family val="0"/>
          </rPr>
          <t>Therm/Bill</t>
        </r>
      </text>
    </comment>
    <comment ref="A86" authorId="0">
      <text>
        <r>
          <rPr>
            <sz val="10"/>
            <rFont val="Tahoma"/>
            <family val="0"/>
          </rPr>
          <t>Therm/Bill</t>
        </r>
      </text>
    </comment>
    <comment ref="B86" authorId="0">
      <text>
        <r>
          <rPr>
            <sz val="10"/>
            <rFont val="Tahoma"/>
            <family val="0"/>
          </rPr>
          <t>Div to Reg - CO 01</t>
        </r>
      </text>
    </comment>
    <comment ref="C86" authorId="0">
      <text>
        <r>
          <rPr>
            <sz val="10"/>
            <rFont val="Tahoma"/>
            <family val="0"/>
          </rPr>
          <t>Submittals</t>
        </r>
      </text>
    </comment>
    <comment ref="A89" authorId="0">
      <text>
        <r>
          <rPr>
            <sz val="10"/>
            <rFont val="Tahoma"/>
            <family val="0"/>
          </rPr>
          <t>Periods</t>
        </r>
      </text>
    </comment>
    <comment ref="A90" authorId="0">
      <text>
        <r>
          <rPr>
            <sz val="10"/>
            <rFont val="Tahoma"/>
            <family val="0"/>
          </rPr>
          <t>Periods</t>
        </r>
      </text>
    </comment>
    <comment ref="A91" authorId="0">
      <text>
        <r>
          <rPr>
            <sz val="10"/>
            <rFont val="Tahoma"/>
            <family val="0"/>
          </rPr>
          <t>Periods</t>
        </r>
      </text>
    </comment>
    <comment ref="A92" authorId="0">
      <text>
        <r>
          <rPr>
            <sz val="10"/>
            <rFont val="Tahoma"/>
            <family val="0"/>
          </rPr>
          <t>Periods</t>
        </r>
      </text>
    </comment>
    <comment ref="A93" authorId="0">
      <text>
        <r>
          <rPr>
            <sz val="10"/>
            <rFont val="Tahoma"/>
            <family val="0"/>
          </rPr>
          <t>Periods</t>
        </r>
      </text>
    </comment>
    <comment ref="A94" authorId="0">
      <text>
        <r>
          <rPr>
            <sz val="10"/>
            <rFont val="Tahoma"/>
            <family val="0"/>
          </rPr>
          <t>Periods</t>
        </r>
      </text>
    </comment>
    <comment ref="A95" authorId="0">
      <text>
        <r>
          <rPr>
            <sz val="10"/>
            <rFont val="Tahoma"/>
            <family val="0"/>
          </rPr>
          <t>Periods</t>
        </r>
      </text>
    </comment>
    <comment ref="A96" authorId="0">
      <text>
        <r>
          <rPr>
            <sz val="10"/>
            <rFont val="Tahoma"/>
            <family val="0"/>
          </rPr>
          <t>Periods</t>
        </r>
      </text>
    </comment>
    <comment ref="A97" authorId="0">
      <text>
        <r>
          <rPr>
            <sz val="10"/>
            <rFont val="Tahoma"/>
            <family val="0"/>
          </rPr>
          <t>Periods</t>
        </r>
      </text>
    </comment>
    <comment ref="A98" authorId="0">
      <text>
        <r>
          <rPr>
            <sz val="10"/>
            <rFont val="Tahoma"/>
            <family val="0"/>
          </rPr>
          <t>Periods</t>
        </r>
      </text>
    </comment>
    <comment ref="A99" authorId="0">
      <text>
        <r>
          <rPr>
            <sz val="10"/>
            <rFont val="Tahoma"/>
            <family val="0"/>
          </rPr>
          <t>Periods</t>
        </r>
      </text>
    </comment>
    <comment ref="A100" authorId="0">
      <text>
        <r>
          <rPr>
            <sz val="10"/>
            <rFont val="Tahoma"/>
            <family val="0"/>
          </rPr>
          <t>Periods</t>
        </r>
      </text>
    </comment>
    <comment ref="A101" authorId="0">
      <text>
        <r>
          <rPr>
            <sz val="10"/>
            <rFont val="Tahoma"/>
            <family val="0"/>
          </rPr>
          <t>Periods</t>
        </r>
      </text>
    </comment>
    <comment ref="B88" authorId="0">
      <text>
        <r>
          <rPr>
            <sz val="10"/>
            <rFont val="Tahoma"/>
            <family val="0"/>
          </rPr>
          <t>Hist Versions</t>
        </r>
      </text>
    </comment>
    <comment ref="C88" authorId="0">
      <text>
        <r>
          <rPr>
            <sz val="10"/>
            <rFont val="Tahoma"/>
            <family val="0"/>
          </rPr>
          <t>Hist Versions</t>
        </r>
      </text>
    </comment>
    <comment ref="D88" authorId="0">
      <text>
        <r>
          <rPr>
            <sz val="10"/>
            <rFont val="Tahoma"/>
            <family val="0"/>
          </rPr>
          <t>Hist Versions</t>
        </r>
      </text>
    </comment>
    <comment ref="E88" authorId="0">
      <text>
        <r>
          <rPr>
            <sz val="10"/>
            <rFont val="Tahoma"/>
            <family val="0"/>
          </rPr>
          <t>Hist Versions</t>
        </r>
      </text>
    </comment>
    <comment ref="Q25" authorId="0">
      <text>
        <r>
          <rPr>
            <sz val="10"/>
            <rFont val="Tahoma"/>
            <family val="0"/>
          </rPr>
          <t>Therm/Bill</t>
        </r>
      </text>
    </comment>
    <comment ref="C4" authorId="0">
      <text>
        <r>
          <rPr>
            <sz val="10"/>
            <rFont val="Tahoma"/>
            <family val="0"/>
          </rPr>
          <t>Net Rev Calc</t>
        </r>
      </text>
    </comment>
    <comment ref="F4" authorId="0">
      <text>
        <r>
          <rPr>
            <sz val="10"/>
            <rFont val="Tahoma"/>
            <family val="0"/>
          </rPr>
          <t>Net Rev Calc</t>
        </r>
      </text>
    </comment>
    <comment ref="I4" authorId="0">
      <text>
        <r>
          <rPr>
            <sz val="10"/>
            <rFont val="Tahoma"/>
            <family val="0"/>
          </rPr>
          <t>Net Rev Calc</t>
        </r>
      </text>
    </comment>
    <comment ref="K4" authorId="0">
      <text>
        <r>
          <rPr>
            <sz val="10"/>
            <rFont val="Tahoma"/>
            <family val="0"/>
          </rPr>
          <t>Net Rev Calc</t>
        </r>
      </text>
    </comment>
    <comment ref="M4" authorId="0">
      <text>
        <r>
          <rPr>
            <sz val="10"/>
            <rFont val="Tahoma"/>
            <family val="0"/>
          </rPr>
          <t>Net Rev Calc</t>
        </r>
      </text>
    </comment>
    <comment ref="Q4" authorId="0">
      <text>
        <r>
          <rPr>
            <sz val="10"/>
            <rFont val="Tahoma"/>
            <family val="0"/>
          </rPr>
          <t>Net Rev Calc</t>
        </r>
      </text>
    </comment>
    <comment ref="C2" authorId="0">
      <text>
        <r>
          <rPr>
            <sz val="8"/>
            <rFont val="Tahoma"/>
            <family val="0"/>
          </rPr>
          <t>5 yr Scenarios</t>
        </r>
      </text>
    </comment>
    <comment ref="A26" authorId="0">
      <text>
        <r>
          <rPr>
            <sz val="8"/>
            <rFont val="Tahoma"/>
            <family val="0"/>
          </rPr>
          <t>Hist Versions</t>
        </r>
      </text>
    </comment>
    <comment ref="B26" authorId="0">
      <text>
        <r>
          <rPr>
            <sz val="8"/>
            <rFont val="Tahoma"/>
            <family val="0"/>
          </rPr>
          <t>Periods</t>
        </r>
      </text>
    </comment>
    <comment ref="B27" authorId="0">
      <text>
        <r>
          <rPr>
            <sz val="8"/>
            <rFont val="Tahoma"/>
            <family val="0"/>
          </rPr>
          <t>Periods</t>
        </r>
      </text>
    </comment>
    <comment ref="B28" authorId="0">
      <text>
        <r>
          <rPr>
            <sz val="8"/>
            <rFont val="Tahoma"/>
            <family val="0"/>
          </rPr>
          <t>Periods</t>
        </r>
      </text>
    </comment>
    <comment ref="B29" authorId="0">
      <text>
        <r>
          <rPr>
            <sz val="8"/>
            <rFont val="Tahoma"/>
            <family val="0"/>
          </rPr>
          <t>Periods</t>
        </r>
      </text>
    </comment>
    <comment ref="B30" authorId="0">
      <text>
        <r>
          <rPr>
            <sz val="8"/>
            <rFont val="Tahoma"/>
            <family val="0"/>
          </rPr>
          <t>Periods</t>
        </r>
      </text>
    </comment>
    <comment ref="B31" authorId="0">
      <text>
        <r>
          <rPr>
            <sz val="8"/>
            <rFont val="Tahoma"/>
            <family val="0"/>
          </rPr>
          <t>Periods</t>
        </r>
      </text>
    </comment>
    <comment ref="B32" authorId="0">
      <text>
        <r>
          <rPr>
            <sz val="8"/>
            <rFont val="Tahoma"/>
            <family val="0"/>
          </rPr>
          <t>Periods</t>
        </r>
      </text>
    </comment>
    <comment ref="B33" authorId="0">
      <text>
        <r>
          <rPr>
            <sz val="8"/>
            <rFont val="Tahoma"/>
            <family val="0"/>
          </rPr>
          <t>Periods</t>
        </r>
      </text>
    </comment>
    <comment ref="B34" authorId="0">
      <text>
        <r>
          <rPr>
            <sz val="8"/>
            <rFont val="Tahoma"/>
            <family val="0"/>
          </rPr>
          <t>Periods</t>
        </r>
      </text>
    </comment>
    <comment ref="B35" authorId="0">
      <text>
        <r>
          <rPr>
            <sz val="8"/>
            <rFont val="Tahoma"/>
            <family val="0"/>
          </rPr>
          <t>Periods</t>
        </r>
      </text>
    </comment>
    <comment ref="B36" authorId="0">
      <text>
        <r>
          <rPr>
            <sz val="8"/>
            <rFont val="Tahoma"/>
            <family val="0"/>
          </rPr>
          <t>Periods</t>
        </r>
      </text>
    </comment>
    <comment ref="B37" authorId="0">
      <text>
        <r>
          <rPr>
            <sz val="8"/>
            <rFont val="Tahoma"/>
            <family val="0"/>
          </rPr>
          <t>Periods</t>
        </r>
      </text>
    </comment>
    <comment ref="B38" authorId="0">
      <text>
        <r>
          <rPr>
            <sz val="8"/>
            <rFont val="Tahoma"/>
            <family val="0"/>
          </rPr>
          <t>Periods</t>
        </r>
      </text>
    </comment>
    <comment ref="A39" authorId="0">
      <text>
        <r>
          <rPr>
            <sz val="8"/>
            <rFont val="Tahoma"/>
            <family val="0"/>
          </rPr>
          <t>Hist Versions</t>
        </r>
      </text>
    </comment>
    <comment ref="B39" authorId="0">
      <text>
        <r>
          <rPr>
            <sz val="8"/>
            <rFont val="Tahoma"/>
            <family val="0"/>
          </rPr>
          <t>Periods</t>
        </r>
      </text>
    </comment>
    <comment ref="B40" authorId="0">
      <text>
        <r>
          <rPr>
            <sz val="8"/>
            <rFont val="Tahoma"/>
            <family val="0"/>
          </rPr>
          <t>Periods</t>
        </r>
      </text>
    </comment>
    <comment ref="B41" authorId="0">
      <text>
        <r>
          <rPr>
            <sz val="8"/>
            <rFont val="Tahoma"/>
            <family val="0"/>
          </rPr>
          <t>Periods</t>
        </r>
      </text>
    </comment>
    <comment ref="B42" authorId="0">
      <text>
        <r>
          <rPr>
            <sz val="8"/>
            <rFont val="Tahoma"/>
            <family val="0"/>
          </rPr>
          <t>Periods</t>
        </r>
      </text>
    </comment>
    <comment ref="B43" authorId="0">
      <text>
        <r>
          <rPr>
            <sz val="8"/>
            <rFont val="Tahoma"/>
            <family val="0"/>
          </rPr>
          <t>Periods</t>
        </r>
      </text>
    </comment>
    <comment ref="B44" authorId="0">
      <text>
        <r>
          <rPr>
            <sz val="8"/>
            <rFont val="Tahoma"/>
            <family val="0"/>
          </rPr>
          <t>Periods</t>
        </r>
      </text>
    </comment>
    <comment ref="B45" authorId="0">
      <text>
        <r>
          <rPr>
            <sz val="8"/>
            <rFont val="Tahoma"/>
            <family val="0"/>
          </rPr>
          <t>Periods</t>
        </r>
      </text>
    </comment>
    <comment ref="B46" authorId="0">
      <text>
        <r>
          <rPr>
            <sz val="8"/>
            <rFont val="Tahoma"/>
            <family val="0"/>
          </rPr>
          <t>Periods</t>
        </r>
      </text>
    </comment>
    <comment ref="B47" authorId="0">
      <text>
        <r>
          <rPr>
            <sz val="8"/>
            <rFont val="Tahoma"/>
            <family val="0"/>
          </rPr>
          <t>Periods</t>
        </r>
      </text>
    </comment>
    <comment ref="B48" authorId="0">
      <text>
        <r>
          <rPr>
            <sz val="8"/>
            <rFont val="Tahoma"/>
            <family val="0"/>
          </rPr>
          <t>Periods</t>
        </r>
      </text>
    </comment>
    <comment ref="B49" authorId="0">
      <text>
        <r>
          <rPr>
            <sz val="8"/>
            <rFont val="Tahoma"/>
            <family val="0"/>
          </rPr>
          <t>Periods</t>
        </r>
      </text>
    </comment>
    <comment ref="B50" authorId="0">
      <text>
        <r>
          <rPr>
            <sz val="8"/>
            <rFont val="Tahoma"/>
            <family val="0"/>
          </rPr>
          <t>Periods</t>
        </r>
      </text>
    </comment>
    <comment ref="B51" authorId="0">
      <text>
        <r>
          <rPr>
            <sz val="8"/>
            <rFont val="Tahoma"/>
            <family val="0"/>
          </rPr>
          <t>Periods</t>
        </r>
      </text>
    </comment>
    <comment ref="A52" authorId="0">
      <text>
        <r>
          <rPr>
            <sz val="8"/>
            <rFont val="Tahoma"/>
            <family val="0"/>
          </rPr>
          <t>Hist Versions</t>
        </r>
      </text>
    </comment>
    <comment ref="B52" authorId="0">
      <text>
        <r>
          <rPr>
            <sz val="8"/>
            <rFont val="Tahoma"/>
            <family val="0"/>
          </rPr>
          <t>Periods</t>
        </r>
      </text>
    </comment>
    <comment ref="B53" authorId="0">
      <text>
        <r>
          <rPr>
            <sz val="8"/>
            <rFont val="Tahoma"/>
            <family val="0"/>
          </rPr>
          <t>Periods</t>
        </r>
      </text>
    </comment>
    <comment ref="B54" authorId="0">
      <text>
        <r>
          <rPr>
            <sz val="8"/>
            <rFont val="Tahoma"/>
            <family val="0"/>
          </rPr>
          <t>Periods</t>
        </r>
      </text>
    </comment>
    <comment ref="B55" authorId="0">
      <text>
        <r>
          <rPr>
            <sz val="8"/>
            <rFont val="Tahoma"/>
            <family val="0"/>
          </rPr>
          <t>Periods</t>
        </r>
      </text>
    </comment>
    <comment ref="B56" authorId="0">
      <text>
        <r>
          <rPr>
            <sz val="8"/>
            <rFont val="Tahoma"/>
            <family val="0"/>
          </rPr>
          <t>Periods</t>
        </r>
      </text>
    </comment>
    <comment ref="B57" authorId="0">
      <text>
        <r>
          <rPr>
            <sz val="8"/>
            <rFont val="Tahoma"/>
            <family val="0"/>
          </rPr>
          <t>Periods</t>
        </r>
      </text>
    </comment>
    <comment ref="B58" authorId="0">
      <text>
        <r>
          <rPr>
            <sz val="8"/>
            <rFont val="Tahoma"/>
            <family val="0"/>
          </rPr>
          <t>Periods</t>
        </r>
      </text>
    </comment>
    <comment ref="B59" authorId="0">
      <text>
        <r>
          <rPr>
            <sz val="8"/>
            <rFont val="Tahoma"/>
            <family val="0"/>
          </rPr>
          <t>Periods</t>
        </r>
      </text>
    </comment>
    <comment ref="B60" authorId="0">
      <text>
        <r>
          <rPr>
            <sz val="8"/>
            <rFont val="Tahoma"/>
            <family val="0"/>
          </rPr>
          <t>Periods</t>
        </r>
      </text>
    </comment>
    <comment ref="B61" authorId="0">
      <text>
        <r>
          <rPr>
            <sz val="8"/>
            <rFont val="Tahoma"/>
            <family val="0"/>
          </rPr>
          <t>Periods</t>
        </r>
      </text>
    </comment>
    <comment ref="B62" authorId="0">
      <text>
        <r>
          <rPr>
            <sz val="8"/>
            <rFont val="Tahoma"/>
            <family val="0"/>
          </rPr>
          <t>Periods</t>
        </r>
      </text>
    </comment>
    <comment ref="B63" authorId="0">
      <text>
        <r>
          <rPr>
            <sz val="8"/>
            <rFont val="Tahoma"/>
            <family val="0"/>
          </rPr>
          <t>Periods</t>
        </r>
      </text>
    </comment>
    <comment ref="B64" authorId="0">
      <text>
        <r>
          <rPr>
            <sz val="8"/>
            <rFont val="Tahoma"/>
            <family val="0"/>
          </rPr>
          <t>Periods</t>
        </r>
      </text>
    </comment>
    <comment ref="A65" authorId="0">
      <text>
        <r>
          <rPr>
            <sz val="8"/>
            <rFont val="Tahoma"/>
            <family val="0"/>
          </rPr>
          <t>Hist Versions</t>
        </r>
      </text>
    </comment>
    <comment ref="B65" authorId="0">
      <text>
        <r>
          <rPr>
            <sz val="8"/>
            <rFont val="Tahoma"/>
            <family val="0"/>
          </rPr>
          <t>Periods</t>
        </r>
      </text>
    </comment>
    <comment ref="B66" authorId="0">
      <text>
        <r>
          <rPr>
            <sz val="8"/>
            <rFont val="Tahoma"/>
            <family val="0"/>
          </rPr>
          <t>Periods</t>
        </r>
      </text>
    </comment>
    <comment ref="B67" authorId="0">
      <text>
        <r>
          <rPr>
            <sz val="8"/>
            <rFont val="Tahoma"/>
            <family val="0"/>
          </rPr>
          <t>Periods</t>
        </r>
      </text>
    </comment>
    <comment ref="B68" authorId="0">
      <text>
        <r>
          <rPr>
            <sz val="8"/>
            <rFont val="Tahoma"/>
            <family val="0"/>
          </rPr>
          <t>Periods</t>
        </r>
      </text>
    </comment>
    <comment ref="B69" authorId="0">
      <text>
        <r>
          <rPr>
            <sz val="8"/>
            <rFont val="Tahoma"/>
            <family val="0"/>
          </rPr>
          <t>Periods</t>
        </r>
      </text>
    </comment>
    <comment ref="B70" authorId="0">
      <text>
        <r>
          <rPr>
            <sz val="8"/>
            <rFont val="Tahoma"/>
            <family val="0"/>
          </rPr>
          <t>Periods</t>
        </r>
      </text>
    </comment>
    <comment ref="B71" authorId="0">
      <text>
        <r>
          <rPr>
            <sz val="8"/>
            <rFont val="Tahoma"/>
            <family val="0"/>
          </rPr>
          <t>Periods</t>
        </r>
      </text>
    </comment>
    <comment ref="B72" authorId="0">
      <text>
        <r>
          <rPr>
            <sz val="8"/>
            <rFont val="Tahoma"/>
            <family val="0"/>
          </rPr>
          <t>Periods</t>
        </r>
      </text>
    </comment>
    <comment ref="B73" authorId="0">
      <text>
        <r>
          <rPr>
            <sz val="8"/>
            <rFont val="Tahoma"/>
            <family val="0"/>
          </rPr>
          <t>Periods</t>
        </r>
      </text>
    </comment>
    <comment ref="B74" authorId="0">
      <text>
        <r>
          <rPr>
            <sz val="8"/>
            <rFont val="Tahoma"/>
            <family val="0"/>
          </rPr>
          <t>Periods</t>
        </r>
      </text>
    </comment>
    <comment ref="B75" authorId="0">
      <text>
        <r>
          <rPr>
            <sz val="8"/>
            <rFont val="Tahoma"/>
            <family val="0"/>
          </rPr>
          <t>Periods</t>
        </r>
      </text>
    </comment>
    <comment ref="B76" authorId="0">
      <text>
        <r>
          <rPr>
            <sz val="8"/>
            <rFont val="Tahoma"/>
            <family val="0"/>
          </rPr>
          <t>Periods</t>
        </r>
      </text>
    </comment>
    <comment ref="B77" authorId="0">
      <text>
        <r>
          <rPr>
            <sz val="8"/>
            <rFont val="Tahoma"/>
            <family val="0"/>
          </rPr>
          <t>Periods</t>
        </r>
      </text>
    </comment>
    <comment ref="D25" authorId="0">
      <text>
        <r>
          <rPr>
            <sz val="8"/>
            <rFont val="Tahoma"/>
            <family val="0"/>
          </rPr>
          <t>Therm/Bill</t>
        </r>
      </text>
    </comment>
    <comment ref="I25" authorId="0">
      <text>
        <r>
          <rPr>
            <sz val="8"/>
            <rFont val="Tahoma"/>
            <family val="0"/>
          </rPr>
          <t>Therm/Bill</t>
        </r>
      </text>
    </comment>
    <comment ref="J25" authorId="0">
      <text>
        <r>
          <rPr>
            <sz val="8"/>
            <rFont val="Tahoma"/>
            <family val="0"/>
          </rPr>
          <t>Therm/Bill</t>
        </r>
      </text>
    </comment>
    <comment ref="M25" authorId="0">
      <text>
        <r>
          <rPr>
            <sz val="8"/>
            <rFont val="Tahoma"/>
            <family val="0"/>
          </rPr>
          <t>Therm/Bill</t>
        </r>
      </text>
    </comment>
    <comment ref="N25" authorId="0">
      <text>
        <r>
          <rPr>
            <sz val="8"/>
            <rFont val="Tahoma"/>
            <family val="0"/>
          </rPr>
          <t>Therm/Bill</t>
        </r>
      </text>
    </comment>
    <comment ref="AA4" authorId="0">
      <text>
        <r>
          <rPr>
            <sz val="8"/>
            <rFont val="Tahoma"/>
            <family val="0"/>
          </rPr>
          <t>Net Rev Calc</t>
        </r>
      </text>
    </comment>
    <comment ref="AD25" authorId="0">
      <text>
        <r>
          <rPr>
            <sz val="8"/>
            <rFont val="Tahoma"/>
            <family val="0"/>
          </rPr>
          <t>Therm/Bill</t>
        </r>
      </text>
    </comment>
    <comment ref="A22" authorId="1">
      <text>
        <r>
          <rPr>
            <sz val="8"/>
            <rFont val="Tahoma"/>
            <family val="0"/>
          </rPr>
          <t xml:space="preserve">Adaytum2
TYP=V
SVR=
LIB=Revenue
CBE=Therm per Bill
FGD=Y
BGD=Y
FGL=Y
BGL=N
SUP=N
BBF=N
NTS=Y
VAL=Y
RHD=N
LCK=N
RFH=N
BBK=Y
OVF=N
IAB=N
BAZ=N
EAZ=N
RGP=adaytum_page_2
RGR=adaytum_row_2
RGC=adaytum_col_3
RGD=adaytum_data_3
P01=Div to Reg - CO 01
R01=Hist Versions
R02=Periods
C01=Therm/Bill
VID=397DC14656C663C0
CHK=433057085
SLO=D
SLD=NNNN
</t>
        </r>
      </text>
    </comment>
    <comment ref="A85" authorId="1">
      <text>
        <r>
          <rPr>
            <sz val="8"/>
            <rFont val="Tahoma"/>
            <family val="0"/>
          </rPr>
          <t xml:space="preserve">Adaytum2
TYP=V
SVR=
LIB=Revenue
CBE=Therm per Bill
FGD=Y
BGD=Y
FGL=Y
BGL=N
SUP=N
BBF=N
NTS=Y
VAL=Y
RHD=N
LCK=N
RFH=N
BBK=Y
OVF=N
IAB=N
BAZ=N
EAZ=N
RGP=adaytum_page_3
RGR=adaytum_row_3
RGC=adaytum_col_2
RGD=adaytum_data_2
P01=Therm/Bill
P02=Div to Reg - CO 01
R01=Periods
C01=Hist Versions
VID=6AF27B4356C663C0
CHK=1707031970
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LIB=Five Yr Plan
CBE=5 Yr Op Rev Calc
FGD=Y
BGD=Y
FGL=Y
BGL=N
SUP=N
BBF=N
NTS=Y
VAL=Y
RHD=N
LCK=N
RFH=N
BBK=Y
OVF=N
IAB=N
BAZ=N
EAZ=N
RGP=adaytum_page_1
RGR=adaytum_row_1
RGC=adaytum_col_1
RGD=adaytum_data_1
P01=Div to Reg - CO 01 (WF)
P02=5 Year Plan
P03=5 yr Scenarios
R01=Periods
C01=Net Rev Calc
VID=8412F56E50D863C0
CHK=-822390931
SLO=D
SLD=NNNNN
</t>
        </r>
      </text>
    </comment>
  </commentList>
</comments>
</file>

<file path=xl/comments4.xml><?xml version="1.0" encoding="utf-8"?>
<comments xmlns="http://schemas.openxmlformats.org/spreadsheetml/2006/main">
  <authors>
    <author>Sue Richards</author>
  </authors>
  <commentList>
    <comment ref="B5" authorId="0">
      <text>
        <r>
          <rPr>
            <sz val="10"/>
            <rFont val="Tahoma"/>
            <family val="0"/>
          </rPr>
          <t>Net Rev Calc</t>
        </r>
      </text>
    </comment>
    <comment ref="B6" authorId="0">
      <text>
        <r>
          <rPr>
            <sz val="10"/>
            <rFont val="Tahoma"/>
            <family val="0"/>
          </rPr>
          <t>Net Rev Calc</t>
        </r>
      </text>
    </comment>
    <comment ref="B8" authorId="0">
      <text>
        <r>
          <rPr>
            <sz val="10"/>
            <rFont val="Tahoma"/>
            <family val="0"/>
          </rPr>
          <t>Net Rev Calc</t>
        </r>
      </text>
    </comment>
    <comment ref="B9" authorId="0">
      <text>
        <r>
          <rPr>
            <sz val="10"/>
            <rFont val="Tahoma"/>
            <family val="0"/>
          </rPr>
          <t>Net Rev Calc</t>
        </r>
      </text>
    </comment>
    <comment ref="B10" authorId="0">
      <text>
        <r>
          <rPr>
            <sz val="10"/>
            <rFont val="Tahoma"/>
            <family val="0"/>
          </rPr>
          <t>Net Rev Calc</t>
        </r>
      </text>
    </comment>
    <comment ref="B11" authorId="0">
      <text>
        <r>
          <rPr>
            <sz val="10"/>
            <rFont val="Tahoma"/>
            <family val="0"/>
          </rPr>
          <t>Net Rev Calc</t>
        </r>
      </text>
    </comment>
    <comment ref="B12" authorId="0">
      <text>
        <r>
          <rPr>
            <sz val="10"/>
            <rFont val="Tahoma"/>
            <family val="0"/>
          </rPr>
          <t>Net Rev Calc</t>
        </r>
      </text>
    </comment>
    <comment ref="B13" authorId="0">
      <text>
        <r>
          <rPr>
            <sz val="10"/>
            <rFont val="Tahoma"/>
            <family val="0"/>
          </rPr>
          <t>Net Rev Calc</t>
        </r>
      </text>
    </comment>
    <comment ref="B14" authorId="0">
      <text>
        <r>
          <rPr>
            <sz val="10"/>
            <rFont val="Tahoma"/>
            <family val="0"/>
          </rPr>
          <t>Net Rev Calc</t>
        </r>
      </text>
    </comment>
    <comment ref="B15" authorId="0">
      <text>
        <r>
          <rPr>
            <sz val="10"/>
            <rFont val="Tahoma"/>
            <family val="0"/>
          </rPr>
          <t>Net Rev Calc</t>
        </r>
      </text>
    </comment>
    <comment ref="B16" authorId="0">
      <text>
        <r>
          <rPr>
            <sz val="10"/>
            <rFont val="Tahoma"/>
            <family val="0"/>
          </rPr>
          <t>Net Rev Calc</t>
        </r>
      </text>
    </comment>
    <comment ref="B17" authorId="0">
      <text>
        <r>
          <rPr>
            <sz val="10"/>
            <rFont val="Tahoma"/>
            <family val="0"/>
          </rPr>
          <t>Net Rev Calc</t>
        </r>
      </text>
    </comment>
    <comment ref="B18" authorId="0">
      <text>
        <r>
          <rPr>
            <sz val="10"/>
            <rFont val="Tahoma"/>
            <family val="0"/>
          </rPr>
          <t>Net Rev Calc</t>
        </r>
      </text>
    </comment>
    <comment ref="B19" authorId="0">
      <text>
        <r>
          <rPr>
            <sz val="10"/>
            <rFont val="Tahoma"/>
            <family val="0"/>
          </rPr>
          <t>Net Rev Calc</t>
        </r>
      </text>
    </comment>
    <comment ref="B20" authorId="0">
      <text>
        <r>
          <rPr>
            <sz val="10"/>
            <rFont val="Tahoma"/>
            <family val="0"/>
          </rPr>
          <t>Net Rev Calc</t>
        </r>
      </text>
    </comment>
    <comment ref="B21" authorId="0">
      <text>
        <r>
          <rPr>
            <sz val="10"/>
            <rFont val="Tahoma"/>
            <family val="0"/>
          </rPr>
          <t>Net Rev Calc</t>
        </r>
      </text>
    </comment>
    <comment ref="B22" authorId="0">
      <text>
        <r>
          <rPr>
            <sz val="10"/>
            <rFont val="Tahoma"/>
            <family val="0"/>
          </rPr>
          <t>Net Rev Calc</t>
        </r>
      </text>
    </comment>
    <comment ref="B23" authorId="0">
      <text>
        <r>
          <rPr>
            <sz val="10"/>
            <rFont val="Tahoma"/>
            <family val="0"/>
          </rPr>
          <t>Net Rev Calc</t>
        </r>
      </text>
    </comment>
    <comment ref="B24" authorId="0">
      <text>
        <r>
          <rPr>
            <sz val="10"/>
            <rFont val="Tahoma"/>
            <family val="0"/>
          </rPr>
          <t>Net Rev Calc</t>
        </r>
      </text>
    </comment>
    <comment ref="B25" authorId="0">
      <text>
        <r>
          <rPr>
            <sz val="10"/>
            <rFont val="Tahoma"/>
            <family val="0"/>
          </rPr>
          <t>Net Rev Calc</t>
        </r>
      </text>
    </comment>
    <comment ref="B26" authorId="0">
      <text>
        <r>
          <rPr>
            <sz val="10"/>
            <rFont val="Tahoma"/>
            <family val="0"/>
          </rPr>
          <t>Net Rev Calc</t>
        </r>
      </text>
    </comment>
    <comment ref="B27" authorId="0">
      <text>
        <r>
          <rPr>
            <sz val="10"/>
            <rFont val="Tahoma"/>
            <family val="0"/>
          </rPr>
          <t>Net Rev Calc</t>
        </r>
      </text>
    </comment>
    <comment ref="B28" authorId="0">
      <text>
        <r>
          <rPr>
            <sz val="10"/>
            <rFont val="Tahoma"/>
            <family val="0"/>
          </rPr>
          <t>Net Rev Calc</t>
        </r>
      </text>
    </comment>
    <comment ref="B29" authorId="0">
      <text>
        <r>
          <rPr>
            <sz val="10"/>
            <rFont val="Tahoma"/>
            <family val="0"/>
          </rPr>
          <t>Net Rev Calc</t>
        </r>
      </text>
    </comment>
    <comment ref="B30" authorId="0">
      <text>
        <r>
          <rPr>
            <sz val="8"/>
            <rFont val="Tahoma"/>
            <family val="0"/>
          </rPr>
          <t>Net Rev Calc</t>
        </r>
      </text>
    </comment>
  </commentList>
</comments>
</file>

<file path=xl/sharedStrings.xml><?xml version="1.0" encoding="utf-8"?>
<sst xmlns="http://schemas.openxmlformats.org/spreadsheetml/2006/main" count="344" uniqueCount="178">
  <si>
    <t>SCHEDULE E-4</t>
  </si>
  <si>
    <t>FLORIDA PUBLIC SERVICE COMMISSION</t>
  </si>
  <si>
    <t>TYPE OF DATA SHOWN:</t>
  </si>
  <si>
    <t xml:space="preserve">WITNESS: </t>
  </si>
  <si>
    <t>PROJECTED</t>
  </si>
  <si>
    <t xml:space="preserve">  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</si>
  <si>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</si>
  <si>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</si>
  <si>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</si>
  <si>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</si>
  <si>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</si>
  <si>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</si>
  <si>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</si>
  <si>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</si>
  <si>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</si>
  <si>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</si>
  <si>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 xml:space="preserve"> RATE CLASS</t>
  </si>
  <si>
    <t xml:space="preserve">         (TOTAL EQUALS THE PEAK MONTH SALES FROM ABOVE)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</si>
  <si>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</si>
  <si>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</si>
  <si>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</si>
  <si>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</si>
  <si>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</si>
  <si>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</si>
  <si>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</si>
  <si>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</si>
  <si>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</si>
  <si>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</si>
  <si>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</si>
  <si>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</si>
  <si>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PAGE 1 OF 2</t>
  </si>
  <si>
    <t>PAGE 2 OF 2</t>
  </si>
  <si>
    <t>Line No.</t>
  </si>
  <si>
    <t>Total Company 01</t>
  </si>
  <si>
    <t>Submittal 1</t>
  </si>
  <si>
    <t>Total</t>
  </si>
  <si>
    <t>48001 RS   THERMS</t>
  </si>
  <si>
    <t>48105 SGS   THERMS</t>
  </si>
  <si>
    <t>48905 SGT   THERMS</t>
  </si>
  <si>
    <t>48904 CSLS   THERMS</t>
  </si>
  <si>
    <t>48112 NGVS   THERMS</t>
  </si>
  <si>
    <t>48925 TNGVS   THERMS</t>
  </si>
  <si>
    <t>48301 WHSE   THERMS</t>
  </si>
  <si>
    <t>48391 WHSE   THERMS</t>
  </si>
  <si>
    <t>48106 SIS   THERMS</t>
  </si>
  <si>
    <t>48107 IS   THERMS</t>
  </si>
  <si>
    <t>48108 ISLV   THERMS</t>
  </si>
  <si>
    <t>48906 SITS   THERMS</t>
  </si>
  <si>
    <t>48907 ITS   THERMS</t>
  </si>
  <si>
    <t>48908 ITSLV   THERMS</t>
  </si>
  <si>
    <t>48110 OSS   THERMS</t>
  </si>
  <si>
    <t>Total Therms</t>
  </si>
  <si>
    <t>Actual 1998</t>
  </si>
  <si>
    <t>Actual 1999</t>
  </si>
  <si>
    <t>Actual 2000</t>
  </si>
  <si>
    <t>Actual 2001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</si>
  <si>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</si>
  <si>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</si>
  <si>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</si>
  <si>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</si>
  <si>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</si>
  <si>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</si>
  <si>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</si>
  <si>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</si>
  <si>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</si>
  <si>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</si>
  <si>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</si>
  <si>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</si>
  <si>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minus OSS</t>
  </si>
  <si>
    <t>* Excludes Off System Sales</t>
  </si>
  <si>
    <t>RS</t>
  </si>
  <si>
    <t>SGS</t>
  </si>
  <si>
    <t>WHS</t>
  </si>
  <si>
    <t>SIS</t>
  </si>
  <si>
    <t>IS</t>
  </si>
  <si>
    <t>ISLV</t>
  </si>
  <si>
    <t>SITS</t>
  </si>
  <si>
    <t>SGTS</t>
  </si>
  <si>
    <t>ITS</t>
  </si>
  <si>
    <t>ITSLV</t>
  </si>
  <si>
    <t xml:space="preserve"> 06</t>
  </si>
  <si>
    <t>Max Jax</t>
  </si>
  <si>
    <t>COMPANY: PEOPLES GAS SYSTEM</t>
  </si>
  <si>
    <t>Peak</t>
  </si>
  <si>
    <t>Avg</t>
  </si>
  <si>
    <t>COST OF SERVICE</t>
  </si>
  <si>
    <t>EXPLANATION:  PROVIDE THE CALCULATION OF SYSTEM PEAK</t>
  </si>
  <si>
    <t>MONTH SALES BY RATE CLASS.</t>
  </si>
  <si>
    <t>SYSTEM MONTHLY SALES</t>
  </si>
  <si>
    <t>(THERMS)</t>
  </si>
  <si>
    <t>CONTRIBUTION TO THE SYSTEM PEAK MONTH SALES BY RATE CLASS</t>
  </si>
  <si>
    <t>same as above</t>
  </si>
  <si>
    <t>48104 CSLS   THERMS</t>
  </si>
  <si>
    <t>COMPANY:  PEOPLES GAS SYSTEM</t>
  </si>
  <si>
    <t>Therm per Bill</t>
  </si>
  <si>
    <t>Actual 2003</t>
  </si>
  <si>
    <t>Actual 2004</t>
  </si>
  <si>
    <t>Actual 2005</t>
  </si>
  <si>
    <t>Actual 2006</t>
  </si>
  <si>
    <t>2004 *</t>
  </si>
  <si>
    <t>2005 *</t>
  </si>
  <si>
    <t>2006 *</t>
  </si>
  <si>
    <t>RS 1   THERMS</t>
  </si>
  <si>
    <t>CND    THERMS</t>
  </si>
  <si>
    <t>CNDT  THERMS</t>
  </si>
  <si>
    <t>SGS    THERMS</t>
  </si>
  <si>
    <t>SGTS  THERMS</t>
  </si>
  <si>
    <t>GS 1    THERMS</t>
  </si>
  <si>
    <t>GTS 1 THERMS</t>
  </si>
  <si>
    <t>GS 2    THERMS</t>
  </si>
  <si>
    <t>GTS 2  THERMS</t>
  </si>
  <si>
    <t>GS 3    THERMS</t>
  </si>
  <si>
    <t>GTS 3  THERMS</t>
  </si>
  <si>
    <t>GS 4    THERMS</t>
  </si>
  <si>
    <t>GTS 4  THERMS</t>
  </si>
  <si>
    <t>GS 5    THERMS</t>
  </si>
  <si>
    <t>GTS 5  THERMS</t>
  </si>
  <si>
    <t>CSLS   THERMS</t>
  </si>
  <si>
    <t>CTSLS  THERMS</t>
  </si>
  <si>
    <t>NGVS   THERMS</t>
  </si>
  <si>
    <t>NTGV   THERMS</t>
  </si>
  <si>
    <t>WHSE   THERMS</t>
  </si>
  <si>
    <t>SITS    THERMS</t>
  </si>
  <si>
    <t>ITS     THERMS</t>
  </si>
  <si>
    <t>ITSLV   THERMS</t>
  </si>
  <si>
    <t>OSS   THERMS</t>
  </si>
  <si>
    <t>48101 GS 1  THERMS</t>
  </si>
  <si>
    <t>48901 GTS 1  THERMS</t>
  </si>
  <si>
    <t>48102 GS 3   THERMS</t>
  </si>
  <si>
    <t>48902 GTS 3   THERMS</t>
  </si>
  <si>
    <t>48103 GS 5   THERMS</t>
  </si>
  <si>
    <t>48903 GTS 5   THERMS</t>
  </si>
  <si>
    <t>48931 CNDT  THERMS</t>
  </si>
  <si>
    <t>48113 GS 2  THERMS</t>
  </si>
  <si>
    <t>48913 GTS 2  THERMS</t>
  </si>
  <si>
    <t>48115 GS 4  THERMS</t>
  </si>
  <si>
    <t>48915 GTS 4  THERMS</t>
  </si>
  <si>
    <t>Peak 2004</t>
  </si>
  <si>
    <t>Peak 2005</t>
  </si>
  <si>
    <t>Therms</t>
  </si>
  <si>
    <t>Peak 2006</t>
  </si>
  <si>
    <t xml:space="preserve">GS1 </t>
  </si>
  <si>
    <t>GTS1</t>
  </si>
  <si>
    <t>GS2</t>
  </si>
  <si>
    <t>GTS2</t>
  </si>
  <si>
    <t>GS3</t>
  </si>
  <si>
    <t>GTS3</t>
  </si>
  <si>
    <t>GS4</t>
  </si>
  <si>
    <t>GTS4</t>
  </si>
  <si>
    <t>GS5</t>
  </si>
  <si>
    <t>GTS5</t>
  </si>
  <si>
    <t>CNDT</t>
  </si>
  <si>
    <t>CLS</t>
  </si>
  <si>
    <t>CLT</t>
  </si>
  <si>
    <t>NVG</t>
  </si>
  <si>
    <t>NVT</t>
  </si>
  <si>
    <t>WHT</t>
  </si>
  <si>
    <t>OSS</t>
  </si>
  <si>
    <t>5 Yr Op Rev Calc</t>
  </si>
  <si>
    <t>HISTORIC BASE YEAR DATA:  12/31/2007</t>
  </si>
  <si>
    <t>R1 - Base January 2008</t>
  </si>
  <si>
    <t>Plan 2009</t>
  </si>
  <si>
    <t>Actual 2007</t>
  </si>
  <si>
    <t>Peak 2007</t>
  </si>
  <si>
    <t>Avg 2007</t>
  </si>
  <si>
    <t>YEARS ENDED  - 2004 - 2009</t>
  </si>
  <si>
    <t>2007 *</t>
  </si>
  <si>
    <t>combined RS</t>
  </si>
  <si>
    <t>DOCKET NO.:  080318-GU</t>
  </si>
  <si>
    <t>2009 *</t>
  </si>
  <si>
    <t>S. RICHARDS</t>
  </si>
  <si>
    <t>Plan 2009 for July - per "Peak" tab</t>
  </si>
  <si>
    <t>Not on "Peak" tab - input from cube</t>
  </si>
  <si>
    <t>WHST</t>
  </si>
  <si>
    <t>SC</t>
  </si>
  <si>
    <t>added these into ITSLV</t>
  </si>
  <si>
    <t>SUPPORTING SCHEDULES:  WORKPAPERS / H-1</t>
  </si>
  <si>
    <t>RECAP SCHEDULES:  H-2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</si>
</sst>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#,##0;\(#,##0\)"/>
  </numFmts>
  <fonts count="12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0"/>
      <name val="Tahoma"/>
      <family val="0"/>
    </font>
    <font>
      <b/>
      <sz val="10"/>
      <color indexed="10"/>
      <name val="Courier"/>
      <family val="3"/>
    </font>
    <font>
      <sz val="8"/>
      <name val="Tahoma"/>
      <family val="2"/>
    </font>
    <font>
      <sz val="10"/>
      <color indexed="12"/>
      <name val="Courier"/>
      <family val="3"/>
    </font>
    <font>
      <sz val="10"/>
      <color indexed="8"/>
      <name val="Courier"/>
      <family val="3"/>
    </font>
    <font>
      <u val="single"/>
      <sz val="10"/>
      <name val="Arial"/>
      <family val="2"/>
    </font>
    <font>
      <sz val="10"/>
      <color indexed="10"/>
      <name val="Courier"/>
      <family val="3"/>
    </font>
    <font>
      <sz val="8"/>
      <name val="Courier"/>
      <family val="0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fill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/>
    </xf>
    <xf numFmtId="164" fontId="7" fillId="0" borderId="0" xfId="15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165" fontId="1" fillId="0" borderId="0" xfId="15" applyNumberFormat="1" applyFont="1" applyAlignment="1" applyProtection="1">
      <alignment/>
      <protection/>
    </xf>
    <xf numFmtId="165" fontId="1" fillId="0" borderId="0" xfId="15" applyNumberFormat="1" applyFont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ill="1" applyBorder="1" applyAlignment="1">
      <alignment/>
    </xf>
    <xf numFmtId="164" fontId="0" fillId="0" borderId="3" xfId="15" applyNumberFormat="1" applyBorder="1" applyAlignment="1">
      <alignment/>
    </xf>
    <xf numFmtId="164" fontId="0" fillId="2" borderId="0" xfId="15" applyNumberFormat="1" applyFill="1" applyAlignment="1">
      <alignment/>
    </xf>
    <xf numFmtId="164" fontId="6" fillId="0" borderId="0" xfId="15" applyNumberFormat="1" applyFont="1" applyAlignment="1" quotePrefix="1">
      <alignment/>
    </xf>
    <xf numFmtId="164" fontId="6" fillId="0" borderId="0" xfId="15" applyNumberFormat="1" applyFont="1" applyAlignment="1" quotePrefix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 quotePrefix="1">
      <alignment/>
    </xf>
    <xf numFmtId="167" fontId="7" fillId="0" borderId="0" xfId="0" applyNumberFormat="1" applyFont="1" applyFill="1" applyAlignment="1">
      <alignment/>
    </xf>
    <xf numFmtId="0" fontId="9" fillId="0" borderId="0" xfId="0" applyFont="1" applyAlignment="1" quotePrefix="1">
      <alignment/>
    </xf>
    <xf numFmtId="164" fontId="6" fillId="0" borderId="0" xfId="15" applyNumberFormat="1" applyFont="1" applyAlignment="1" quotePrefix="1">
      <alignment/>
    </xf>
    <xf numFmtId="164" fontId="7" fillId="0" borderId="0" xfId="15" applyNumberFormat="1" applyFont="1" applyAlignment="1" quotePrefix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0" xfId="15" applyNumberFormat="1" applyFont="1" applyAlignment="1" quotePrefix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Fill="1" applyBorder="1" applyAlignment="1">
      <alignment/>
    </xf>
    <xf numFmtId="167" fontId="6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165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aytum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ytum"/>
      <sheetName val="APLDLL"/>
      <sheetName val="ArrayFns"/>
      <sheetName val="ButtonFns"/>
      <sheetName val="Backwards"/>
      <sheetName val="ConvertFns"/>
      <sheetName val="CopyDelete"/>
      <sheetName val="CubeWiz"/>
      <sheetName val="DListPaste"/>
      <sheetName val="ErrorFns"/>
      <sheetName val="LockSave"/>
      <sheetName val="LogonFns"/>
      <sheetName val="MenuProcs"/>
      <sheetName val="Misc"/>
      <sheetName val="NoteFns"/>
      <sheetName val="Refresh"/>
      <sheetName val="Registry"/>
      <sheetName val="ReplaceWiz"/>
      <sheetName val="ReselectWiz"/>
      <sheetName val="SelectObject"/>
      <sheetName val="ToFromSheet"/>
      <sheetName val="Utilities"/>
      <sheetName val="ViewOptions"/>
      <sheetName val="WinFns"/>
      <sheetName val="GlobalDefs"/>
      <sheetName val="Clipboard"/>
      <sheetName val="DialogBase"/>
      <sheetName val="Languages"/>
      <sheetName val="MenuDefn"/>
      <sheetName val="DialogDefn"/>
    </sheetNames>
    <definedNames>
      <definedName name="AdaytumDropDow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ytum"/>
      <sheetName val="DialogBase"/>
    </sheetNames>
    <definedNames>
      <definedName name="AdaytumDropDow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62"/>
  <sheetViews>
    <sheetView tabSelected="1" workbookViewId="0" topLeftCell="A1">
      <selection activeCell="A1" sqref="A1"/>
    </sheetView>
  </sheetViews>
  <sheetFormatPr defaultColWidth="9.625" defaultRowHeight="12.75"/>
  <cols>
    <col min="5" max="5" width="10.25390625" style="0" customWidth="1"/>
    <col min="6" max="10" width="13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5" t="s">
        <v>85</v>
      </c>
      <c r="H1" s="2"/>
      <c r="I1" s="2"/>
      <c r="J1" s="2"/>
      <c r="K1" s="4" t="s">
        <v>30</v>
      </c>
      <c r="L1" s="2"/>
      <c r="M1" s="2"/>
      <c r="N1" s="2"/>
    </row>
    <row r="2" spans="1:14" ht="12.75">
      <c r="A2" s="12"/>
      <c r="B2" s="12"/>
      <c r="C2" s="12"/>
      <c r="D2" s="12"/>
      <c r="E2" s="12"/>
      <c r="F2" s="12"/>
      <c r="G2" s="15"/>
      <c r="H2" s="12"/>
      <c r="I2" s="12"/>
      <c r="J2" s="12"/>
      <c r="K2" s="12"/>
      <c r="L2" s="12"/>
      <c r="M2" s="12"/>
      <c r="N2" s="12"/>
    </row>
    <row r="3" spans="1:14" ht="12.75">
      <c r="A3" s="1" t="s">
        <v>1</v>
      </c>
      <c r="B3" s="2"/>
      <c r="C3" s="2"/>
      <c r="D3" s="2"/>
      <c r="E3" s="2"/>
      <c r="F3" s="1"/>
      <c r="G3" s="5" t="s">
        <v>86</v>
      </c>
      <c r="H3" s="2"/>
      <c r="I3" s="2"/>
      <c r="J3" s="2"/>
      <c r="K3" s="1" t="s">
        <v>2</v>
      </c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5" t="s">
        <v>87</v>
      </c>
      <c r="H4" s="2"/>
      <c r="I4" s="2"/>
      <c r="J4" s="2"/>
      <c r="K4" s="4" t="s">
        <v>159</v>
      </c>
      <c r="L4" s="2"/>
      <c r="M4" s="2"/>
      <c r="N4" s="2"/>
    </row>
    <row r="5" spans="1:14" ht="12.75">
      <c r="A5" s="4" t="s">
        <v>93</v>
      </c>
      <c r="B5" s="2"/>
      <c r="C5" s="2"/>
      <c r="D5" s="2"/>
      <c r="E5" s="2"/>
      <c r="F5" s="2"/>
      <c r="G5" s="2"/>
      <c r="H5" s="2"/>
      <c r="I5" s="2"/>
      <c r="J5" s="2"/>
      <c r="K5" s="1" t="s">
        <v>3</v>
      </c>
      <c r="L5" s="2" t="s">
        <v>170</v>
      </c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2"/>
      <c r="B10" s="2"/>
      <c r="C10" s="2"/>
      <c r="D10" s="2"/>
      <c r="E10" s="2"/>
      <c r="F10" s="2"/>
      <c r="G10" s="5" t="s">
        <v>88</v>
      </c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1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5" t="s">
        <v>89</v>
      </c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30" t="s">
        <v>165</v>
      </c>
      <c r="G15" s="30"/>
      <c r="H15" s="31"/>
      <c r="I15" s="31"/>
      <c r="J15" s="29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G17" s="2"/>
      <c r="H17" s="2"/>
      <c r="I17" s="5"/>
      <c r="J17" s="5" t="s">
        <v>4</v>
      </c>
      <c r="K17" s="2"/>
      <c r="L17" s="2"/>
      <c r="M17" s="2"/>
      <c r="N17" s="2"/>
    </row>
    <row r="18" spans="1:14" ht="12.75">
      <c r="A18" s="2"/>
      <c r="B18" s="2"/>
      <c r="C18" s="17" t="s">
        <v>32</v>
      </c>
      <c r="D18" s="14" t="s">
        <v>5</v>
      </c>
      <c r="E18" s="2"/>
      <c r="F18" s="15" t="s">
        <v>99</v>
      </c>
      <c r="G18" s="15" t="s">
        <v>100</v>
      </c>
      <c r="H18" s="15" t="s">
        <v>101</v>
      </c>
      <c r="I18" s="15" t="s">
        <v>166</v>
      </c>
      <c r="J18" s="15" t="s">
        <v>169</v>
      </c>
      <c r="K18" s="2"/>
      <c r="L18" s="2"/>
      <c r="M18" s="2"/>
      <c r="N18" s="2"/>
    </row>
    <row r="19" spans="1:14" ht="12.75">
      <c r="A19" s="2"/>
      <c r="B19" s="2"/>
      <c r="C19" s="2"/>
      <c r="D19" s="5"/>
      <c r="E19" s="2"/>
      <c r="F19" s="5"/>
      <c r="G19" s="5"/>
      <c r="H19" s="5"/>
      <c r="I19" s="5"/>
      <c r="J19" s="5"/>
      <c r="K19" s="2"/>
      <c r="L19" s="2"/>
      <c r="M19" s="2"/>
      <c r="N19" s="2"/>
    </row>
    <row r="20" spans="1:14" ht="12.75">
      <c r="A20" s="2"/>
      <c r="B20" s="2"/>
      <c r="C20" s="5" t="s">
        <v>6</v>
      </c>
      <c r="D20" s="2" t="s">
        <v>19</v>
      </c>
      <c r="E20" s="2"/>
      <c r="F20" s="6">
        <f>+'Aday Data 1'!D33</f>
        <v>93068908</v>
      </c>
      <c r="G20" s="6">
        <f>+'Aday Data 1'!E33</f>
        <v>89949878</v>
      </c>
      <c r="H20" s="6">
        <f>+'Aday Data 1'!F33</f>
        <v>92418319</v>
      </c>
      <c r="I20" s="6">
        <f>+'Aday Data 1'!G33</f>
        <v>81446749</v>
      </c>
      <c r="J20" s="6">
        <f>+Peak!AA5-Peak!Z5</f>
        <v>85557628.58110328</v>
      </c>
      <c r="K20" s="2"/>
      <c r="L20" s="2"/>
      <c r="M20" s="2"/>
      <c r="N20" s="2"/>
    </row>
    <row r="21" spans="1:14" ht="12.75">
      <c r="A21" s="2"/>
      <c r="B21" s="2"/>
      <c r="C21" s="5" t="s">
        <v>7</v>
      </c>
      <c r="D21" s="2" t="s">
        <v>20</v>
      </c>
      <c r="E21" s="2"/>
      <c r="F21" s="6">
        <f>+'Aday Data 1'!D34</f>
        <v>83443434</v>
      </c>
      <c r="G21" s="6">
        <f>+'Aday Data 1'!E34</f>
        <v>85472943</v>
      </c>
      <c r="H21" s="6">
        <f>+'Aday Data 1'!F34</f>
        <v>82925185</v>
      </c>
      <c r="I21" s="6">
        <f>+'Aday Data 1'!G34</f>
        <v>85011386</v>
      </c>
      <c r="J21" s="6">
        <f>+Peak!AA6-Peak!Z6</f>
        <v>85025050.53033036</v>
      </c>
      <c r="K21" s="2"/>
      <c r="L21" s="2"/>
      <c r="M21" s="2"/>
      <c r="N21" s="2"/>
    </row>
    <row r="22" spans="1:14" ht="12.75">
      <c r="A22" s="2"/>
      <c r="B22" s="2"/>
      <c r="C22" s="5" t="s">
        <v>8</v>
      </c>
      <c r="D22" s="2" t="s">
        <v>21</v>
      </c>
      <c r="E22" s="2"/>
      <c r="F22" s="6">
        <f>+'Aday Data 1'!D35</f>
        <v>86436922</v>
      </c>
      <c r="G22" s="6">
        <f>+'Aday Data 1'!E35</f>
        <v>89997937</v>
      </c>
      <c r="H22" s="6">
        <f>+'Aday Data 1'!F35</f>
        <v>89936656</v>
      </c>
      <c r="I22" s="6">
        <f>+'Aday Data 1'!G35</f>
        <v>87036044</v>
      </c>
      <c r="J22" s="6">
        <f>+Peak!AA7-Peak!Z7</f>
        <v>85686054.85825747</v>
      </c>
      <c r="K22" s="2"/>
      <c r="L22" s="2"/>
      <c r="M22" s="2"/>
      <c r="N22" s="2"/>
    </row>
    <row r="23" spans="1:14" ht="12.75">
      <c r="A23" s="2"/>
      <c r="B23" s="2"/>
      <c r="C23" s="5" t="s">
        <v>9</v>
      </c>
      <c r="D23" s="2" t="s">
        <v>22</v>
      </c>
      <c r="E23" s="2"/>
      <c r="F23" s="6">
        <f>+'Aday Data 1'!D36</f>
        <v>84032334</v>
      </c>
      <c r="G23" s="6">
        <f>+'Aday Data 1'!E36</f>
        <v>81103554</v>
      </c>
      <c r="H23" s="6">
        <f>+'Aday Data 1'!F36</f>
        <v>90046896</v>
      </c>
      <c r="I23" s="6">
        <f>+'Aday Data 1'!G36</f>
        <v>93454777</v>
      </c>
      <c r="J23" s="6">
        <f>+Peak!AA8-Peak!Z8</f>
        <v>92570842.50079793</v>
      </c>
      <c r="K23" s="2"/>
      <c r="L23" s="2"/>
      <c r="M23" s="2"/>
      <c r="N23" s="2"/>
    </row>
    <row r="24" spans="1:14" ht="12.75">
      <c r="A24" s="2"/>
      <c r="B24" s="2"/>
      <c r="C24" s="5" t="s">
        <v>10</v>
      </c>
      <c r="D24" s="2" t="s">
        <v>18</v>
      </c>
      <c r="E24" s="2"/>
      <c r="F24" s="6">
        <f>+'Aday Data 1'!D37</f>
        <v>84323232</v>
      </c>
      <c r="G24" s="6">
        <f>+'Aday Data 1'!E37</f>
        <v>69222528</v>
      </c>
      <c r="H24" s="6">
        <f>+'Aday Data 1'!F37</f>
        <v>95028240</v>
      </c>
      <c r="I24" s="6">
        <f>+'Aday Data 1'!G37</f>
        <v>86565932</v>
      </c>
      <c r="J24" s="6">
        <f>+Peak!AA9-Peak!Z9</f>
        <v>92844287.7008657</v>
      </c>
      <c r="K24" s="2"/>
      <c r="L24" s="2"/>
      <c r="M24" s="2"/>
      <c r="N24" s="2"/>
    </row>
    <row r="25" spans="1:14" ht="12.75">
      <c r="A25" s="2"/>
      <c r="B25" s="2"/>
      <c r="C25" s="5" t="s">
        <v>11</v>
      </c>
      <c r="D25" s="2" t="s">
        <v>23</v>
      </c>
      <c r="E25" s="2"/>
      <c r="F25" s="6">
        <f>+'Aday Data 1'!D38</f>
        <v>76690556</v>
      </c>
      <c r="G25" s="6">
        <f>+'Aday Data 1'!E38</f>
        <v>68176298</v>
      </c>
      <c r="H25" s="6">
        <f>+'Aday Data 1'!F38</f>
        <v>85796569</v>
      </c>
      <c r="I25" s="6">
        <f>+'Aday Data 1'!G38</f>
        <v>92114492</v>
      </c>
      <c r="J25" s="6">
        <f>+Peak!AA10-Peak!Z10</f>
        <v>90075646.60972963</v>
      </c>
      <c r="K25" s="2"/>
      <c r="L25" s="2"/>
      <c r="M25" s="2"/>
      <c r="N25" s="2"/>
    </row>
    <row r="26" spans="1:14" ht="12.75">
      <c r="A26" s="2"/>
      <c r="B26" s="2"/>
      <c r="C26" s="5" t="s">
        <v>12</v>
      </c>
      <c r="D26" s="2" t="s">
        <v>24</v>
      </c>
      <c r="E26" s="2"/>
      <c r="F26" s="6">
        <f>+'Aday Data 1'!D39</f>
        <v>73750885</v>
      </c>
      <c r="G26" s="6">
        <f>+'Aday Data 1'!E39</f>
        <v>81363524</v>
      </c>
      <c r="H26" s="6">
        <f>+'Aday Data 1'!F39</f>
        <v>97045271</v>
      </c>
      <c r="I26" s="6">
        <f>+'Aday Data 1'!G39</f>
        <v>108312365</v>
      </c>
      <c r="J26" s="6">
        <f>+Peak!AA11-Peak!Z11</f>
        <v>102744146.51735607</v>
      </c>
      <c r="K26" s="2"/>
      <c r="L26" s="2"/>
      <c r="M26" s="2"/>
      <c r="N26" s="2"/>
    </row>
    <row r="27" spans="1:14" ht="12.75">
      <c r="A27" s="2"/>
      <c r="B27" s="2"/>
      <c r="C27" s="5" t="s">
        <v>13</v>
      </c>
      <c r="D27" s="2" t="s">
        <v>25</v>
      </c>
      <c r="E27" s="2"/>
      <c r="F27" s="6">
        <f>+'Aday Data 1'!D40</f>
        <v>68589907</v>
      </c>
      <c r="G27" s="6">
        <f>+'Aday Data 1'!E40</f>
        <v>84324604</v>
      </c>
      <c r="H27" s="6">
        <f>+'Aday Data 1'!F40</f>
        <v>97581527</v>
      </c>
      <c r="I27" s="6">
        <f>+'Aday Data 1'!G40</f>
        <v>106223417</v>
      </c>
      <c r="J27" s="6">
        <f>+Peak!AA12-Peak!Z12</f>
        <v>96550761.83431026</v>
      </c>
      <c r="K27" s="2"/>
      <c r="L27" s="2"/>
      <c r="M27" s="2"/>
      <c r="N27" s="2"/>
    </row>
    <row r="28" spans="1:14" ht="12.75">
      <c r="A28" s="2"/>
      <c r="B28" s="2"/>
      <c r="C28" s="5" t="s">
        <v>14</v>
      </c>
      <c r="D28" s="2" t="s">
        <v>26</v>
      </c>
      <c r="E28" s="2"/>
      <c r="F28" s="6">
        <f>+'Aday Data 1'!D41</f>
        <v>66171018</v>
      </c>
      <c r="G28" s="6">
        <f>+'Aday Data 1'!E41</f>
        <v>76020460</v>
      </c>
      <c r="H28" s="6">
        <f>+'Aday Data 1'!F41</f>
        <v>88290947</v>
      </c>
      <c r="I28" s="6">
        <f>+'Aday Data 1'!G41</f>
        <v>89797898</v>
      </c>
      <c r="J28" s="6">
        <f>+Peak!AA13-Peak!Z13</f>
        <v>87879731.40559804</v>
      </c>
      <c r="K28" s="2"/>
      <c r="L28" s="2"/>
      <c r="M28" s="2"/>
      <c r="N28" s="2"/>
    </row>
    <row r="29" spans="1:14" ht="12.75">
      <c r="A29" s="2"/>
      <c r="B29" s="2"/>
      <c r="C29" s="5">
        <v>10</v>
      </c>
      <c r="D29" s="2" t="s">
        <v>27</v>
      </c>
      <c r="E29" s="2"/>
      <c r="F29" s="6">
        <f>+'Aday Data 1'!D42</f>
        <v>70671102</v>
      </c>
      <c r="G29" s="6">
        <f>+'Aday Data 1'!E42</f>
        <v>66951226</v>
      </c>
      <c r="H29" s="6">
        <f>+'Aday Data 1'!F42</f>
        <v>76670413</v>
      </c>
      <c r="I29" s="6">
        <f>+'Aday Data 1'!G42</f>
        <v>98512290</v>
      </c>
      <c r="J29" s="6">
        <f>+Peak!AA14-Peak!Z14</f>
        <v>83750371.81182067</v>
      </c>
      <c r="K29" s="2"/>
      <c r="L29" s="2"/>
      <c r="M29" s="2"/>
      <c r="N29" s="2"/>
    </row>
    <row r="30" spans="1:14" ht="12.75">
      <c r="A30" s="2"/>
      <c r="B30" s="2"/>
      <c r="C30" s="5">
        <v>11</v>
      </c>
      <c r="D30" s="2" t="s">
        <v>28</v>
      </c>
      <c r="E30" s="2"/>
      <c r="F30" s="6">
        <f>+'Aday Data 1'!D43</f>
        <v>72599056</v>
      </c>
      <c r="G30" s="6">
        <f>+'Aday Data 1'!E43</f>
        <v>73608876</v>
      </c>
      <c r="H30" s="6">
        <f>+'Aday Data 1'!F43</f>
        <v>74716170</v>
      </c>
      <c r="I30" s="6">
        <f>+'Aday Data 1'!G43</f>
        <v>89666181</v>
      </c>
      <c r="J30" s="6">
        <f>+Peak!AA15-Peak!Z15</f>
        <v>85591002.53706712</v>
      </c>
      <c r="K30" s="2"/>
      <c r="L30" s="2"/>
      <c r="M30" s="2"/>
      <c r="N30" s="2"/>
    </row>
    <row r="31" spans="1:14" ht="12.75">
      <c r="A31" s="2"/>
      <c r="B31" s="2"/>
      <c r="C31" s="5">
        <v>12</v>
      </c>
      <c r="D31" s="2" t="s">
        <v>29</v>
      </c>
      <c r="E31" s="2"/>
      <c r="F31" s="6">
        <f>+'Aday Data 1'!D44</f>
        <v>87058027</v>
      </c>
      <c r="G31" s="6">
        <f>+'Aday Data 1'!E44</f>
        <v>84556178</v>
      </c>
      <c r="H31" s="6">
        <f>+'Aday Data 1'!F44</f>
        <v>83082483</v>
      </c>
      <c r="I31" s="6">
        <f>+'Aday Data 1'!G44</f>
        <v>80915845</v>
      </c>
      <c r="J31" s="6">
        <f>+Peak!AA16-Peak!Z16</f>
        <v>92954145.55500925</v>
      </c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7"/>
      <c r="G32" s="1"/>
      <c r="H32" s="1"/>
      <c r="I32" s="7"/>
      <c r="J32" s="1"/>
      <c r="K32" s="2"/>
      <c r="L32" s="2"/>
      <c r="M32" s="2"/>
      <c r="N32" s="2"/>
    </row>
    <row r="33" spans="1:14" ht="13.5" thickBot="1">
      <c r="A33" s="2"/>
      <c r="B33" s="2"/>
      <c r="C33" s="16">
        <v>13</v>
      </c>
      <c r="D33" s="1" t="s">
        <v>15</v>
      </c>
      <c r="E33" s="2"/>
      <c r="F33" s="9">
        <f>SUM(F20:F31)</f>
        <v>946835381</v>
      </c>
      <c r="G33" s="9">
        <f>SUM(G20:G31)</f>
        <v>950748006</v>
      </c>
      <c r="H33" s="9">
        <f>SUM(H20:H31)</f>
        <v>1053538676</v>
      </c>
      <c r="I33" s="9">
        <f>SUM(I20:I31)</f>
        <v>1099057376</v>
      </c>
      <c r="J33" s="9">
        <f>SUM(J20:J31)</f>
        <v>1081229670.442246</v>
      </c>
      <c r="K33" s="2"/>
      <c r="L33" s="2"/>
      <c r="M33" s="2"/>
      <c r="N33" s="2"/>
    </row>
    <row r="34" spans="1:14" ht="13.5" thickTop="1">
      <c r="A34" s="2"/>
      <c r="B34" s="2"/>
      <c r="C34" s="2"/>
      <c r="D34" s="2"/>
      <c r="E34" s="2"/>
      <c r="F34" s="1"/>
      <c r="G34" s="1"/>
      <c r="H34" s="1"/>
      <c r="I34" s="1"/>
      <c r="J34" s="1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 t="s">
        <v>69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8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" t="s">
        <v>176</v>
      </c>
      <c r="B44" s="2"/>
      <c r="C44" s="2"/>
      <c r="D44" s="2"/>
      <c r="E44" s="2"/>
      <c r="F44" s="2"/>
      <c r="G44" s="2"/>
      <c r="H44" s="2"/>
      <c r="I44" s="2"/>
      <c r="J44" s="2"/>
      <c r="K44" s="1" t="s">
        <v>177</v>
      </c>
      <c r="L44" s="2"/>
      <c r="M44" s="2"/>
      <c r="N44" s="2"/>
    </row>
    <row r="45" spans="1:14" ht="12.75">
      <c r="A45" s="1" t="s">
        <v>0</v>
      </c>
      <c r="B45" s="2"/>
      <c r="C45" s="2"/>
      <c r="D45" s="2"/>
      <c r="E45" s="2"/>
      <c r="F45" s="2"/>
      <c r="G45" s="5" t="s">
        <v>85</v>
      </c>
      <c r="H45" s="2"/>
      <c r="I45" s="2"/>
      <c r="J45" s="2"/>
      <c r="K45" s="4" t="s">
        <v>31</v>
      </c>
      <c r="L45" s="2"/>
      <c r="M45" s="2"/>
      <c r="N45" s="2"/>
    </row>
    <row r="46" spans="1:14" ht="12.75">
      <c r="A46" s="12"/>
      <c r="B46" s="12"/>
      <c r="C46" s="12"/>
      <c r="D46" s="12"/>
      <c r="E46" s="12"/>
      <c r="F46" s="12"/>
      <c r="G46" s="15"/>
      <c r="H46" s="12"/>
      <c r="I46" s="12"/>
      <c r="J46" s="12"/>
      <c r="K46" s="12"/>
      <c r="L46" s="12"/>
      <c r="M46" s="12"/>
      <c r="N46" s="12"/>
    </row>
    <row r="47" spans="1:14" ht="12.75">
      <c r="A47" s="1" t="s">
        <v>1</v>
      </c>
      <c r="B47" s="2"/>
      <c r="C47" s="2"/>
      <c r="D47" s="2"/>
      <c r="E47" s="2"/>
      <c r="F47" s="1"/>
      <c r="G47" s="5" t="s">
        <v>86</v>
      </c>
      <c r="H47" s="2"/>
      <c r="I47" s="2"/>
      <c r="J47" s="2"/>
      <c r="K47" s="1" t="s">
        <v>2</v>
      </c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5" t="s">
        <v>87</v>
      </c>
      <c r="H48" s="2"/>
      <c r="I48" s="2"/>
      <c r="J48" s="2"/>
      <c r="K48" s="4" t="str">
        <f>+K4</f>
        <v>HISTORIC BASE YEAR DATA:  12/31/2007</v>
      </c>
      <c r="L48" s="2"/>
      <c r="M48" s="2"/>
      <c r="N48" s="2"/>
    </row>
    <row r="49" spans="1:14" ht="12.75">
      <c r="A49" s="4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1" t="s">
        <v>3</v>
      </c>
      <c r="L49" s="2" t="str">
        <f>+L5</f>
        <v>S. RICHARDS</v>
      </c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4" t="str">
        <f>+A7</f>
        <v>DOCKET NO.:  080318-GU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30" t="s">
        <v>90</v>
      </c>
      <c r="G55" s="31"/>
      <c r="H55" s="31"/>
      <c r="I55" s="31"/>
      <c r="J55" s="31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5"/>
      <c r="J57" s="5" t="s">
        <v>4</v>
      </c>
      <c r="K57" s="2"/>
      <c r="L57" s="2"/>
      <c r="M57" s="2"/>
      <c r="N57" s="2"/>
    </row>
    <row r="58" spans="1:14" ht="12.75">
      <c r="A58" s="2"/>
      <c r="B58" s="2"/>
      <c r="C58" s="17" t="s">
        <v>32</v>
      </c>
      <c r="D58" s="14" t="s">
        <v>16</v>
      </c>
      <c r="E58" s="13"/>
      <c r="F58" s="15" t="s">
        <v>99</v>
      </c>
      <c r="G58" s="15" t="s">
        <v>100</v>
      </c>
      <c r="H58" s="15" t="s">
        <v>101</v>
      </c>
      <c r="I58" s="15" t="s">
        <v>166</v>
      </c>
      <c r="J58" s="15" t="s">
        <v>169</v>
      </c>
      <c r="K58" s="2"/>
      <c r="L58" s="2"/>
      <c r="M58" s="2"/>
      <c r="N58" s="2"/>
    </row>
    <row r="59" spans="1:14" ht="12.75">
      <c r="A59" s="2"/>
      <c r="B59" s="2"/>
      <c r="C59" s="2"/>
      <c r="D59" s="1"/>
      <c r="E59" s="2"/>
      <c r="F59" s="5"/>
      <c r="G59" s="5"/>
      <c r="H59" s="5"/>
      <c r="I59" s="5"/>
      <c r="J59" s="5"/>
      <c r="K59" s="2"/>
      <c r="L59" s="2"/>
      <c r="M59" s="2"/>
      <c r="N59" s="2"/>
    </row>
    <row r="60" spans="1:14" ht="12.75">
      <c r="A60" s="2"/>
      <c r="B60" s="2"/>
      <c r="C60" s="16">
        <v>1</v>
      </c>
      <c r="D60" s="1" t="s">
        <v>70</v>
      </c>
      <c r="E60" s="26"/>
      <c r="F60" s="26">
        <v>12780477</v>
      </c>
      <c r="G60" s="26">
        <v>7733624</v>
      </c>
      <c r="H60" s="26">
        <f>3082956+52</f>
        <v>3083008</v>
      </c>
      <c r="I60" s="26">
        <v>3416008</v>
      </c>
      <c r="J60" s="26">
        <f>+'2009 peak month'!D7</f>
        <v>3181104.9578906125</v>
      </c>
      <c r="K60" s="2"/>
      <c r="L60" s="2"/>
      <c r="M60" s="2"/>
      <c r="N60" s="2"/>
    </row>
    <row r="61" spans="1:14" ht="12.75">
      <c r="A61" s="2"/>
      <c r="B61" s="2"/>
      <c r="C61" s="16">
        <v>2</v>
      </c>
      <c r="D61" s="1" t="s">
        <v>151</v>
      </c>
      <c r="E61" s="26"/>
      <c r="F61" s="26">
        <f>+Peak!$D$79</f>
        <v>0</v>
      </c>
      <c r="G61" s="26">
        <v>0</v>
      </c>
      <c r="H61" s="26">
        <v>136979</v>
      </c>
      <c r="I61" s="26">
        <v>153339</v>
      </c>
      <c r="J61" s="26">
        <f>+'2009 peak month'!D8</f>
        <v>124631.9597583485</v>
      </c>
      <c r="K61" s="2"/>
      <c r="L61" s="2"/>
      <c r="M61" s="2"/>
      <c r="N61" s="2"/>
    </row>
    <row r="62" spans="1:14" ht="12.75">
      <c r="A62" s="2"/>
      <c r="B62" s="2"/>
      <c r="C62" s="16">
        <v>3</v>
      </c>
      <c r="D62" s="1" t="s">
        <v>71</v>
      </c>
      <c r="E62" s="26"/>
      <c r="F62" s="26">
        <v>363922</v>
      </c>
      <c r="G62" s="26">
        <v>268083</v>
      </c>
      <c r="H62" s="26">
        <v>171662</v>
      </c>
      <c r="I62" s="26">
        <v>161666</v>
      </c>
      <c r="J62" s="26">
        <f>+'2009 peak month'!D9</f>
        <v>138964.6588146729</v>
      </c>
      <c r="K62" s="2"/>
      <c r="L62" s="2"/>
      <c r="M62" s="2"/>
      <c r="N62" s="2"/>
    </row>
    <row r="63" spans="1:14" ht="12.75">
      <c r="A63" s="2"/>
      <c r="B63" s="2"/>
      <c r="C63" s="16">
        <v>4</v>
      </c>
      <c r="D63" s="1" t="s">
        <v>77</v>
      </c>
      <c r="E63" s="26"/>
      <c r="F63" s="26">
        <v>51813</v>
      </c>
      <c r="G63" s="26">
        <v>42452</v>
      </c>
      <c r="H63" s="26">
        <v>44792</v>
      </c>
      <c r="I63" s="26">
        <v>57577</v>
      </c>
      <c r="J63" s="26">
        <f>+'2009 peak month'!D10</f>
        <v>24717.73231538792</v>
      </c>
      <c r="K63" s="2"/>
      <c r="L63" s="2"/>
      <c r="M63" s="2"/>
      <c r="N63" s="2"/>
    </row>
    <row r="64" spans="1:14" ht="12.75">
      <c r="A64" s="2"/>
      <c r="B64" s="2"/>
      <c r="C64" s="16">
        <v>5</v>
      </c>
      <c r="D64" s="1" t="s">
        <v>141</v>
      </c>
      <c r="E64" s="26"/>
      <c r="F64" s="26">
        <v>5847982</v>
      </c>
      <c r="G64" s="26">
        <v>4912987</v>
      </c>
      <c r="H64" s="26">
        <v>2830988</v>
      </c>
      <c r="I64" s="26">
        <v>2882525</v>
      </c>
      <c r="J64" s="26">
        <f>+'2009 peak month'!D11</f>
        <v>2715483.2979659257</v>
      </c>
      <c r="K64" s="2"/>
      <c r="L64" s="2"/>
      <c r="M64" s="2"/>
      <c r="N64" s="2"/>
    </row>
    <row r="65" spans="1:14" ht="12.75">
      <c r="A65" s="2"/>
      <c r="B65" s="2"/>
      <c r="C65" s="16">
        <v>6</v>
      </c>
      <c r="D65" s="1" t="s">
        <v>142</v>
      </c>
      <c r="E65" s="26"/>
      <c r="F65" s="26">
        <v>5904487</v>
      </c>
      <c r="G65" s="26">
        <v>5887149</v>
      </c>
      <c r="H65" s="26">
        <v>4496612</v>
      </c>
      <c r="I65" s="26">
        <v>4893272</v>
      </c>
      <c r="J65" s="26">
        <f>+'2009 peak month'!D12</f>
        <v>4917305.197136769</v>
      </c>
      <c r="K65" s="2"/>
      <c r="L65" s="2"/>
      <c r="M65" s="2"/>
      <c r="N65" s="2"/>
    </row>
    <row r="66" spans="1:14" ht="12.75">
      <c r="A66" s="2"/>
      <c r="B66" s="2"/>
      <c r="C66" s="16">
        <v>7</v>
      </c>
      <c r="D66" s="1" t="s">
        <v>143</v>
      </c>
      <c r="E66" s="26"/>
      <c r="F66" s="26">
        <v>2234851</v>
      </c>
      <c r="G66" s="26">
        <v>1618406</v>
      </c>
      <c r="H66" s="26">
        <v>775662</v>
      </c>
      <c r="I66" s="26">
        <v>891852</v>
      </c>
      <c r="J66" s="26">
        <f>+'2009 peak month'!D13</f>
        <v>770455.8283878653</v>
      </c>
      <c r="K66" s="2"/>
      <c r="L66" s="2"/>
      <c r="M66" s="2"/>
      <c r="N66" s="2"/>
    </row>
    <row r="67" spans="1:14" ht="12.75">
      <c r="A67" s="2"/>
      <c r="B67" s="2"/>
      <c r="C67" s="16">
        <v>8</v>
      </c>
      <c r="D67" s="1" t="s">
        <v>144</v>
      </c>
      <c r="E67" s="26"/>
      <c r="F67" s="26">
        <v>6142757</v>
      </c>
      <c r="G67" s="26">
        <v>5926485</v>
      </c>
      <c r="H67" s="26">
        <v>4037201</v>
      </c>
      <c r="I67" s="26">
        <v>4579277</v>
      </c>
      <c r="J67" s="26">
        <f>+'2009 peak month'!D14</f>
        <v>4691612.976338619</v>
      </c>
      <c r="K67" s="2"/>
      <c r="L67" s="2"/>
      <c r="M67" s="2"/>
      <c r="N67" s="2"/>
    </row>
    <row r="68" spans="1:14" ht="12.75">
      <c r="A68" s="2"/>
      <c r="B68" s="2"/>
      <c r="C68" s="16">
        <v>9</v>
      </c>
      <c r="D68" s="1" t="s">
        <v>145</v>
      </c>
      <c r="E68" s="26"/>
      <c r="F68" s="26">
        <v>1286798</v>
      </c>
      <c r="G68" s="26">
        <v>922975</v>
      </c>
      <c r="H68" s="26">
        <v>446075</v>
      </c>
      <c r="I68" s="26">
        <v>457839</v>
      </c>
      <c r="J68" s="26">
        <f>+'2009 peak month'!D15</f>
        <v>595162.9591416942</v>
      </c>
      <c r="K68" s="2"/>
      <c r="L68" s="2"/>
      <c r="M68" s="2"/>
      <c r="N68" s="2"/>
    </row>
    <row r="69" spans="1:14" ht="12.75">
      <c r="A69" s="2"/>
      <c r="B69" s="2"/>
      <c r="C69" s="16">
        <v>10</v>
      </c>
      <c r="D69" s="1" t="s">
        <v>146</v>
      </c>
      <c r="E69" s="26"/>
      <c r="F69" s="26">
        <v>6507164</v>
      </c>
      <c r="G69" s="26">
        <v>6472174</v>
      </c>
      <c r="H69" s="26">
        <v>4470757</v>
      </c>
      <c r="I69" s="26">
        <v>4596991</v>
      </c>
      <c r="J69" s="26">
        <f>+'2009 peak month'!D16</f>
        <v>4748746.530453562</v>
      </c>
      <c r="K69" s="2"/>
      <c r="L69" s="2"/>
      <c r="M69" s="2"/>
      <c r="N69" s="2"/>
    </row>
    <row r="70" spans="1:14" ht="12.75">
      <c r="A70" s="2"/>
      <c r="B70" s="2"/>
      <c r="C70" s="16">
        <v>11</v>
      </c>
      <c r="D70" s="1" t="s">
        <v>147</v>
      </c>
      <c r="E70" s="26"/>
      <c r="F70" s="26">
        <v>205694</v>
      </c>
      <c r="G70" s="26">
        <v>275843</v>
      </c>
      <c r="H70" s="26">
        <v>161569</v>
      </c>
      <c r="I70" s="26">
        <v>129386</v>
      </c>
      <c r="J70" s="26">
        <f>+'2009 peak month'!D17</f>
        <v>124540.58727471618</v>
      </c>
      <c r="K70" s="2"/>
      <c r="L70" s="2"/>
      <c r="M70" s="2"/>
      <c r="N70" s="2"/>
    </row>
    <row r="71" spans="1:14" ht="12.75">
      <c r="A71" s="2"/>
      <c r="B71" s="2"/>
      <c r="C71" s="16">
        <v>12</v>
      </c>
      <c r="D71" s="1" t="s">
        <v>148</v>
      </c>
      <c r="E71" s="26"/>
      <c r="F71" s="26">
        <v>4193855</v>
      </c>
      <c r="G71" s="26">
        <v>4166807</v>
      </c>
      <c r="H71" s="26">
        <v>3440343</v>
      </c>
      <c r="I71" s="26">
        <v>3518191</v>
      </c>
      <c r="J71" s="26">
        <f>+'2009 peak month'!D18</f>
        <v>3141190.207562713</v>
      </c>
      <c r="K71" s="2"/>
      <c r="L71" s="2"/>
      <c r="M71" s="2"/>
      <c r="N71" s="2"/>
    </row>
    <row r="72" spans="1:14" ht="12.75">
      <c r="A72" s="2"/>
      <c r="B72" s="2"/>
      <c r="C72" s="16">
        <v>13</v>
      </c>
      <c r="D72" s="1" t="s">
        <v>149</v>
      </c>
      <c r="E72" s="26"/>
      <c r="F72" s="26">
        <v>129438</v>
      </c>
      <c r="G72" s="26">
        <v>128759</v>
      </c>
      <c r="H72" s="26">
        <v>177512</v>
      </c>
      <c r="I72" s="26">
        <v>151709</v>
      </c>
      <c r="J72" s="26">
        <f>+'2009 peak month'!D19</f>
        <v>202738.1366434448</v>
      </c>
      <c r="K72" s="2"/>
      <c r="L72" s="2"/>
      <c r="M72" s="2"/>
      <c r="N72" s="2"/>
    </row>
    <row r="73" spans="1:14" ht="12.75">
      <c r="A73" s="2"/>
      <c r="B73" s="2"/>
      <c r="C73" s="16">
        <v>14</v>
      </c>
      <c r="D73" s="1" t="s">
        <v>150</v>
      </c>
      <c r="E73" s="26"/>
      <c r="F73" s="26">
        <v>5914594</v>
      </c>
      <c r="G73" s="26">
        <v>6267024</v>
      </c>
      <c r="H73" s="26">
        <v>5019850</v>
      </c>
      <c r="I73" s="26">
        <v>4973431</v>
      </c>
      <c r="J73" s="26">
        <f>+'2009 peak month'!D20</f>
        <v>4926708.051973299</v>
      </c>
      <c r="K73" s="2"/>
      <c r="L73" s="2"/>
      <c r="M73" s="2"/>
      <c r="N73" s="2"/>
    </row>
    <row r="74" spans="1:14" ht="12.75">
      <c r="A74" s="2"/>
      <c r="B74" s="2"/>
      <c r="C74" s="16">
        <v>15</v>
      </c>
      <c r="D74" s="1" t="s">
        <v>152</v>
      </c>
      <c r="E74" s="26"/>
      <c r="F74" s="26">
        <v>24474</v>
      </c>
      <c r="G74" s="26">
        <v>26679</v>
      </c>
      <c r="H74" s="26">
        <v>9393</v>
      </c>
      <c r="I74" s="26">
        <v>9694</v>
      </c>
      <c r="J74" s="26">
        <f>+'2009 peak month'!D21</f>
        <v>10385.529221918434</v>
      </c>
      <c r="K74" s="2"/>
      <c r="L74" s="2"/>
      <c r="M74" s="2"/>
      <c r="N74" s="2"/>
    </row>
    <row r="75" spans="1:14" ht="12.75">
      <c r="A75" s="2"/>
      <c r="B75" s="2"/>
      <c r="C75" s="16">
        <v>16</v>
      </c>
      <c r="D75" s="1" t="s">
        <v>153</v>
      </c>
      <c r="E75" s="26"/>
      <c r="F75" s="26">
        <v>96212</v>
      </c>
      <c r="G75" s="26">
        <v>44133</v>
      </c>
      <c r="H75" s="26">
        <v>52925</v>
      </c>
      <c r="I75" s="26">
        <v>64759</v>
      </c>
      <c r="J75" s="26">
        <f>+'2009 peak month'!D22</f>
        <v>61060.833541125525</v>
      </c>
      <c r="K75" s="2"/>
      <c r="L75" s="2"/>
      <c r="M75" s="2"/>
      <c r="N75" s="2"/>
    </row>
    <row r="76" spans="1:14" ht="12.75">
      <c r="A76" s="2"/>
      <c r="B76" s="2"/>
      <c r="C76" s="16">
        <v>17</v>
      </c>
      <c r="D76" s="1" t="s">
        <v>154</v>
      </c>
      <c r="E76" s="26"/>
      <c r="F76" s="26">
        <v>4831</v>
      </c>
      <c r="G76" s="26">
        <v>7600</v>
      </c>
      <c r="H76" s="26">
        <v>3584</v>
      </c>
      <c r="I76" s="26">
        <v>2612</v>
      </c>
      <c r="J76" s="26">
        <f>+'2009 peak month'!D23</f>
        <v>4632</v>
      </c>
      <c r="K76" s="2"/>
      <c r="L76" s="2"/>
      <c r="M76" s="2"/>
      <c r="N76" s="2"/>
    </row>
    <row r="77" spans="1:14" ht="12.75">
      <c r="A77" s="2"/>
      <c r="B77" s="2"/>
      <c r="C77" s="16">
        <v>18</v>
      </c>
      <c r="D77" s="1" t="s">
        <v>155</v>
      </c>
      <c r="E77" s="26"/>
      <c r="F77" s="26">
        <v>39759</v>
      </c>
      <c r="G77" s="26">
        <v>35704</v>
      </c>
      <c r="H77" s="26">
        <v>35887</v>
      </c>
      <c r="I77" s="26">
        <v>41240</v>
      </c>
      <c r="J77" s="26">
        <f>+'2009 peak month'!D24</f>
        <v>35420.72083333333</v>
      </c>
      <c r="K77" s="2"/>
      <c r="L77" s="2"/>
      <c r="M77" s="2"/>
      <c r="N77" s="2"/>
    </row>
    <row r="78" spans="1:14" ht="12.75">
      <c r="A78" s="2"/>
      <c r="B78" s="2"/>
      <c r="C78" s="16">
        <v>19</v>
      </c>
      <c r="D78" s="1" t="s">
        <v>72</v>
      </c>
      <c r="E78" s="26"/>
      <c r="F78" s="26">
        <v>37316</v>
      </c>
      <c r="G78" s="26">
        <v>33862</v>
      </c>
      <c r="H78" s="26">
        <v>77128</v>
      </c>
      <c r="I78" s="26">
        <v>43162</v>
      </c>
      <c r="J78" s="26">
        <f>+'2009 peak month'!D25</f>
        <v>133593.9</v>
      </c>
      <c r="K78" s="2"/>
      <c r="L78" s="2"/>
      <c r="M78" s="2"/>
      <c r="N78" s="2"/>
    </row>
    <row r="79" spans="1:14" ht="12.75">
      <c r="A79" s="2"/>
      <c r="B79" s="2"/>
      <c r="C79" s="16">
        <v>20</v>
      </c>
      <c r="D79" s="1" t="s">
        <v>156</v>
      </c>
      <c r="E79" s="26"/>
      <c r="F79" s="26">
        <v>13559</v>
      </c>
      <c r="G79" s="26">
        <v>3131</v>
      </c>
      <c r="H79" s="26">
        <v>52314</v>
      </c>
      <c r="I79" s="26">
        <v>97284</v>
      </c>
      <c r="J79" s="26">
        <f>+'2009 peak month'!D34</f>
        <v>133180</v>
      </c>
      <c r="K79" s="2"/>
      <c r="L79" s="2"/>
      <c r="M79" s="2"/>
      <c r="N79" s="2"/>
    </row>
    <row r="80" spans="1:14" ht="12.75">
      <c r="A80" s="2"/>
      <c r="B80" s="2"/>
      <c r="C80" s="16">
        <v>21</v>
      </c>
      <c r="D80" s="1" t="s">
        <v>73</v>
      </c>
      <c r="E80" s="26"/>
      <c r="F80" s="26">
        <v>703</v>
      </c>
      <c r="G80" s="26">
        <v>27293</v>
      </c>
      <c r="H80" s="26">
        <v>6356</v>
      </c>
      <c r="I80" s="26">
        <v>5890</v>
      </c>
      <c r="J80" s="26">
        <v>0</v>
      </c>
      <c r="K80" s="2"/>
      <c r="L80" s="2"/>
      <c r="M80" s="2"/>
      <c r="N80" s="2"/>
    </row>
    <row r="81" spans="1:14" ht="12.75">
      <c r="A81" s="2"/>
      <c r="B81" s="2"/>
      <c r="C81" s="16">
        <v>22</v>
      </c>
      <c r="D81" s="1" t="s">
        <v>74</v>
      </c>
      <c r="E81" s="27"/>
      <c r="F81" s="26">
        <v>155957</v>
      </c>
      <c r="G81" s="26">
        <v>106414</v>
      </c>
      <c r="H81" s="26">
        <v>0</v>
      </c>
      <c r="I81" s="26">
        <v>1746</v>
      </c>
      <c r="J81" s="26">
        <v>0</v>
      </c>
      <c r="K81" s="2"/>
      <c r="L81" s="2"/>
      <c r="M81" s="2"/>
      <c r="N81" s="2"/>
    </row>
    <row r="82" spans="1:14" ht="12.75">
      <c r="A82" s="2"/>
      <c r="B82" s="2"/>
      <c r="C82" s="16">
        <v>23</v>
      </c>
      <c r="D82" s="1" t="s">
        <v>75</v>
      </c>
      <c r="E82" s="26"/>
      <c r="F82" s="26">
        <v>6030</v>
      </c>
      <c r="G82" s="26">
        <v>0</v>
      </c>
      <c r="H82" s="26">
        <v>0</v>
      </c>
      <c r="I82" s="26">
        <v>10330</v>
      </c>
      <c r="J82" s="26">
        <v>0</v>
      </c>
      <c r="K82" s="2"/>
      <c r="L82" s="2"/>
      <c r="M82" s="2"/>
      <c r="N82" s="2"/>
    </row>
    <row r="83" spans="1:14" ht="12.75">
      <c r="A83" s="2"/>
      <c r="B83" s="2"/>
      <c r="C83" s="16">
        <v>24</v>
      </c>
      <c r="D83" s="1" t="s">
        <v>76</v>
      </c>
      <c r="E83" s="26"/>
      <c r="F83" s="26">
        <v>4900161</v>
      </c>
      <c r="G83" s="26">
        <v>4472606</v>
      </c>
      <c r="H83" s="26">
        <v>4223584</v>
      </c>
      <c r="I83" s="26">
        <v>4056440</v>
      </c>
      <c r="J83" s="26">
        <f>+'2009 peak month'!D26</f>
        <v>3818514.291002981</v>
      </c>
      <c r="K83" s="2"/>
      <c r="L83" s="2"/>
      <c r="M83" s="2"/>
      <c r="N83" s="2"/>
    </row>
    <row r="84" spans="1:14" ht="12.75">
      <c r="A84" s="2"/>
      <c r="B84" s="2"/>
      <c r="C84" s="16">
        <v>25</v>
      </c>
      <c r="D84" s="1" t="s">
        <v>78</v>
      </c>
      <c r="E84" s="26"/>
      <c r="F84" s="26">
        <v>19140813</v>
      </c>
      <c r="G84" s="26">
        <v>17496050</v>
      </c>
      <c r="H84" s="26">
        <v>14813164</v>
      </c>
      <c r="I84" s="26">
        <v>13217081</v>
      </c>
      <c r="J84" s="26">
        <f>+'2009 peak month'!D27</f>
        <v>10487309.817044575</v>
      </c>
      <c r="K84" s="2"/>
      <c r="L84" s="2"/>
      <c r="M84" s="2"/>
      <c r="N84" s="2"/>
    </row>
    <row r="85" spans="1:14" ht="12.75">
      <c r="A85" s="2"/>
      <c r="B85" s="2"/>
      <c r="C85" s="16">
        <v>26</v>
      </c>
      <c r="D85" s="1" t="s">
        <v>79</v>
      </c>
      <c r="E85" s="26"/>
      <c r="F85" s="26">
        <v>17085254</v>
      </c>
      <c r="G85" s="26">
        <v>23121685</v>
      </c>
      <c r="H85" s="26">
        <v>49014169</v>
      </c>
      <c r="I85" s="26">
        <v>59899051</v>
      </c>
      <c r="J85" s="26">
        <f>+'2009 peak month'!D28+'2009 peak month'!D36</f>
        <v>57756686.78248076</v>
      </c>
      <c r="K85" s="2"/>
      <c r="L85" s="2"/>
      <c r="M85" s="2"/>
      <c r="N85" s="2"/>
    </row>
    <row r="86" spans="1:14" ht="12.75">
      <c r="A86" s="2"/>
      <c r="B86" s="2"/>
      <c r="C86" s="16">
        <v>27</v>
      </c>
      <c r="D86" s="1" t="s">
        <v>157</v>
      </c>
      <c r="E86" s="26"/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"/>
      <c r="L86" s="2"/>
      <c r="M86" s="2"/>
      <c r="N86" s="2"/>
    </row>
    <row r="87" spans="1:14" ht="12.75">
      <c r="A87" s="2"/>
      <c r="B87" s="2"/>
      <c r="C87" s="16"/>
      <c r="D87" s="2"/>
      <c r="E87" s="2"/>
      <c r="F87" s="1"/>
      <c r="G87" s="1"/>
      <c r="H87" s="1"/>
      <c r="I87" s="1"/>
      <c r="J87" s="7"/>
      <c r="K87" s="2"/>
      <c r="L87" s="2"/>
      <c r="M87" s="2"/>
      <c r="N87" s="2"/>
    </row>
    <row r="88" spans="1:14" ht="13.5" thickBot="1">
      <c r="A88" s="2"/>
      <c r="B88" s="2"/>
      <c r="C88" s="16">
        <v>28</v>
      </c>
      <c r="D88" s="10" t="s">
        <v>15</v>
      </c>
      <c r="E88" s="11"/>
      <c r="F88" s="9">
        <f>SUM(F60:F86)</f>
        <v>93068901</v>
      </c>
      <c r="G88" s="9">
        <f>SUM(G60:G86)</f>
        <v>89997925</v>
      </c>
      <c r="H88" s="9">
        <f>SUM(H60:H86)</f>
        <v>97581514</v>
      </c>
      <c r="I88" s="9">
        <f>SUM(I60:I86)</f>
        <v>108312352</v>
      </c>
      <c r="J88" s="9">
        <f>SUM(J60:J86)</f>
        <v>102744146.95578232</v>
      </c>
      <c r="K88" s="2"/>
      <c r="L88" s="2"/>
      <c r="M88" s="2"/>
      <c r="N88" s="2"/>
    </row>
    <row r="89" spans="1:14" ht="13.5" thickTop="1">
      <c r="A89" s="2"/>
      <c r="B89" s="2"/>
      <c r="C89" s="2"/>
      <c r="D89" s="2"/>
      <c r="E89" s="2"/>
      <c r="F89" s="7"/>
      <c r="G89" s="1"/>
      <c r="H89" s="1"/>
      <c r="I89" s="1"/>
      <c r="J89" s="57"/>
      <c r="K89" s="2"/>
      <c r="L89" s="2"/>
      <c r="M89" s="2"/>
      <c r="N89" s="2"/>
    </row>
    <row r="90" spans="1:14" ht="12.75">
      <c r="A90" s="2"/>
      <c r="B90" s="2"/>
      <c r="C90" s="2" t="s">
        <v>69</v>
      </c>
      <c r="D90" s="2"/>
      <c r="E90" s="2"/>
      <c r="F90" s="1" t="s">
        <v>17</v>
      </c>
      <c r="G90" s="2"/>
      <c r="H90" s="2"/>
      <c r="I90" s="2"/>
      <c r="J90" s="8"/>
      <c r="K90" s="2"/>
      <c r="L90" s="2"/>
      <c r="M90" s="2"/>
      <c r="N90" s="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" t="s">
        <v>176</v>
      </c>
      <c r="B92" s="2"/>
      <c r="C92" s="2"/>
      <c r="D92" s="2"/>
      <c r="E92" s="2"/>
      <c r="F92" s="2"/>
      <c r="G92" s="2"/>
      <c r="H92" s="2"/>
      <c r="I92" s="2"/>
      <c r="J92" s="2"/>
      <c r="K92" s="1" t="s">
        <v>177</v>
      </c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6"/>
      <c r="D96" s="2"/>
      <c r="E96" s="2"/>
      <c r="F96" s="2"/>
      <c r="G96" s="2"/>
      <c r="H96" s="2"/>
      <c r="I96" s="2"/>
      <c r="J96" s="8"/>
      <c r="K96" s="2"/>
      <c r="L96" s="2"/>
      <c r="M96" s="2"/>
      <c r="N96" s="2"/>
    </row>
    <row r="97" spans="1:14" ht="12.75">
      <c r="A97" s="2"/>
      <c r="B97" s="2"/>
      <c r="C97" s="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</sheetData>
  <printOptions/>
  <pageMargins left="0.75" right="0.75" top="1" bottom="0.5" header="0.5" footer="0.5"/>
  <pageSetup fitToHeight="0" fitToWidth="1" horizontalDpi="600" verticalDpi="600" orientation="landscape" scale="79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0" bestFit="1" customWidth="1"/>
    <col min="2" max="2" width="6.00390625" style="0" customWidth="1"/>
    <col min="3" max="3" width="18.125" style="0" bestFit="1" customWidth="1"/>
    <col min="4" max="6" width="19.25390625" style="0" bestFit="1" customWidth="1"/>
    <col min="7" max="7" width="18.125" style="0" bestFit="1" customWidth="1"/>
  </cols>
  <sheetData>
    <row r="1" ht="12.75">
      <c r="A1" s="40" t="s">
        <v>94</v>
      </c>
    </row>
    <row r="2" spans="1:2" ht="12.75" customHeight="1">
      <c r="A2" s="24" t="s">
        <v>33</v>
      </c>
      <c r="B2" s="25" t="s">
        <v>34</v>
      </c>
    </row>
    <row r="4" spans="3:7" ht="12.75">
      <c r="C4" s="41" t="s">
        <v>95</v>
      </c>
      <c r="D4" s="41" t="s">
        <v>96</v>
      </c>
      <c r="E4" s="41" t="s">
        <v>97</v>
      </c>
      <c r="F4" s="41" t="s">
        <v>98</v>
      </c>
      <c r="G4" s="41" t="s">
        <v>162</v>
      </c>
    </row>
    <row r="5" spans="1:7" ht="12.75">
      <c r="A5" s="19" t="s">
        <v>50</v>
      </c>
      <c r="B5" s="19" t="s">
        <v>56</v>
      </c>
      <c r="C5" s="42">
        <v>6803990</v>
      </c>
      <c r="D5" s="42">
        <v>11022030</v>
      </c>
      <c r="E5" s="42">
        <v>13395460</v>
      </c>
      <c r="F5" s="42">
        <v>14705250</v>
      </c>
      <c r="G5" s="42">
        <v>17036720</v>
      </c>
    </row>
    <row r="6" spans="1:7" ht="12.75">
      <c r="A6" s="18"/>
      <c r="B6" s="19" t="s">
        <v>57</v>
      </c>
      <c r="C6" s="42">
        <v>5251860</v>
      </c>
      <c r="D6" s="42">
        <v>7375270</v>
      </c>
      <c r="E6" s="42">
        <v>12193990</v>
      </c>
      <c r="F6" s="42">
        <v>17626670</v>
      </c>
      <c r="G6" s="42">
        <v>25045530</v>
      </c>
    </row>
    <row r="7" spans="1:7" ht="12.75">
      <c r="A7" s="18"/>
      <c r="B7" s="19" t="s">
        <v>58</v>
      </c>
      <c r="C7" s="42">
        <v>22077170</v>
      </c>
      <c r="D7" s="42">
        <v>7767090</v>
      </c>
      <c r="E7" s="42">
        <v>17551030</v>
      </c>
      <c r="F7" s="42">
        <v>24927080</v>
      </c>
      <c r="G7" s="42">
        <v>20649110</v>
      </c>
    </row>
    <row r="8" spans="1:7" ht="12.75">
      <c r="A8" s="18"/>
      <c r="B8" s="19" t="s">
        <v>59</v>
      </c>
      <c r="C8" s="42">
        <v>10242640</v>
      </c>
      <c r="D8" s="42">
        <v>8852860</v>
      </c>
      <c r="E8" s="42">
        <v>11034310</v>
      </c>
      <c r="F8" s="42">
        <v>28775890</v>
      </c>
      <c r="G8" s="42">
        <v>18920560</v>
      </c>
    </row>
    <row r="9" spans="1:7" ht="12.75">
      <c r="A9" s="18"/>
      <c r="B9" s="19" t="s">
        <v>60</v>
      </c>
      <c r="C9" s="42">
        <v>19215410</v>
      </c>
      <c r="D9" s="42">
        <v>19535790</v>
      </c>
      <c r="E9" s="42">
        <v>16686350</v>
      </c>
      <c r="F9" s="42">
        <v>20529350</v>
      </c>
      <c r="G9" s="42">
        <v>22439230</v>
      </c>
    </row>
    <row r="10" spans="1:7" ht="12.75">
      <c r="A10" s="18"/>
      <c r="B10" s="19" t="s">
        <v>61</v>
      </c>
      <c r="C10" s="42">
        <v>18202050</v>
      </c>
      <c r="D10" s="42">
        <v>26388130</v>
      </c>
      <c r="E10" s="42">
        <v>16570710</v>
      </c>
      <c r="F10" s="42">
        <v>19662240</v>
      </c>
      <c r="G10" s="42">
        <v>24532920</v>
      </c>
    </row>
    <row r="11" spans="1:7" ht="12.75">
      <c r="A11" s="18"/>
      <c r="B11" s="19" t="s">
        <v>62</v>
      </c>
      <c r="C11" s="42">
        <v>23658922</v>
      </c>
      <c r="D11" s="42">
        <v>17207410</v>
      </c>
      <c r="E11" s="42">
        <v>26178490</v>
      </c>
      <c r="F11" s="42">
        <v>23220550</v>
      </c>
      <c r="G11" s="42">
        <v>34463730</v>
      </c>
    </row>
    <row r="12" spans="1:7" ht="12.75">
      <c r="A12" s="18"/>
      <c r="B12" s="19" t="s">
        <v>63</v>
      </c>
      <c r="C12" s="42">
        <v>25507130</v>
      </c>
      <c r="D12" s="42">
        <v>21551360</v>
      </c>
      <c r="E12" s="42">
        <v>23079260</v>
      </c>
      <c r="F12" s="42">
        <v>26190110</v>
      </c>
      <c r="G12" s="42">
        <v>32774030</v>
      </c>
    </row>
    <row r="13" spans="1:7" ht="12.75">
      <c r="A13" s="18"/>
      <c r="B13" s="19" t="s">
        <v>64</v>
      </c>
      <c r="C13" s="42">
        <v>27286200</v>
      </c>
      <c r="D13" s="42">
        <v>16942540</v>
      </c>
      <c r="E13" s="42">
        <v>15392360</v>
      </c>
      <c r="F13" s="42">
        <v>19228070</v>
      </c>
      <c r="G13" s="42">
        <v>30506550</v>
      </c>
    </row>
    <row r="14" spans="1:7" ht="12.75">
      <c r="A14" s="18"/>
      <c r="B14" s="19" t="s">
        <v>65</v>
      </c>
      <c r="C14" s="42">
        <v>10937990</v>
      </c>
      <c r="D14" s="42">
        <v>27010980</v>
      </c>
      <c r="E14" s="42">
        <v>12045320</v>
      </c>
      <c r="F14" s="42">
        <v>25692600</v>
      </c>
      <c r="G14" s="42">
        <v>35774870</v>
      </c>
    </row>
    <row r="15" spans="1:7" ht="12.75">
      <c r="A15" s="18"/>
      <c r="B15" s="19" t="s">
        <v>66</v>
      </c>
      <c r="C15" s="42">
        <v>8837410</v>
      </c>
      <c r="D15" s="42">
        <v>6027140</v>
      </c>
      <c r="E15" s="42">
        <v>9241040</v>
      </c>
      <c r="F15" s="42">
        <v>14435590</v>
      </c>
      <c r="G15" s="42">
        <v>18209720</v>
      </c>
    </row>
    <row r="16" spans="1:7" ht="12.75">
      <c r="A16" s="18"/>
      <c r="B16" s="19" t="s">
        <v>67</v>
      </c>
      <c r="C16" s="42">
        <v>8072730</v>
      </c>
      <c r="D16" s="42">
        <v>8518880</v>
      </c>
      <c r="E16" s="42">
        <v>13224350</v>
      </c>
      <c r="F16" s="42">
        <v>12516680</v>
      </c>
      <c r="G16" s="42">
        <v>23134210</v>
      </c>
    </row>
    <row r="17" spans="1:7" ht="12.75">
      <c r="A17" s="18"/>
      <c r="B17" s="20" t="s">
        <v>35</v>
      </c>
      <c r="C17" s="42">
        <v>186093502</v>
      </c>
      <c r="D17" s="42">
        <v>178199480</v>
      </c>
      <c r="E17" s="42">
        <v>186592670</v>
      </c>
      <c r="F17" s="42">
        <v>247510080</v>
      </c>
      <c r="G17" s="42">
        <v>303487180</v>
      </c>
    </row>
    <row r="18" spans="1:7" ht="27" customHeight="1">
      <c r="A18" s="20" t="s">
        <v>51</v>
      </c>
      <c r="B18" s="19" t="s">
        <v>56</v>
      </c>
      <c r="C18" s="42">
        <v>117223607</v>
      </c>
      <c r="D18" s="42">
        <v>104090938</v>
      </c>
      <c r="E18" s="42">
        <v>103345338</v>
      </c>
      <c r="F18" s="42">
        <v>107123569</v>
      </c>
      <c r="G18" s="42">
        <v>98483469</v>
      </c>
    </row>
    <row r="19" spans="1:7" ht="12.75">
      <c r="A19" s="39"/>
      <c r="B19" s="19" t="s">
        <v>57</v>
      </c>
      <c r="C19" s="42">
        <v>89875022</v>
      </c>
      <c r="D19" s="42">
        <v>90818704</v>
      </c>
      <c r="E19" s="42">
        <v>97666933</v>
      </c>
      <c r="F19" s="42">
        <v>100551855</v>
      </c>
      <c r="G19" s="42">
        <v>110056916</v>
      </c>
    </row>
    <row r="20" spans="1:7" ht="12.75">
      <c r="A20" s="39"/>
      <c r="B20" s="19" t="s">
        <v>58</v>
      </c>
      <c r="C20" s="42">
        <v>108858951</v>
      </c>
      <c r="D20" s="42">
        <v>94204012</v>
      </c>
      <c r="E20" s="42">
        <v>107548967</v>
      </c>
      <c r="F20" s="42">
        <v>114863736</v>
      </c>
      <c r="G20" s="42">
        <v>107685154</v>
      </c>
    </row>
    <row r="21" spans="1:7" ht="12.75">
      <c r="A21" s="39"/>
      <c r="B21" s="19" t="s">
        <v>59</v>
      </c>
      <c r="C21" s="42">
        <v>89303397</v>
      </c>
      <c r="D21" s="42">
        <v>92885194</v>
      </c>
      <c r="E21" s="42">
        <v>92137864</v>
      </c>
      <c r="F21" s="42">
        <v>118822786</v>
      </c>
      <c r="G21" s="42">
        <v>112375337</v>
      </c>
    </row>
    <row r="22" spans="1:7" ht="12.75">
      <c r="A22" s="39"/>
      <c r="B22" s="19" t="s">
        <v>60</v>
      </c>
      <c r="C22" s="42">
        <v>102693391</v>
      </c>
      <c r="D22" s="42">
        <v>103859022</v>
      </c>
      <c r="E22" s="42">
        <v>85908878</v>
      </c>
      <c r="F22" s="42">
        <v>115557590</v>
      </c>
      <c r="G22" s="42">
        <v>109005162</v>
      </c>
    </row>
    <row r="23" spans="1:7" ht="12.75">
      <c r="A23" s="39"/>
      <c r="B23" s="19" t="s">
        <v>61</v>
      </c>
      <c r="C23" s="42">
        <v>92381162</v>
      </c>
      <c r="D23" s="42">
        <v>103078686</v>
      </c>
      <c r="E23" s="42">
        <v>84747008</v>
      </c>
      <c r="F23" s="42">
        <v>105458809</v>
      </c>
      <c r="G23" s="42">
        <v>116647412</v>
      </c>
    </row>
    <row r="24" spans="1:7" ht="12.75">
      <c r="A24" s="39"/>
      <c r="B24" s="19" t="s">
        <v>62</v>
      </c>
      <c r="C24" s="42">
        <v>103955236</v>
      </c>
      <c r="D24" s="42">
        <v>90958295</v>
      </c>
      <c r="E24" s="42">
        <v>107542014</v>
      </c>
      <c r="F24" s="42">
        <v>120265821</v>
      </c>
      <c r="G24" s="42">
        <v>142776095</v>
      </c>
    </row>
    <row r="25" spans="1:7" ht="12.75">
      <c r="A25" s="39"/>
      <c r="B25" s="19" t="s">
        <v>63</v>
      </c>
      <c r="C25" s="42">
        <v>107863305</v>
      </c>
      <c r="D25" s="42">
        <v>90141267</v>
      </c>
      <c r="E25" s="42">
        <v>107403864</v>
      </c>
      <c r="F25" s="42">
        <v>123771637</v>
      </c>
      <c r="G25" s="42">
        <v>138997447</v>
      </c>
    </row>
    <row r="26" spans="1:7" ht="12.75">
      <c r="A26" s="39"/>
      <c r="B26" s="19" t="s">
        <v>64</v>
      </c>
      <c r="C26" s="42">
        <v>108884348</v>
      </c>
      <c r="D26" s="42">
        <v>83113558</v>
      </c>
      <c r="E26" s="42">
        <v>91412820</v>
      </c>
      <c r="F26" s="42">
        <v>107519017</v>
      </c>
      <c r="G26" s="42">
        <v>120304448</v>
      </c>
    </row>
    <row r="27" spans="1:7" ht="12.75">
      <c r="A27" s="39"/>
      <c r="B27" s="19" t="s">
        <v>65</v>
      </c>
      <c r="C27" s="42">
        <v>84048133</v>
      </c>
      <c r="D27" s="42">
        <v>97682082</v>
      </c>
      <c r="E27" s="42">
        <v>78996546</v>
      </c>
      <c r="F27" s="42">
        <v>102363013</v>
      </c>
      <c r="G27" s="42">
        <v>134287160</v>
      </c>
    </row>
    <row r="28" spans="1:7" ht="12.75">
      <c r="A28" s="39"/>
      <c r="B28" s="19" t="s">
        <v>66</v>
      </c>
      <c r="C28" s="42">
        <v>88768886</v>
      </c>
      <c r="D28" s="42">
        <v>78626196</v>
      </c>
      <c r="E28" s="42">
        <v>82849916</v>
      </c>
      <c r="F28" s="42">
        <v>89151760</v>
      </c>
      <c r="G28" s="42">
        <v>107875901</v>
      </c>
    </row>
    <row r="29" spans="1:7" ht="12.75">
      <c r="A29" s="39"/>
      <c r="B29" s="19" t="s">
        <v>67</v>
      </c>
      <c r="C29" s="42">
        <v>95128199</v>
      </c>
      <c r="D29" s="42">
        <v>95576907</v>
      </c>
      <c r="E29" s="42">
        <v>97780528</v>
      </c>
      <c r="F29" s="42">
        <v>95599163</v>
      </c>
      <c r="G29" s="42">
        <v>104050055</v>
      </c>
    </row>
    <row r="30" spans="1:7" ht="12.75">
      <c r="A30" s="39"/>
      <c r="B30" s="20" t="s">
        <v>35</v>
      </c>
      <c r="C30" s="42">
        <v>1188983637</v>
      </c>
      <c r="D30" s="42">
        <v>1125034861</v>
      </c>
      <c r="E30" s="42">
        <v>1137340676</v>
      </c>
      <c r="F30" s="42">
        <v>1301048756</v>
      </c>
      <c r="G30" s="42">
        <v>1402544556</v>
      </c>
    </row>
    <row r="33" spans="1:7" ht="12.75">
      <c r="A33" t="s">
        <v>68</v>
      </c>
      <c r="B33" s="19" t="s">
        <v>56</v>
      </c>
      <c r="C33" s="22">
        <f aca="true" t="shared" si="0" ref="C33:G42">+C18-C5</f>
        <v>110419617</v>
      </c>
      <c r="D33" s="22">
        <f t="shared" si="0"/>
        <v>93068908</v>
      </c>
      <c r="E33" s="22">
        <f t="shared" si="0"/>
        <v>89949878</v>
      </c>
      <c r="F33" s="22">
        <f t="shared" si="0"/>
        <v>92418319</v>
      </c>
      <c r="G33" s="22">
        <f t="shared" si="0"/>
        <v>81446749</v>
      </c>
    </row>
    <row r="34" spans="2:7" ht="12.75">
      <c r="B34" s="19" t="s">
        <v>57</v>
      </c>
      <c r="C34" s="22">
        <f t="shared" si="0"/>
        <v>84623162</v>
      </c>
      <c r="D34" s="22">
        <f t="shared" si="0"/>
        <v>83443434</v>
      </c>
      <c r="E34" s="22">
        <f t="shared" si="0"/>
        <v>85472943</v>
      </c>
      <c r="F34" s="22">
        <f t="shared" si="0"/>
        <v>82925185</v>
      </c>
      <c r="G34" s="22">
        <f t="shared" si="0"/>
        <v>85011386</v>
      </c>
    </row>
    <row r="35" spans="2:7" ht="12.75">
      <c r="B35" s="19" t="s">
        <v>58</v>
      </c>
      <c r="C35" s="22">
        <f t="shared" si="0"/>
        <v>86781781</v>
      </c>
      <c r="D35" s="22">
        <f t="shared" si="0"/>
        <v>86436922</v>
      </c>
      <c r="E35" s="22">
        <f t="shared" si="0"/>
        <v>89997937</v>
      </c>
      <c r="F35" s="22">
        <f t="shared" si="0"/>
        <v>89936656</v>
      </c>
      <c r="G35" s="22">
        <f t="shared" si="0"/>
        <v>87036044</v>
      </c>
    </row>
    <row r="36" spans="2:7" ht="12.75">
      <c r="B36" s="19" t="s">
        <v>59</v>
      </c>
      <c r="C36" s="22">
        <f t="shared" si="0"/>
        <v>79060757</v>
      </c>
      <c r="D36" s="22">
        <f t="shared" si="0"/>
        <v>84032334</v>
      </c>
      <c r="E36" s="22">
        <f t="shared" si="0"/>
        <v>81103554</v>
      </c>
      <c r="F36" s="22">
        <f t="shared" si="0"/>
        <v>90046896</v>
      </c>
      <c r="G36" s="22">
        <f t="shared" si="0"/>
        <v>93454777</v>
      </c>
    </row>
    <row r="37" spans="2:7" ht="12.75">
      <c r="B37" s="19" t="s">
        <v>60</v>
      </c>
      <c r="C37" s="22">
        <f t="shared" si="0"/>
        <v>83477981</v>
      </c>
      <c r="D37" s="22">
        <f t="shared" si="0"/>
        <v>84323232</v>
      </c>
      <c r="E37" s="22">
        <f t="shared" si="0"/>
        <v>69222528</v>
      </c>
      <c r="F37" s="22">
        <f t="shared" si="0"/>
        <v>95028240</v>
      </c>
      <c r="G37" s="22">
        <f t="shared" si="0"/>
        <v>86565932</v>
      </c>
    </row>
    <row r="38" spans="2:7" ht="12.75">
      <c r="B38" s="19" t="s">
        <v>61</v>
      </c>
      <c r="C38" s="22">
        <f t="shared" si="0"/>
        <v>74179112</v>
      </c>
      <c r="D38" s="22">
        <f t="shared" si="0"/>
        <v>76690556</v>
      </c>
      <c r="E38" s="22">
        <f t="shared" si="0"/>
        <v>68176298</v>
      </c>
      <c r="F38" s="22">
        <f t="shared" si="0"/>
        <v>85796569</v>
      </c>
      <c r="G38" s="22">
        <f t="shared" si="0"/>
        <v>92114492</v>
      </c>
    </row>
    <row r="39" spans="2:7" ht="12.75">
      <c r="B39" s="19" t="s">
        <v>62</v>
      </c>
      <c r="C39" s="22">
        <f t="shared" si="0"/>
        <v>80296314</v>
      </c>
      <c r="D39" s="22">
        <f t="shared" si="0"/>
        <v>73750885</v>
      </c>
      <c r="E39" s="22">
        <f t="shared" si="0"/>
        <v>81363524</v>
      </c>
      <c r="F39" s="22">
        <f t="shared" si="0"/>
        <v>97045271</v>
      </c>
      <c r="G39" s="22">
        <f t="shared" si="0"/>
        <v>108312365</v>
      </c>
    </row>
    <row r="40" spans="2:7" ht="12.75">
      <c r="B40" s="19" t="s">
        <v>63</v>
      </c>
      <c r="C40" s="22">
        <f t="shared" si="0"/>
        <v>82356175</v>
      </c>
      <c r="D40" s="22">
        <f t="shared" si="0"/>
        <v>68589907</v>
      </c>
      <c r="E40" s="22">
        <f t="shared" si="0"/>
        <v>84324604</v>
      </c>
      <c r="F40" s="22">
        <f t="shared" si="0"/>
        <v>97581527</v>
      </c>
      <c r="G40" s="22">
        <f t="shared" si="0"/>
        <v>106223417</v>
      </c>
    </row>
    <row r="41" spans="2:7" ht="12.75">
      <c r="B41" s="19" t="s">
        <v>64</v>
      </c>
      <c r="C41" s="22">
        <f t="shared" si="0"/>
        <v>81598148</v>
      </c>
      <c r="D41" s="22">
        <f t="shared" si="0"/>
        <v>66171018</v>
      </c>
      <c r="E41" s="22">
        <f t="shared" si="0"/>
        <v>76020460</v>
      </c>
      <c r="F41" s="22">
        <f t="shared" si="0"/>
        <v>88290947</v>
      </c>
      <c r="G41" s="22">
        <f t="shared" si="0"/>
        <v>89797898</v>
      </c>
    </row>
    <row r="42" spans="2:7" ht="12.75">
      <c r="B42" s="19" t="s">
        <v>65</v>
      </c>
      <c r="C42" s="22">
        <f t="shared" si="0"/>
        <v>73110143</v>
      </c>
      <c r="D42" s="22">
        <f t="shared" si="0"/>
        <v>70671102</v>
      </c>
      <c r="E42" s="22">
        <f t="shared" si="0"/>
        <v>66951226</v>
      </c>
      <c r="F42" s="22">
        <f t="shared" si="0"/>
        <v>76670413</v>
      </c>
      <c r="G42" s="22">
        <f t="shared" si="0"/>
        <v>98512290</v>
      </c>
    </row>
    <row r="43" spans="2:7" ht="12.75">
      <c r="B43" s="19" t="s">
        <v>66</v>
      </c>
      <c r="C43" s="22">
        <f aca="true" t="shared" si="1" ref="C43:G44">+C28-C15</f>
        <v>79931476</v>
      </c>
      <c r="D43" s="22">
        <f t="shared" si="1"/>
        <v>72599056</v>
      </c>
      <c r="E43" s="22">
        <f t="shared" si="1"/>
        <v>73608876</v>
      </c>
      <c r="F43" s="22">
        <f t="shared" si="1"/>
        <v>74716170</v>
      </c>
      <c r="G43" s="22">
        <f t="shared" si="1"/>
        <v>89666181</v>
      </c>
    </row>
    <row r="44" spans="2:7" ht="12.75">
      <c r="B44" s="19" t="s">
        <v>67</v>
      </c>
      <c r="C44" s="22">
        <f t="shared" si="1"/>
        <v>87055469</v>
      </c>
      <c r="D44" s="22">
        <f t="shared" si="1"/>
        <v>87058027</v>
      </c>
      <c r="E44" s="22">
        <f t="shared" si="1"/>
        <v>84556178</v>
      </c>
      <c r="F44" s="22">
        <f t="shared" si="1"/>
        <v>83082483</v>
      </c>
      <c r="G44" s="22">
        <f t="shared" si="1"/>
        <v>80915845</v>
      </c>
    </row>
    <row r="45" spans="2:7" ht="12.75">
      <c r="B45" s="20" t="s">
        <v>35</v>
      </c>
      <c r="C45" s="23">
        <f>SUM(C33:C44)</f>
        <v>1002890135</v>
      </c>
      <c r="D45" s="23">
        <f>SUM(D33:D44)</f>
        <v>946835381</v>
      </c>
      <c r="E45" s="23">
        <f>SUM(E33:E44)</f>
        <v>950748006</v>
      </c>
      <c r="F45" s="23">
        <f>SUM(F33:F44)</f>
        <v>1053538676</v>
      </c>
      <c r="G45" s="23">
        <f>SUM(G33:G44)</f>
        <v>1099057376</v>
      </c>
    </row>
    <row r="47" spans="3:7" ht="12.75">
      <c r="C47" s="22">
        <f>MAX(C33:C44)</f>
        <v>110419617</v>
      </c>
      <c r="D47" s="22">
        <f>MAX(D33:D44)</f>
        <v>93068908</v>
      </c>
      <c r="E47" s="22">
        <f>MAX(E33:E44)</f>
        <v>89997937</v>
      </c>
      <c r="F47" s="22">
        <f>MAX(F33:F44)</f>
        <v>97581527</v>
      </c>
      <c r="G47" s="22">
        <f>MAX(G33:G44)</f>
        <v>108312365</v>
      </c>
    </row>
    <row r="48" spans="3:7" ht="12.75">
      <c r="C48" t="s">
        <v>56</v>
      </c>
      <c r="D48" t="s">
        <v>56</v>
      </c>
      <c r="E48" t="s">
        <v>56</v>
      </c>
      <c r="F48" t="s">
        <v>63</v>
      </c>
      <c r="G48" t="s">
        <v>62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workbookViewId="0" topLeftCell="A1">
      <selection activeCell="A1" sqref="A1"/>
    </sheetView>
  </sheetViews>
  <sheetFormatPr defaultColWidth="9.00390625" defaultRowHeight="12.75"/>
  <cols>
    <col min="1" max="1" width="21.25390625" style="0" bestFit="1" customWidth="1"/>
    <col min="2" max="2" width="27.375" style="0" bestFit="1" customWidth="1"/>
    <col min="3" max="3" width="22.25390625" style="0" bestFit="1" customWidth="1"/>
    <col min="4" max="7" width="21.25390625" style="0" bestFit="1" customWidth="1"/>
    <col min="8" max="8" width="22.25390625" style="0" bestFit="1" customWidth="1"/>
    <col min="9" max="9" width="21.25390625" style="0" bestFit="1" customWidth="1"/>
    <col min="10" max="11" width="22.25390625" style="0" bestFit="1" customWidth="1"/>
    <col min="12" max="12" width="23.25390625" style="0" bestFit="1" customWidth="1"/>
    <col min="13" max="13" width="21.25390625" style="0" bestFit="1" customWidth="1"/>
    <col min="14" max="15" width="22.25390625" style="0" bestFit="1" customWidth="1"/>
    <col min="16" max="16" width="23.25390625" style="0" bestFit="1" customWidth="1"/>
    <col min="17" max="19" width="22.25390625" style="0" bestFit="1" customWidth="1"/>
    <col min="20" max="20" width="23.25390625" style="0" bestFit="1" customWidth="1"/>
    <col min="21" max="22" width="22.25390625" style="0" bestFit="1" customWidth="1"/>
    <col min="23" max="23" width="21.25390625" style="0" bestFit="1" customWidth="1"/>
    <col min="24" max="24" width="20.125" style="0" bestFit="1" customWidth="1"/>
    <col min="25" max="26" width="22.25390625" style="0" bestFit="1" customWidth="1"/>
    <col min="27" max="27" width="21.25390625" style="0" bestFit="1" customWidth="1"/>
    <col min="28" max="28" width="23.25390625" style="0" bestFit="1" customWidth="1"/>
    <col min="29" max="29" width="21.25390625" style="0" bestFit="1" customWidth="1"/>
    <col min="30" max="30" width="16.00390625" style="0" bestFit="1" customWidth="1"/>
    <col min="31" max="16384" width="9.00390625" style="51" customWidth="1"/>
  </cols>
  <sheetData>
    <row r="1" ht="12.75">
      <c r="A1" s="40" t="s">
        <v>158</v>
      </c>
    </row>
    <row r="2" spans="1:3" ht="12.75" customHeight="1">
      <c r="A2" s="24" t="s">
        <v>33</v>
      </c>
      <c r="B2" s="25" t="s">
        <v>161</v>
      </c>
      <c r="C2" s="41" t="s">
        <v>160</v>
      </c>
    </row>
    <row r="4" spans="2:30" ht="12.75">
      <c r="B4" s="19" t="s">
        <v>102</v>
      </c>
      <c r="C4" s="19" t="s">
        <v>103</v>
      </c>
      <c r="D4" s="46" t="s">
        <v>167</v>
      </c>
      <c r="E4" s="19" t="s">
        <v>104</v>
      </c>
      <c r="F4" s="19" t="s">
        <v>105</v>
      </c>
      <c r="G4" s="19" t="s">
        <v>106</v>
      </c>
      <c r="H4" s="19" t="s">
        <v>107</v>
      </c>
      <c r="I4" s="19" t="s">
        <v>108</v>
      </c>
      <c r="J4" s="19" t="s">
        <v>109</v>
      </c>
      <c r="K4" s="19" t="s">
        <v>110</v>
      </c>
      <c r="L4" s="19" t="s">
        <v>111</v>
      </c>
      <c r="M4" s="19" t="s">
        <v>112</v>
      </c>
      <c r="N4" s="19" t="s">
        <v>113</v>
      </c>
      <c r="O4" s="19" t="s">
        <v>114</v>
      </c>
      <c r="P4" s="19" t="s">
        <v>115</v>
      </c>
      <c r="Q4" s="19" t="s">
        <v>116</v>
      </c>
      <c r="R4" s="19" t="s">
        <v>117</v>
      </c>
      <c r="S4" s="19" t="s">
        <v>118</v>
      </c>
      <c r="T4" s="19" t="s">
        <v>119</v>
      </c>
      <c r="U4" s="19" t="s">
        <v>120</v>
      </c>
      <c r="V4" s="19" t="s">
        <v>121</v>
      </c>
      <c r="W4" s="19" t="s">
        <v>122</v>
      </c>
      <c r="X4" s="19" t="s">
        <v>123</v>
      </c>
      <c r="Y4" s="19" t="s">
        <v>124</v>
      </c>
      <c r="Z4" s="19" t="s">
        <v>125</v>
      </c>
      <c r="AA4" s="20" t="s">
        <v>139</v>
      </c>
      <c r="AB4" s="46"/>
      <c r="AC4" s="46"/>
      <c r="AD4" s="43"/>
    </row>
    <row r="5" spans="1:30" ht="12.75">
      <c r="A5" s="19" t="s">
        <v>56</v>
      </c>
      <c r="B5" s="21">
        <v>13540982.630906796</v>
      </c>
      <c r="C5" s="21">
        <v>312404.4328118691</v>
      </c>
      <c r="D5" s="56">
        <f aca="true" t="shared" si="0" ref="D5:D17">+C5+B5</f>
        <v>13853387.063718665</v>
      </c>
      <c r="E5" s="21">
        <v>542206.2765174811</v>
      </c>
      <c r="F5" s="21">
        <v>295189.4519123259</v>
      </c>
      <c r="G5" s="21">
        <v>35840.887787507454</v>
      </c>
      <c r="H5" s="21">
        <v>4640512.061582832</v>
      </c>
      <c r="I5" s="21">
        <v>7666382.219653256</v>
      </c>
      <c r="J5" s="21">
        <v>1215076.6220410476</v>
      </c>
      <c r="K5" s="21">
        <v>7065931.713794086</v>
      </c>
      <c r="L5" s="21">
        <v>685301.1218941817</v>
      </c>
      <c r="M5" s="21">
        <v>6401805.734326253</v>
      </c>
      <c r="N5" s="21">
        <v>102745.97814306631</v>
      </c>
      <c r="O5" s="21">
        <v>3785854.5049170284</v>
      </c>
      <c r="P5" s="21">
        <v>146368.21032681604</v>
      </c>
      <c r="Q5" s="21">
        <v>5880815.091213087</v>
      </c>
      <c r="R5" s="21">
        <v>8976.671048683707</v>
      </c>
      <c r="S5" s="21">
        <v>73194.54828433038</v>
      </c>
      <c r="T5" s="21">
        <v>3671.8814212184757</v>
      </c>
      <c r="U5" s="21">
        <v>32503.25416666667</v>
      </c>
      <c r="V5" s="21">
        <v>38499.06666666668</v>
      </c>
      <c r="W5" s="21">
        <v>4256556.672922276</v>
      </c>
      <c r="X5" s="21">
        <v>12241373.68572075</v>
      </c>
      <c r="Y5" s="21">
        <v>6402662.396711641</v>
      </c>
      <c r="Z5" s="21">
        <v>14527275.9157491</v>
      </c>
      <c r="AA5" s="42">
        <v>100084904.49685238</v>
      </c>
      <c r="AB5" s="47"/>
      <c r="AC5" s="47"/>
      <c r="AD5" s="21"/>
    </row>
    <row r="6" spans="1:30" ht="12.75">
      <c r="A6" s="19" t="s">
        <v>57</v>
      </c>
      <c r="B6" s="21">
        <v>9644606.67705708</v>
      </c>
      <c r="C6" s="21">
        <v>337326.7420808488</v>
      </c>
      <c r="D6" s="56">
        <f t="shared" si="0"/>
        <v>9981933.419137929</v>
      </c>
      <c r="E6" s="21">
        <v>541061.2161909499</v>
      </c>
      <c r="F6" s="21">
        <v>265818.7164368419</v>
      </c>
      <c r="G6" s="21">
        <v>36527.48791420431</v>
      </c>
      <c r="H6" s="21">
        <v>4468410.912361404</v>
      </c>
      <c r="I6" s="21">
        <v>6634194.841946448</v>
      </c>
      <c r="J6" s="21">
        <v>1287265.2258357513</v>
      </c>
      <c r="K6" s="21">
        <v>6495311.7478501</v>
      </c>
      <c r="L6" s="21">
        <v>824188.8001867989</v>
      </c>
      <c r="M6" s="21">
        <v>6749973.97739636</v>
      </c>
      <c r="N6" s="21">
        <v>162407.30707762914</v>
      </c>
      <c r="O6" s="21">
        <v>3680258.4437780525</v>
      </c>
      <c r="P6" s="21">
        <v>140381.80646379263</v>
      </c>
      <c r="Q6" s="21">
        <v>5355086.861000481</v>
      </c>
      <c r="R6" s="21">
        <v>14166.916679197999</v>
      </c>
      <c r="S6" s="21">
        <v>46490.57443977591</v>
      </c>
      <c r="T6" s="21">
        <v>2347.15</v>
      </c>
      <c r="U6" s="21">
        <v>34733.88333333333</v>
      </c>
      <c r="V6" s="21">
        <v>45748.8</v>
      </c>
      <c r="W6" s="21">
        <v>3845125.7378679826</v>
      </c>
      <c r="X6" s="21">
        <v>11233936.927371843</v>
      </c>
      <c r="Y6" s="21">
        <v>10004735.78248076</v>
      </c>
      <c r="Z6" s="21">
        <v>13224290.716799445</v>
      </c>
      <c r="AA6" s="42">
        <v>98249341.2471298</v>
      </c>
      <c r="AB6" s="47"/>
      <c r="AC6" s="47"/>
      <c r="AD6" s="21"/>
    </row>
    <row r="7" spans="1:30" ht="12.75">
      <c r="A7" s="19" t="s">
        <v>58</v>
      </c>
      <c r="B7" s="21">
        <v>6878638.747498906</v>
      </c>
      <c r="C7" s="21">
        <v>235389.77439970465</v>
      </c>
      <c r="D7" s="56">
        <f t="shared" si="0"/>
        <v>7114028.5218986105</v>
      </c>
      <c r="E7" s="21">
        <v>346665.75630584615</v>
      </c>
      <c r="F7" s="21">
        <v>263944.8205417944</v>
      </c>
      <c r="G7" s="21">
        <v>44057.571915078486</v>
      </c>
      <c r="H7" s="21">
        <v>3850473.9451324353</v>
      </c>
      <c r="I7" s="21">
        <v>6342870.772941257</v>
      </c>
      <c r="J7" s="21">
        <v>1056342.76876181</v>
      </c>
      <c r="K7" s="21">
        <v>6030478.711732675</v>
      </c>
      <c r="L7" s="21">
        <v>714926.32703001</v>
      </c>
      <c r="M7" s="21">
        <v>6085807.129840976</v>
      </c>
      <c r="N7" s="21">
        <v>154972.81012507807</v>
      </c>
      <c r="O7" s="21">
        <v>3754398.0420820257</v>
      </c>
      <c r="P7" s="21">
        <v>133450.22848784615</v>
      </c>
      <c r="Q7" s="21">
        <v>5549067.693848606</v>
      </c>
      <c r="R7" s="21">
        <v>12669.176090225566</v>
      </c>
      <c r="S7" s="21">
        <v>61693.83373138729</v>
      </c>
      <c r="T7" s="21">
        <v>4248.85</v>
      </c>
      <c r="U7" s="21">
        <v>31734.504166666662</v>
      </c>
      <c r="V7" s="21">
        <v>31184.7</v>
      </c>
      <c r="W7" s="21">
        <v>3947223.691208679</v>
      </c>
      <c r="X7" s="21">
        <v>11948580.926258653</v>
      </c>
      <c r="Y7" s="21">
        <v>12222752.78248076</v>
      </c>
      <c r="Z7" s="21">
        <v>19033960.416070186</v>
      </c>
      <c r="AA7" s="42">
        <v>104720015.27432767</v>
      </c>
      <c r="AB7" s="47"/>
      <c r="AC7" s="47"/>
      <c r="AD7" s="21"/>
    </row>
    <row r="8" spans="1:30" ht="12.75">
      <c r="A8" s="19" t="s">
        <v>59</v>
      </c>
      <c r="B8" s="21">
        <v>5165044.624195935</v>
      </c>
      <c r="C8" s="21">
        <v>214309.27219426387</v>
      </c>
      <c r="D8" s="56">
        <f t="shared" si="0"/>
        <v>5379353.896390199</v>
      </c>
      <c r="E8" s="21">
        <v>331612.80261614907</v>
      </c>
      <c r="F8" s="21">
        <v>76891.22501707097</v>
      </c>
      <c r="G8" s="21">
        <v>20710.96823928003</v>
      </c>
      <c r="H8" s="21">
        <v>3578028.557829053</v>
      </c>
      <c r="I8" s="21">
        <v>6064206.9089291915</v>
      </c>
      <c r="J8" s="21">
        <v>999266.1442415469</v>
      </c>
      <c r="K8" s="21">
        <v>5690877.095309812</v>
      </c>
      <c r="L8" s="21">
        <v>653254.4261679822</v>
      </c>
      <c r="M8" s="21">
        <v>5904886.160420319</v>
      </c>
      <c r="N8" s="21">
        <v>142008.86362805247</v>
      </c>
      <c r="O8" s="21">
        <v>3629055.334777902</v>
      </c>
      <c r="P8" s="21">
        <v>191335.5969881873</v>
      </c>
      <c r="Q8" s="21">
        <v>5269525.147038017</v>
      </c>
      <c r="R8" s="21">
        <v>13023.650263157899</v>
      </c>
      <c r="S8" s="21">
        <v>63890.54195415006</v>
      </c>
      <c r="T8" s="21">
        <v>3288.85</v>
      </c>
      <c r="U8" s="21">
        <v>33178.4111111111</v>
      </c>
      <c r="V8" s="21">
        <v>28257.066666666673</v>
      </c>
      <c r="W8" s="21">
        <v>5603994.36018228</v>
      </c>
      <c r="X8" s="21">
        <v>11310860.674468547</v>
      </c>
      <c r="Y8" s="21">
        <v>13085493.782480758</v>
      </c>
      <c r="Z8" s="21">
        <v>11966626.4543358</v>
      </c>
      <c r="AA8" s="42">
        <v>104537468.95513372</v>
      </c>
      <c r="AB8" s="47"/>
      <c r="AC8" s="47"/>
      <c r="AD8" s="21"/>
    </row>
    <row r="9" spans="1:30" ht="12.75">
      <c r="A9" s="19" t="s">
        <v>60</v>
      </c>
      <c r="B9" s="21">
        <v>3991108.2162646283</v>
      </c>
      <c r="C9" s="21">
        <v>95964.15746419644</v>
      </c>
      <c r="D9" s="56">
        <f t="shared" si="0"/>
        <v>4087072.373728825</v>
      </c>
      <c r="E9" s="21">
        <v>199004.20530859413</v>
      </c>
      <c r="F9" s="21">
        <v>178212.46834696643</v>
      </c>
      <c r="G9" s="21">
        <v>25461.812121456893</v>
      </c>
      <c r="H9" s="21">
        <v>3181842.6006194986</v>
      </c>
      <c r="I9" s="21">
        <v>5396837.56027635</v>
      </c>
      <c r="J9" s="21">
        <v>873848.9203880295</v>
      </c>
      <c r="K9" s="21">
        <v>5064390.719846392</v>
      </c>
      <c r="L9" s="21">
        <v>604511.8276548793</v>
      </c>
      <c r="M9" s="21">
        <v>5226289.089979478</v>
      </c>
      <c r="N9" s="21">
        <v>124172.09502979307</v>
      </c>
      <c r="O9" s="21">
        <v>3410826.254003869</v>
      </c>
      <c r="P9" s="21">
        <v>170068.55964105687</v>
      </c>
      <c r="Q9" s="21">
        <v>5218258.448806915</v>
      </c>
      <c r="R9" s="21">
        <v>11669.65570175439</v>
      </c>
      <c r="S9" s="21">
        <v>71903.25457983193</v>
      </c>
      <c r="T9" s="21">
        <v>4668.5</v>
      </c>
      <c r="U9" s="21">
        <v>35827.35</v>
      </c>
      <c r="V9" s="21">
        <v>22769.166666666675</v>
      </c>
      <c r="W9" s="21">
        <v>3863910.5440098587</v>
      </c>
      <c r="X9" s="21">
        <v>11545247.946142443</v>
      </c>
      <c r="Y9" s="21">
        <v>14328249.782480758</v>
      </c>
      <c r="Z9" s="21">
        <v>18096221.43853436</v>
      </c>
      <c r="AA9" s="42">
        <v>110940509.13940006</v>
      </c>
      <c r="AB9" s="47"/>
      <c r="AC9" s="47"/>
      <c r="AD9" s="21"/>
    </row>
    <row r="10" spans="1:30" ht="12.75">
      <c r="A10" s="19" t="s">
        <v>61</v>
      </c>
      <c r="B10" s="21">
        <v>3284714.533064919</v>
      </c>
      <c r="C10" s="21">
        <v>82276.56951246205</v>
      </c>
      <c r="D10" s="56">
        <f t="shared" si="0"/>
        <v>3366991.1025773813</v>
      </c>
      <c r="E10" s="21">
        <v>129022.69744509357</v>
      </c>
      <c r="F10" s="21">
        <v>145354.39426900863</v>
      </c>
      <c r="G10" s="21">
        <v>24084.447553963837</v>
      </c>
      <c r="H10" s="21">
        <v>2863044.2372633303</v>
      </c>
      <c r="I10" s="21">
        <v>5116823.2791864555</v>
      </c>
      <c r="J10" s="21">
        <v>766945.5279649652</v>
      </c>
      <c r="K10" s="21">
        <v>4676535.2767826235</v>
      </c>
      <c r="L10" s="21">
        <v>488477.21203015634</v>
      </c>
      <c r="M10" s="21">
        <v>4693804.031895727</v>
      </c>
      <c r="N10" s="21">
        <v>129837.53964795345</v>
      </c>
      <c r="O10" s="21">
        <v>3193652.0276361154</v>
      </c>
      <c r="P10" s="21">
        <v>154342.81443070233</v>
      </c>
      <c r="Q10" s="21">
        <v>4844906.147969189</v>
      </c>
      <c r="R10" s="21">
        <v>11604.368712690824</v>
      </c>
      <c r="S10" s="21">
        <v>67777.01698039216</v>
      </c>
      <c r="T10" s="21">
        <v>3768.85</v>
      </c>
      <c r="U10" s="21">
        <v>32361.60833333334</v>
      </c>
      <c r="V10" s="21">
        <v>17812.23333333334</v>
      </c>
      <c r="W10" s="21">
        <v>3382469.0804255446</v>
      </c>
      <c r="X10" s="21">
        <v>11659089.235790703</v>
      </c>
      <c r="Y10" s="21">
        <v>13492302.782480758</v>
      </c>
      <c r="Z10" s="21">
        <v>17970810.72939313</v>
      </c>
      <c r="AA10" s="42">
        <v>108046457.33912276</v>
      </c>
      <c r="AB10" s="47"/>
      <c r="AC10" s="47"/>
      <c r="AD10" s="21"/>
    </row>
    <row r="11" spans="1:30" ht="12.75">
      <c r="A11" s="19" t="s">
        <v>62</v>
      </c>
      <c r="B11" s="21">
        <v>3125665.777345884</v>
      </c>
      <c r="C11" s="21">
        <v>55439.18054472854</v>
      </c>
      <c r="D11" s="56">
        <f t="shared" si="0"/>
        <v>3181104.9578906125</v>
      </c>
      <c r="E11" s="21">
        <v>124631.9597583485</v>
      </c>
      <c r="F11" s="21">
        <v>138964.6588146729</v>
      </c>
      <c r="G11" s="21">
        <v>24717.73231538792</v>
      </c>
      <c r="H11" s="21">
        <v>2715483.2979659257</v>
      </c>
      <c r="I11" s="21">
        <v>4917305.197136769</v>
      </c>
      <c r="J11" s="21">
        <v>770455.8283878653</v>
      </c>
      <c r="K11" s="21">
        <v>4691612.976338619</v>
      </c>
      <c r="L11" s="21">
        <v>595162.9591416942</v>
      </c>
      <c r="M11" s="21">
        <v>4748746.530453562</v>
      </c>
      <c r="N11" s="21">
        <v>124540.58727471618</v>
      </c>
      <c r="O11" s="21">
        <v>3141190.207562713</v>
      </c>
      <c r="P11" s="21">
        <v>202738.1366434448</v>
      </c>
      <c r="Q11" s="21">
        <v>4926708.051973299</v>
      </c>
      <c r="R11" s="21">
        <v>10385.529221918434</v>
      </c>
      <c r="S11" s="21">
        <v>61060.833541125525</v>
      </c>
      <c r="T11" s="21">
        <v>4632</v>
      </c>
      <c r="U11" s="21">
        <v>35420.72083333333</v>
      </c>
      <c r="V11" s="21">
        <v>133593.9</v>
      </c>
      <c r="W11" s="21">
        <v>3818514.291002981</v>
      </c>
      <c r="X11" s="21">
        <v>10487309.817044575</v>
      </c>
      <c r="Y11" s="21">
        <v>14900529.782480758</v>
      </c>
      <c r="Z11" s="21">
        <v>28390376.083743654</v>
      </c>
      <c r="AA11" s="42">
        <v>131134522.60109973</v>
      </c>
      <c r="AB11" s="47"/>
      <c r="AC11" s="47"/>
      <c r="AD11" s="21"/>
    </row>
    <row r="12" spans="1:30" ht="12.75">
      <c r="A12" s="19" t="s">
        <v>63</v>
      </c>
      <c r="B12" s="21">
        <v>3106171.170521407</v>
      </c>
      <c r="C12" s="21">
        <v>54656.2517613441</v>
      </c>
      <c r="D12" s="56">
        <f t="shared" si="0"/>
        <v>3160827.422282751</v>
      </c>
      <c r="E12" s="21">
        <v>123917.45488875998</v>
      </c>
      <c r="F12" s="21">
        <v>139476.5969658014</v>
      </c>
      <c r="G12" s="21">
        <v>23346.24620664621</v>
      </c>
      <c r="H12" s="21">
        <v>2677748.732020065</v>
      </c>
      <c r="I12" s="21">
        <v>4895836.703198678</v>
      </c>
      <c r="J12" s="21">
        <v>716440.0140384042</v>
      </c>
      <c r="K12" s="21">
        <v>4478064.288677238</v>
      </c>
      <c r="L12" s="21">
        <v>480857.3699853347</v>
      </c>
      <c r="M12" s="21">
        <v>4612246.390231043</v>
      </c>
      <c r="N12" s="21">
        <v>125957.1032440169</v>
      </c>
      <c r="O12" s="21">
        <v>3306512.748325673</v>
      </c>
      <c r="P12" s="21">
        <v>196106.47279632775</v>
      </c>
      <c r="Q12" s="21">
        <v>5036225.454562779</v>
      </c>
      <c r="R12" s="21">
        <v>11636.540751879704</v>
      </c>
      <c r="S12" s="21">
        <v>67907.44828662564</v>
      </c>
      <c r="T12" s="21">
        <v>3611.05</v>
      </c>
      <c r="U12" s="21">
        <v>26381.533333333333</v>
      </c>
      <c r="V12" s="21">
        <v>24744.35</v>
      </c>
      <c r="W12" s="21">
        <v>4157332.3399530156</v>
      </c>
      <c r="X12" s="21">
        <v>10840339.584305545</v>
      </c>
      <c r="Y12" s="21">
        <v>14357837.782480758</v>
      </c>
      <c r="Z12" s="21">
        <v>25029284.3992573</v>
      </c>
      <c r="AA12" s="42">
        <v>121580046.23356757</v>
      </c>
      <c r="AB12" s="47"/>
      <c r="AC12" s="47"/>
      <c r="AD12" s="21"/>
    </row>
    <row r="13" spans="1:30" ht="12.75">
      <c r="A13" s="19" t="s">
        <v>64</v>
      </c>
      <c r="B13" s="21">
        <v>3268367.773526201</v>
      </c>
      <c r="C13" s="21">
        <v>48498.46507479748</v>
      </c>
      <c r="D13" s="56">
        <f t="shared" si="0"/>
        <v>3316866.2386009987</v>
      </c>
      <c r="E13" s="21">
        <v>78365.54795480927</v>
      </c>
      <c r="F13" s="21">
        <v>150947.09187707707</v>
      </c>
      <c r="G13" s="21">
        <v>26480.9273942609</v>
      </c>
      <c r="H13" s="21">
        <v>2707043.7084215027</v>
      </c>
      <c r="I13" s="21">
        <v>4913575.130264467</v>
      </c>
      <c r="J13" s="21">
        <v>724125.5354144042</v>
      </c>
      <c r="K13" s="21">
        <v>4512595.705728507</v>
      </c>
      <c r="L13" s="21">
        <v>503297.3045067773</v>
      </c>
      <c r="M13" s="21">
        <v>4561953.7551743165</v>
      </c>
      <c r="N13" s="21">
        <v>122465.79082017548</v>
      </c>
      <c r="O13" s="21">
        <v>3260395.2305083387</v>
      </c>
      <c r="P13" s="21">
        <v>201288.9213751438</v>
      </c>
      <c r="Q13" s="21">
        <v>5079376.586313345</v>
      </c>
      <c r="R13" s="21">
        <v>11826.003659147875</v>
      </c>
      <c r="S13" s="21">
        <v>60170.61928497714</v>
      </c>
      <c r="T13" s="21">
        <v>5111.35</v>
      </c>
      <c r="U13" s="21">
        <v>29961.733333333326</v>
      </c>
      <c r="V13" s="21">
        <v>20003.8</v>
      </c>
      <c r="W13" s="21">
        <v>3610471.2165083666</v>
      </c>
      <c r="X13" s="21">
        <v>10494334.068446133</v>
      </c>
      <c r="Y13" s="21">
        <v>14815015.782480758</v>
      </c>
      <c r="Z13" s="21">
        <v>16692898.991281947</v>
      </c>
      <c r="AA13" s="42">
        <v>104572630.39687999</v>
      </c>
      <c r="AB13" s="47"/>
      <c r="AC13" s="47"/>
      <c r="AD13" s="21"/>
    </row>
    <row r="14" spans="1:30" ht="12.75">
      <c r="A14" s="19" t="s">
        <v>65</v>
      </c>
      <c r="B14" s="21">
        <v>3393173.7080716537</v>
      </c>
      <c r="C14" s="21">
        <v>71102.57889003135</v>
      </c>
      <c r="D14" s="56">
        <f t="shared" si="0"/>
        <v>3464276.286961685</v>
      </c>
      <c r="E14" s="21">
        <v>110305.32955027003</v>
      </c>
      <c r="F14" s="21">
        <v>141702.51844950166</v>
      </c>
      <c r="G14" s="21">
        <v>25446.23336685599</v>
      </c>
      <c r="H14" s="21">
        <v>2700755.3093129587</v>
      </c>
      <c r="I14" s="21">
        <v>4948511.489108326</v>
      </c>
      <c r="J14" s="21">
        <v>731159.212710917</v>
      </c>
      <c r="K14" s="21">
        <v>4463600.730947988</v>
      </c>
      <c r="L14" s="21">
        <v>492518.43039768084</v>
      </c>
      <c r="M14" s="21">
        <v>4694912.226729121</v>
      </c>
      <c r="N14" s="21">
        <v>129869.29585972524</v>
      </c>
      <c r="O14" s="21">
        <v>3338146.118993646</v>
      </c>
      <c r="P14" s="21">
        <v>249397.21644339798</v>
      </c>
      <c r="Q14" s="21">
        <v>5262479.977342284</v>
      </c>
      <c r="R14" s="21">
        <v>11286.212218045115</v>
      </c>
      <c r="S14" s="21">
        <v>59093.13723186642</v>
      </c>
      <c r="T14" s="21">
        <v>2788.7</v>
      </c>
      <c r="U14" s="21">
        <v>31835.175000000003</v>
      </c>
      <c r="V14" s="21">
        <v>20655.7</v>
      </c>
      <c r="W14" s="21">
        <v>3864543.4265237646</v>
      </c>
      <c r="X14" s="21">
        <v>11059939.590340769</v>
      </c>
      <c r="Y14" s="21">
        <v>13573246.782480758</v>
      </c>
      <c r="Z14" s="21">
        <v>29293205.24576144</v>
      </c>
      <c r="AA14" s="42">
        <v>113043577.05758211</v>
      </c>
      <c r="AB14" s="47"/>
      <c r="AC14" s="47"/>
      <c r="AD14" s="21"/>
    </row>
    <row r="15" spans="1:30" ht="12.75">
      <c r="A15" s="19" t="s">
        <v>66</v>
      </c>
      <c r="B15" s="21">
        <v>4548993.14194991</v>
      </c>
      <c r="C15" s="21">
        <v>150611.32867824036</v>
      </c>
      <c r="D15" s="56">
        <f t="shared" si="0"/>
        <v>4699604.47062815</v>
      </c>
      <c r="E15" s="21">
        <v>249220.00341440018</v>
      </c>
      <c r="F15" s="21">
        <v>175571.71792641343</v>
      </c>
      <c r="G15" s="21">
        <v>30759.581784437883</v>
      </c>
      <c r="H15" s="21">
        <v>3142286.615302542</v>
      </c>
      <c r="I15" s="21">
        <v>5499307.525299296</v>
      </c>
      <c r="J15" s="21">
        <v>861664.0113361164</v>
      </c>
      <c r="K15" s="21">
        <v>5086438.287420275</v>
      </c>
      <c r="L15" s="21">
        <v>575817.8963452274</v>
      </c>
      <c r="M15" s="21">
        <v>5379752.378377313</v>
      </c>
      <c r="N15" s="21">
        <v>133469.16739107715</v>
      </c>
      <c r="O15" s="21">
        <v>3466115.1743984707</v>
      </c>
      <c r="P15" s="21">
        <v>248489.23651032106</v>
      </c>
      <c r="Q15" s="21">
        <v>5301407.519982358</v>
      </c>
      <c r="R15" s="21">
        <v>11336.197121212124</v>
      </c>
      <c r="S15" s="21">
        <v>57311.515936716794</v>
      </c>
      <c r="T15" s="21">
        <v>3641.4</v>
      </c>
      <c r="U15" s="21">
        <v>26696.887499999997</v>
      </c>
      <c r="V15" s="21">
        <v>22981.3</v>
      </c>
      <c r="W15" s="21">
        <v>4496878.678941923</v>
      </c>
      <c r="X15" s="21">
        <v>10906973.295915138</v>
      </c>
      <c r="Y15" s="21">
        <v>12292071.78248076</v>
      </c>
      <c r="Z15" s="21">
        <v>6536388.131962398</v>
      </c>
      <c r="AA15" s="42">
        <v>92127390.66902952</v>
      </c>
      <c r="AB15" s="47"/>
      <c r="AC15" s="47"/>
      <c r="AD15" s="21"/>
    </row>
    <row r="16" spans="1:30" ht="12.75">
      <c r="A16" s="19" t="s">
        <v>67</v>
      </c>
      <c r="B16" s="21">
        <v>8322398.932472494</v>
      </c>
      <c r="C16" s="21">
        <v>254048.45883879406</v>
      </c>
      <c r="D16" s="56">
        <f t="shared" si="0"/>
        <v>8576447.391311288</v>
      </c>
      <c r="E16" s="21">
        <v>421709.1913414002</v>
      </c>
      <c r="F16" s="21">
        <v>214305.07588384656</v>
      </c>
      <c r="G16" s="21">
        <v>38249.83873488385</v>
      </c>
      <c r="H16" s="21">
        <v>4170182.2242881516</v>
      </c>
      <c r="I16" s="21">
        <v>6775151.499988096</v>
      </c>
      <c r="J16" s="21">
        <v>1142816.1331751298</v>
      </c>
      <c r="K16" s="21">
        <v>6590847.492238924</v>
      </c>
      <c r="L16" s="21">
        <v>779131.0391333739</v>
      </c>
      <c r="M16" s="21">
        <v>6653715.661473263</v>
      </c>
      <c r="N16" s="21">
        <v>159289.86175871652</v>
      </c>
      <c r="O16" s="21">
        <v>3691494.913016163</v>
      </c>
      <c r="P16" s="21">
        <v>258308.09989296322</v>
      </c>
      <c r="Q16" s="21">
        <v>5541783.019949632</v>
      </c>
      <c r="R16" s="21">
        <v>18802.75668609169</v>
      </c>
      <c r="S16" s="21">
        <v>63674.55041721952</v>
      </c>
      <c r="T16" s="21">
        <v>3457.8</v>
      </c>
      <c r="U16" s="21">
        <v>32796.9</v>
      </c>
      <c r="V16" s="21">
        <v>33950.3</v>
      </c>
      <c r="W16" s="21">
        <v>3881698.9604533277</v>
      </c>
      <c r="X16" s="21">
        <v>10736527.24819491</v>
      </c>
      <c r="Y16" s="21">
        <v>12527424.78248076</v>
      </c>
      <c r="Z16" s="21">
        <v>9238661.47711124</v>
      </c>
      <c r="AA16" s="42">
        <v>102192807.03212048</v>
      </c>
      <c r="AB16" s="47"/>
      <c r="AC16" s="47"/>
      <c r="AD16" s="48"/>
    </row>
    <row r="17" spans="1:30" ht="12.75">
      <c r="A17" s="20" t="s">
        <v>35</v>
      </c>
      <c r="B17" s="21">
        <v>68269865.93287581</v>
      </c>
      <c r="C17" s="21">
        <v>1912027.2122512807</v>
      </c>
      <c r="D17" s="56">
        <f t="shared" si="0"/>
        <v>70181893.14512709</v>
      </c>
      <c r="E17" s="21">
        <v>3197722.4412921024</v>
      </c>
      <c r="F17" s="21">
        <v>2186378.736441321</v>
      </c>
      <c r="G17" s="21">
        <v>355683.7353339638</v>
      </c>
      <c r="H17" s="21">
        <v>40695812.202099696</v>
      </c>
      <c r="I17" s="21">
        <v>69171003.1279286</v>
      </c>
      <c r="J17" s="21">
        <v>11145405.944295987</v>
      </c>
      <c r="K17" s="21">
        <v>64846684.746667236</v>
      </c>
      <c r="L17" s="21">
        <v>7397444.714474097</v>
      </c>
      <c r="M17" s="21">
        <v>65713893.06629774</v>
      </c>
      <c r="N17" s="21">
        <v>1611736.4</v>
      </c>
      <c r="O17" s="21">
        <v>41657898.99999999</v>
      </c>
      <c r="P17" s="21">
        <v>2292275.3</v>
      </c>
      <c r="Q17" s="21">
        <v>63265639.99999999</v>
      </c>
      <c r="R17" s="21">
        <v>147383.67815400532</v>
      </c>
      <c r="S17" s="21">
        <v>754167.8746683988</v>
      </c>
      <c r="T17" s="21">
        <v>45236.38142121848</v>
      </c>
      <c r="U17" s="21">
        <v>383431.9611111111</v>
      </c>
      <c r="V17" s="21">
        <v>440200.3833333335</v>
      </c>
      <c r="W17" s="21">
        <v>48728719</v>
      </c>
      <c r="X17" s="21">
        <v>134464513</v>
      </c>
      <c r="Y17" s="21">
        <v>152002324.00399998</v>
      </c>
      <c r="Z17" s="21">
        <v>210000000</v>
      </c>
      <c r="AA17" s="42">
        <v>1291229670.4422457</v>
      </c>
      <c r="AB17" s="47"/>
      <c r="AC17" s="47"/>
      <c r="AD17" s="48"/>
    </row>
    <row r="18" spans="2:30" ht="12.75">
      <c r="B18" s="33"/>
      <c r="C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33"/>
      <c r="AD18" s="49"/>
    </row>
    <row r="19" spans="1:30" ht="12.75">
      <c r="A19" s="32" t="s">
        <v>83</v>
      </c>
      <c r="B19" s="35">
        <f aca="true" t="shared" si="1" ref="B19:Q19">MAX(B5:B16)</f>
        <v>13540982.630906796</v>
      </c>
      <c r="C19" s="35">
        <f t="shared" si="1"/>
        <v>337326.7420808488</v>
      </c>
      <c r="D19" s="35">
        <f t="shared" si="1"/>
        <v>13853387.063718665</v>
      </c>
      <c r="E19" s="35">
        <f t="shared" si="1"/>
        <v>542206.2765174811</v>
      </c>
      <c r="F19" s="35">
        <f t="shared" si="1"/>
        <v>295189.4519123259</v>
      </c>
      <c r="G19" s="35">
        <f t="shared" si="1"/>
        <v>44057.571915078486</v>
      </c>
      <c r="H19" s="35">
        <f t="shared" si="1"/>
        <v>4640512.061582832</v>
      </c>
      <c r="I19" s="35">
        <f t="shared" si="1"/>
        <v>7666382.219653256</v>
      </c>
      <c r="J19" s="35">
        <f t="shared" si="1"/>
        <v>1287265.2258357513</v>
      </c>
      <c r="K19" s="35">
        <f t="shared" si="1"/>
        <v>7065931.713794086</v>
      </c>
      <c r="L19" s="35">
        <f t="shared" si="1"/>
        <v>824188.8001867989</v>
      </c>
      <c r="M19" s="35">
        <f t="shared" si="1"/>
        <v>6749973.97739636</v>
      </c>
      <c r="N19" s="35">
        <f t="shared" si="1"/>
        <v>162407.30707762914</v>
      </c>
      <c r="O19" s="35">
        <f t="shared" si="1"/>
        <v>3785854.5049170284</v>
      </c>
      <c r="P19" s="35">
        <f t="shared" si="1"/>
        <v>258308.09989296322</v>
      </c>
      <c r="Q19" s="35">
        <f t="shared" si="1"/>
        <v>5880815.091213087</v>
      </c>
      <c r="R19" s="35">
        <f aca="true" t="shared" si="2" ref="R19:AA19">MAX(R5:R16)</f>
        <v>18802.75668609169</v>
      </c>
      <c r="S19" s="35">
        <f t="shared" si="2"/>
        <v>73194.54828433038</v>
      </c>
      <c r="T19" s="35">
        <f t="shared" si="2"/>
        <v>5111.35</v>
      </c>
      <c r="U19" s="35">
        <f t="shared" si="2"/>
        <v>35827.35</v>
      </c>
      <c r="V19" s="35">
        <f t="shared" si="2"/>
        <v>133593.9</v>
      </c>
      <c r="W19" s="35">
        <f t="shared" si="2"/>
        <v>5603994.36018228</v>
      </c>
      <c r="X19" s="35">
        <f t="shared" si="2"/>
        <v>12241373.68572075</v>
      </c>
      <c r="Y19" s="35">
        <f t="shared" si="2"/>
        <v>14900529.782480758</v>
      </c>
      <c r="Z19" s="35">
        <f t="shared" si="2"/>
        <v>29293205.24576144</v>
      </c>
      <c r="AA19" s="35">
        <f t="shared" si="2"/>
        <v>131134522.60109973</v>
      </c>
      <c r="AD19" s="34"/>
    </row>
    <row r="20" spans="1:30" ht="13.5" customHeight="1">
      <c r="A20" s="28" t="s">
        <v>84</v>
      </c>
      <c r="B20" s="36">
        <f aca="true" t="shared" si="3" ref="B20:Q20">(+B17-B19)/11</f>
        <v>4975353.0274517285</v>
      </c>
      <c r="C20" s="36">
        <f t="shared" si="3"/>
        <v>143154.58819731197</v>
      </c>
      <c r="D20" s="36">
        <f t="shared" si="3"/>
        <v>5120773.2801280385</v>
      </c>
      <c r="E20" s="36">
        <f t="shared" si="3"/>
        <v>241410.56043405648</v>
      </c>
      <c r="F20" s="36">
        <f t="shared" si="3"/>
        <v>171926.29859354504</v>
      </c>
      <c r="G20" s="36">
        <f t="shared" si="3"/>
        <v>28329.651219898664</v>
      </c>
      <c r="H20" s="36">
        <f t="shared" si="3"/>
        <v>3277754.5582288057</v>
      </c>
      <c r="I20" s="36">
        <f t="shared" si="3"/>
        <v>5591329.173479577</v>
      </c>
      <c r="J20" s="36">
        <f t="shared" si="3"/>
        <v>896194.6107691124</v>
      </c>
      <c r="K20" s="36">
        <f t="shared" si="3"/>
        <v>5252795.730261195</v>
      </c>
      <c r="L20" s="36">
        <f t="shared" si="3"/>
        <v>597568.7194806634</v>
      </c>
      <c r="M20" s="36">
        <f t="shared" si="3"/>
        <v>5360356.280809216</v>
      </c>
      <c r="N20" s="36">
        <f t="shared" si="3"/>
        <v>131757.19026567007</v>
      </c>
      <c r="O20" s="36">
        <f t="shared" si="3"/>
        <v>3442913.1359166335</v>
      </c>
      <c r="P20" s="36">
        <f t="shared" si="3"/>
        <v>184906.1091006397</v>
      </c>
      <c r="Q20" s="36">
        <f t="shared" si="3"/>
        <v>5216802.264435173</v>
      </c>
      <c r="R20" s="36">
        <f aca="true" t="shared" si="4" ref="R20:AA20">(+R17-R19)/11</f>
        <v>11689.17467890124</v>
      </c>
      <c r="S20" s="36">
        <f t="shared" si="4"/>
        <v>61906.6660349153</v>
      </c>
      <c r="T20" s="36">
        <f t="shared" si="4"/>
        <v>3647.73012920168</v>
      </c>
      <c r="U20" s="36">
        <f t="shared" si="4"/>
        <v>31600.419191919194</v>
      </c>
      <c r="V20" s="36">
        <f t="shared" si="4"/>
        <v>27873.316666666684</v>
      </c>
      <c r="W20" s="36">
        <f t="shared" si="4"/>
        <v>3920429.512710702</v>
      </c>
      <c r="X20" s="36">
        <f t="shared" si="4"/>
        <v>11111194.483116297</v>
      </c>
      <c r="Y20" s="36">
        <f t="shared" si="4"/>
        <v>12463799.474683566</v>
      </c>
      <c r="Z20" s="36">
        <f t="shared" si="4"/>
        <v>16427890.432203503</v>
      </c>
      <c r="AA20" s="36">
        <f t="shared" si="4"/>
        <v>105463195.258286</v>
      </c>
      <c r="AD20" s="34"/>
    </row>
    <row r="21" spans="2:30" ht="12.75">
      <c r="B21" s="33">
        <f aca="true" t="shared" si="5" ref="B21:Q21">+B20+B19</f>
        <v>18516335.658358525</v>
      </c>
      <c r="C21" s="33">
        <f t="shared" si="5"/>
        <v>480481.33027816075</v>
      </c>
      <c r="D21" s="33">
        <f t="shared" si="5"/>
        <v>18974160.343846705</v>
      </c>
      <c r="E21" s="33">
        <f t="shared" si="5"/>
        <v>783616.8369515375</v>
      </c>
      <c r="F21" s="33">
        <f t="shared" si="5"/>
        <v>467115.75050587096</v>
      </c>
      <c r="G21" s="33">
        <f t="shared" si="5"/>
        <v>72387.22313497715</v>
      </c>
      <c r="H21" s="33">
        <f t="shared" si="5"/>
        <v>7918266.619811637</v>
      </c>
      <c r="I21" s="33">
        <f t="shared" si="5"/>
        <v>13257711.393132832</v>
      </c>
      <c r="J21" s="33">
        <f t="shared" si="5"/>
        <v>2183459.8366048634</v>
      </c>
      <c r="K21" s="33">
        <f t="shared" si="5"/>
        <v>12318727.444055282</v>
      </c>
      <c r="L21" s="33">
        <f t="shared" si="5"/>
        <v>1421757.5196674624</v>
      </c>
      <c r="M21" s="33">
        <f t="shared" si="5"/>
        <v>12110330.258205576</v>
      </c>
      <c r="N21" s="33">
        <f t="shared" si="5"/>
        <v>294164.4973432992</v>
      </c>
      <c r="O21" s="33">
        <f t="shared" si="5"/>
        <v>7228767.640833662</v>
      </c>
      <c r="P21" s="33">
        <f t="shared" si="5"/>
        <v>443214.2089936029</v>
      </c>
      <c r="Q21" s="33">
        <f t="shared" si="5"/>
        <v>11097617.35564826</v>
      </c>
      <c r="R21" s="33">
        <f aca="true" t="shared" si="6" ref="R21:AA21">+R20+R19</f>
        <v>30491.931364992928</v>
      </c>
      <c r="S21" s="33">
        <f t="shared" si="6"/>
        <v>135101.2143192457</v>
      </c>
      <c r="T21" s="33">
        <f t="shared" si="6"/>
        <v>8759.08012920168</v>
      </c>
      <c r="U21" s="33">
        <f t="shared" si="6"/>
        <v>67427.76919191919</v>
      </c>
      <c r="V21" s="33">
        <f t="shared" si="6"/>
        <v>161467.21666666667</v>
      </c>
      <c r="W21" s="33">
        <f t="shared" si="6"/>
        <v>9524423.872892981</v>
      </c>
      <c r="X21" s="33">
        <f t="shared" si="6"/>
        <v>23352568.168837048</v>
      </c>
      <c r="Y21" s="33">
        <f t="shared" si="6"/>
        <v>27364329.25716432</v>
      </c>
      <c r="Z21" s="33">
        <f t="shared" si="6"/>
        <v>45721095.67796494</v>
      </c>
      <c r="AA21" s="33">
        <f t="shared" si="6"/>
        <v>236597717.85938573</v>
      </c>
      <c r="AD21" s="34"/>
    </row>
    <row r="22" spans="1:28" ht="11.25" customHeight="1">
      <c r="A22" s="40" t="s">
        <v>94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1"/>
      <c r="AA22" s="33"/>
      <c r="AB22" s="33"/>
    </row>
    <row r="23" spans="1:28" ht="11.25" customHeight="1">
      <c r="A23" s="24" t="s">
        <v>33</v>
      </c>
      <c r="B23" s="37" t="s">
        <v>34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2:28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2:41" ht="12.75">
      <c r="B25" s="33"/>
      <c r="C25" s="38" t="s">
        <v>36</v>
      </c>
      <c r="D25" s="38" t="s">
        <v>132</v>
      </c>
      <c r="E25" s="38" t="s">
        <v>37</v>
      </c>
      <c r="F25" s="38" t="s">
        <v>38</v>
      </c>
      <c r="G25" s="38" t="s">
        <v>126</v>
      </c>
      <c r="H25" s="38" t="s">
        <v>127</v>
      </c>
      <c r="I25" s="38" t="s">
        <v>133</v>
      </c>
      <c r="J25" s="38" t="s">
        <v>134</v>
      </c>
      <c r="K25" s="38" t="s">
        <v>128</v>
      </c>
      <c r="L25" s="38" t="s">
        <v>129</v>
      </c>
      <c r="M25" s="38" t="s">
        <v>135</v>
      </c>
      <c r="N25" s="38" t="s">
        <v>136</v>
      </c>
      <c r="O25" s="38" t="s">
        <v>130</v>
      </c>
      <c r="P25" s="38" t="s">
        <v>131</v>
      </c>
      <c r="Q25" s="38" t="s">
        <v>92</v>
      </c>
      <c r="R25" s="38" t="s">
        <v>39</v>
      </c>
      <c r="S25" s="38" t="s">
        <v>40</v>
      </c>
      <c r="T25" s="38" t="s">
        <v>41</v>
      </c>
      <c r="U25" s="38" t="s">
        <v>42</v>
      </c>
      <c r="V25" s="38" t="s">
        <v>43</v>
      </c>
      <c r="W25" s="38" t="s">
        <v>44</v>
      </c>
      <c r="X25" s="38" t="s">
        <v>45</v>
      </c>
      <c r="Y25" s="38" t="s">
        <v>46</v>
      </c>
      <c r="Z25" s="38" t="s">
        <v>47</v>
      </c>
      <c r="AA25" s="38" t="s">
        <v>48</v>
      </c>
      <c r="AB25" s="38" t="s">
        <v>49</v>
      </c>
      <c r="AC25" s="38" t="s">
        <v>50</v>
      </c>
      <c r="AD25" s="50" t="s">
        <v>51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ht="12.75">
      <c r="A26" s="41" t="s">
        <v>96</v>
      </c>
      <c r="B26" s="44" t="s">
        <v>56</v>
      </c>
      <c r="C26" s="42">
        <v>12780476</v>
      </c>
      <c r="D26" s="42">
        <v>0</v>
      </c>
      <c r="E26" s="42">
        <v>363921</v>
      </c>
      <c r="F26" s="42">
        <v>51813</v>
      </c>
      <c r="G26" s="42">
        <v>5847984</v>
      </c>
      <c r="H26" s="42">
        <v>5904489</v>
      </c>
      <c r="I26" s="42">
        <v>2234853</v>
      </c>
      <c r="J26" s="42">
        <v>6142757</v>
      </c>
      <c r="K26" s="42">
        <v>1286799</v>
      </c>
      <c r="L26" s="42">
        <v>6507164</v>
      </c>
      <c r="M26" s="42">
        <v>205694</v>
      </c>
      <c r="N26" s="42">
        <v>4193857</v>
      </c>
      <c r="O26" s="42">
        <v>129438</v>
      </c>
      <c r="P26" s="42">
        <v>5914595</v>
      </c>
      <c r="Q26" s="42">
        <v>24473</v>
      </c>
      <c r="R26" s="42">
        <v>96211</v>
      </c>
      <c r="S26" s="42">
        <v>4831</v>
      </c>
      <c r="T26" s="42">
        <v>39759</v>
      </c>
      <c r="U26" s="42">
        <v>37315</v>
      </c>
      <c r="V26" s="42">
        <v>13559</v>
      </c>
      <c r="W26" s="42">
        <v>703</v>
      </c>
      <c r="X26" s="42">
        <v>155957</v>
      </c>
      <c r="Y26" s="42">
        <v>6030</v>
      </c>
      <c r="Z26" s="42">
        <v>4900163</v>
      </c>
      <c r="AA26" s="42">
        <v>19140813</v>
      </c>
      <c r="AB26" s="42">
        <v>17085254</v>
      </c>
      <c r="AC26" s="42">
        <v>11022030</v>
      </c>
      <c r="AD26" s="42">
        <v>104090938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</row>
    <row r="27" spans="1:41" ht="12.75">
      <c r="A27" s="41"/>
      <c r="B27" s="44" t="s">
        <v>57</v>
      </c>
      <c r="C27" s="42">
        <v>10212872</v>
      </c>
      <c r="D27" s="42">
        <v>0</v>
      </c>
      <c r="E27" s="42">
        <v>313688</v>
      </c>
      <c r="F27" s="42">
        <v>31230</v>
      </c>
      <c r="G27" s="42">
        <v>5574964</v>
      </c>
      <c r="H27" s="42">
        <v>5371364</v>
      </c>
      <c r="I27" s="42">
        <v>1855699</v>
      </c>
      <c r="J27" s="42">
        <v>5717895</v>
      </c>
      <c r="K27" s="42">
        <v>1176961</v>
      </c>
      <c r="L27" s="42">
        <v>6072512</v>
      </c>
      <c r="M27" s="42">
        <v>182283</v>
      </c>
      <c r="N27" s="42">
        <v>4137551</v>
      </c>
      <c r="O27" s="42">
        <v>119968</v>
      </c>
      <c r="P27" s="42">
        <v>5599952</v>
      </c>
      <c r="Q27" s="42">
        <v>18447</v>
      </c>
      <c r="R27" s="42">
        <v>78056</v>
      </c>
      <c r="S27" s="42">
        <v>5494</v>
      </c>
      <c r="T27" s="42">
        <v>42561</v>
      </c>
      <c r="U27" s="42">
        <v>52022</v>
      </c>
      <c r="V27" s="42">
        <v>16974</v>
      </c>
      <c r="W27" s="42">
        <v>0</v>
      </c>
      <c r="X27" s="42">
        <v>0</v>
      </c>
      <c r="Y27" s="42">
        <v>590</v>
      </c>
      <c r="Z27" s="42">
        <v>4399451</v>
      </c>
      <c r="AA27" s="42">
        <v>17559815</v>
      </c>
      <c r="AB27" s="42">
        <v>14903085</v>
      </c>
      <c r="AC27" s="42">
        <v>7375270</v>
      </c>
      <c r="AD27" s="42">
        <v>90818704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</row>
    <row r="28" spans="1:41" ht="12.75">
      <c r="A28" s="41"/>
      <c r="B28" s="44" t="s">
        <v>58</v>
      </c>
      <c r="C28" s="42">
        <v>6895030</v>
      </c>
      <c r="D28" s="42">
        <v>0</v>
      </c>
      <c r="E28" s="42">
        <v>408851</v>
      </c>
      <c r="F28" s="42">
        <v>37546</v>
      </c>
      <c r="G28" s="42">
        <v>4677506</v>
      </c>
      <c r="H28" s="42">
        <v>5235856</v>
      </c>
      <c r="I28" s="42">
        <v>1782073</v>
      </c>
      <c r="J28" s="42">
        <v>5446082</v>
      </c>
      <c r="K28" s="42">
        <v>994962</v>
      </c>
      <c r="L28" s="42">
        <v>5797841</v>
      </c>
      <c r="M28" s="42">
        <v>183118</v>
      </c>
      <c r="N28" s="42">
        <v>3981985</v>
      </c>
      <c r="O28" s="42">
        <v>96248</v>
      </c>
      <c r="P28" s="42">
        <v>5693593</v>
      </c>
      <c r="Q28" s="42">
        <v>19238</v>
      </c>
      <c r="R28" s="42">
        <v>81617</v>
      </c>
      <c r="S28" s="42">
        <v>5260</v>
      </c>
      <c r="T28" s="42">
        <v>41748</v>
      </c>
      <c r="U28" s="42">
        <v>26375</v>
      </c>
      <c r="V28" s="42">
        <v>14987</v>
      </c>
      <c r="W28" s="42">
        <v>15326</v>
      </c>
      <c r="X28" s="42">
        <v>125449</v>
      </c>
      <c r="Y28" s="42">
        <v>0</v>
      </c>
      <c r="Z28" s="42">
        <v>5066504</v>
      </c>
      <c r="AA28" s="42">
        <v>19998876</v>
      </c>
      <c r="AB28" s="42">
        <v>19810851</v>
      </c>
      <c r="AC28" s="42">
        <v>7767090</v>
      </c>
      <c r="AD28" s="42">
        <v>94204012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1:41" ht="12.75">
      <c r="A29" s="41"/>
      <c r="B29" s="44" t="s">
        <v>59</v>
      </c>
      <c r="C29" s="42">
        <v>5070549</v>
      </c>
      <c r="D29" s="42">
        <v>0</v>
      </c>
      <c r="E29" s="42">
        <v>-28145</v>
      </c>
      <c r="F29" s="42">
        <v>24074</v>
      </c>
      <c r="G29" s="42">
        <v>4600215</v>
      </c>
      <c r="H29" s="42">
        <v>5035462</v>
      </c>
      <c r="I29" s="42">
        <v>1465447</v>
      </c>
      <c r="J29" s="42">
        <v>5273650</v>
      </c>
      <c r="K29" s="42">
        <v>810468</v>
      </c>
      <c r="L29" s="42">
        <v>5472499</v>
      </c>
      <c r="M29" s="42">
        <v>175349</v>
      </c>
      <c r="N29" s="42">
        <v>4021768</v>
      </c>
      <c r="O29" s="42">
        <v>62883</v>
      </c>
      <c r="P29" s="42">
        <v>5063784</v>
      </c>
      <c r="Q29" s="42">
        <v>20472</v>
      </c>
      <c r="R29" s="42">
        <v>81207</v>
      </c>
      <c r="S29" s="42">
        <v>5349</v>
      </c>
      <c r="T29" s="42">
        <v>42110</v>
      </c>
      <c r="U29" s="42">
        <v>23615</v>
      </c>
      <c r="V29" s="42">
        <v>22892</v>
      </c>
      <c r="W29" s="42">
        <v>2403</v>
      </c>
      <c r="X29" s="42">
        <v>0</v>
      </c>
      <c r="Y29" s="42">
        <v>50</v>
      </c>
      <c r="Z29" s="42">
        <v>4425829</v>
      </c>
      <c r="AA29" s="42">
        <v>19917780</v>
      </c>
      <c r="AB29" s="42">
        <v>22442624</v>
      </c>
      <c r="AC29" s="42">
        <v>8852860</v>
      </c>
      <c r="AD29" s="42">
        <v>92885194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1:41" ht="12.75">
      <c r="A30" s="41"/>
      <c r="B30" s="44" t="s">
        <v>60</v>
      </c>
      <c r="C30" s="42">
        <v>4253673</v>
      </c>
      <c r="D30" s="42">
        <v>0</v>
      </c>
      <c r="E30" s="42">
        <v>256493</v>
      </c>
      <c r="F30" s="42">
        <v>21734</v>
      </c>
      <c r="G30" s="42">
        <v>4156894</v>
      </c>
      <c r="H30" s="42">
        <v>4660921</v>
      </c>
      <c r="I30" s="42">
        <v>1401785</v>
      </c>
      <c r="J30" s="42">
        <v>5010806</v>
      </c>
      <c r="K30" s="42">
        <v>1064849</v>
      </c>
      <c r="L30" s="42">
        <v>5439622</v>
      </c>
      <c r="M30" s="42">
        <v>123807</v>
      </c>
      <c r="N30" s="42">
        <v>3833229</v>
      </c>
      <c r="O30" s="42">
        <v>91283</v>
      </c>
      <c r="P30" s="42">
        <v>5051265</v>
      </c>
      <c r="Q30" s="42">
        <v>19859</v>
      </c>
      <c r="R30" s="42">
        <v>83942</v>
      </c>
      <c r="S30" s="42">
        <v>6298</v>
      </c>
      <c r="T30" s="42">
        <v>43800</v>
      </c>
      <c r="U30" s="42">
        <v>21563</v>
      </c>
      <c r="V30" s="42">
        <v>81386</v>
      </c>
      <c r="W30" s="42">
        <v>0</v>
      </c>
      <c r="X30" s="42">
        <v>36130</v>
      </c>
      <c r="Y30" s="42">
        <v>0</v>
      </c>
      <c r="Z30" s="42">
        <v>4274442</v>
      </c>
      <c r="AA30" s="42">
        <v>19235105</v>
      </c>
      <c r="AB30" s="42">
        <v>25154346</v>
      </c>
      <c r="AC30" s="42">
        <v>19535790</v>
      </c>
      <c r="AD30" s="42">
        <v>103859022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:41" ht="12.75">
      <c r="A31" s="41"/>
      <c r="B31" s="44" t="s">
        <v>61</v>
      </c>
      <c r="C31" s="42">
        <v>2992407</v>
      </c>
      <c r="D31" s="42">
        <v>0</v>
      </c>
      <c r="E31" s="42">
        <v>152418</v>
      </c>
      <c r="F31" s="42">
        <v>18729</v>
      </c>
      <c r="G31" s="42">
        <v>3303732</v>
      </c>
      <c r="H31" s="42">
        <v>4102005</v>
      </c>
      <c r="I31" s="42">
        <v>1044357</v>
      </c>
      <c r="J31" s="42">
        <v>4034045</v>
      </c>
      <c r="K31" s="42">
        <v>514399</v>
      </c>
      <c r="L31" s="42">
        <v>4343481</v>
      </c>
      <c r="M31" s="42">
        <v>106817</v>
      </c>
      <c r="N31" s="42">
        <v>3607471</v>
      </c>
      <c r="O31" s="42">
        <v>196928</v>
      </c>
      <c r="P31" s="42">
        <v>4497764</v>
      </c>
      <c r="Q31" s="42">
        <v>20795</v>
      </c>
      <c r="R31" s="42">
        <v>79351</v>
      </c>
      <c r="S31" s="42">
        <v>5929</v>
      </c>
      <c r="T31" s="42">
        <v>43700</v>
      </c>
      <c r="U31" s="42">
        <v>17391</v>
      </c>
      <c r="V31" s="42">
        <v>55554</v>
      </c>
      <c r="W31" s="42">
        <v>0</v>
      </c>
      <c r="X31" s="42">
        <v>2477</v>
      </c>
      <c r="Y31" s="42">
        <v>0</v>
      </c>
      <c r="Z31" s="42">
        <v>3252348</v>
      </c>
      <c r="AA31" s="42">
        <v>17406195</v>
      </c>
      <c r="AB31" s="42">
        <v>26892263</v>
      </c>
      <c r="AC31" s="42">
        <v>26388130</v>
      </c>
      <c r="AD31" s="42">
        <v>103078686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1:41" ht="12.75">
      <c r="A32" s="41"/>
      <c r="B32" s="44" t="s">
        <v>62</v>
      </c>
      <c r="C32" s="42">
        <v>2744055</v>
      </c>
      <c r="D32" s="42">
        <v>0</v>
      </c>
      <c r="E32" s="42">
        <v>140878</v>
      </c>
      <c r="F32" s="42">
        <v>17749</v>
      </c>
      <c r="G32" s="42">
        <v>2895534</v>
      </c>
      <c r="H32" s="42">
        <v>3770136</v>
      </c>
      <c r="I32" s="42">
        <v>945150</v>
      </c>
      <c r="J32" s="42">
        <v>3809551</v>
      </c>
      <c r="K32" s="42">
        <v>507182</v>
      </c>
      <c r="L32" s="42">
        <v>4317176</v>
      </c>
      <c r="M32" s="42">
        <v>139249</v>
      </c>
      <c r="N32" s="42">
        <v>3551951</v>
      </c>
      <c r="O32" s="42">
        <v>50373</v>
      </c>
      <c r="P32" s="42">
        <v>4506017</v>
      </c>
      <c r="Q32" s="42">
        <v>15215</v>
      </c>
      <c r="R32" s="42">
        <v>79509</v>
      </c>
      <c r="S32" s="42">
        <v>5635</v>
      </c>
      <c r="T32" s="42">
        <v>44629</v>
      </c>
      <c r="U32" s="42">
        <v>8627</v>
      </c>
      <c r="V32" s="42">
        <v>32089</v>
      </c>
      <c r="W32" s="42">
        <v>1230</v>
      </c>
      <c r="X32" s="42">
        <v>0</v>
      </c>
      <c r="Y32" s="42">
        <v>0</v>
      </c>
      <c r="Z32" s="42">
        <v>3162114</v>
      </c>
      <c r="AA32" s="42">
        <v>15744000</v>
      </c>
      <c r="AB32" s="42">
        <v>27262836</v>
      </c>
      <c r="AC32" s="42">
        <v>17207410</v>
      </c>
      <c r="AD32" s="42">
        <v>90958295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ht="12.75">
      <c r="A33" s="41"/>
      <c r="B33" s="44" t="s">
        <v>63</v>
      </c>
      <c r="C33" s="42">
        <v>3065942</v>
      </c>
      <c r="D33" s="42">
        <v>0</v>
      </c>
      <c r="E33" s="42">
        <v>158796</v>
      </c>
      <c r="F33" s="42">
        <v>23643</v>
      </c>
      <c r="G33" s="42">
        <v>3223002</v>
      </c>
      <c r="H33" s="42">
        <v>4026997</v>
      </c>
      <c r="I33" s="42">
        <v>1050116</v>
      </c>
      <c r="J33" s="42">
        <v>4092231</v>
      </c>
      <c r="K33" s="42">
        <v>719855</v>
      </c>
      <c r="L33" s="42">
        <v>4422199</v>
      </c>
      <c r="M33" s="42">
        <v>148303</v>
      </c>
      <c r="N33" s="42">
        <v>3618706</v>
      </c>
      <c r="O33" s="42">
        <v>153370</v>
      </c>
      <c r="P33" s="42">
        <v>4709109</v>
      </c>
      <c r="Q33" s="42">
        <v>20806</v>
      </c>
      <c r="R33" s="42">
        <v>79782</v>
      </c>
      <c r="S33" s="42">
        <v>3463</v>
      </c>
      <c r="T33" s="42">
        <v>41628</v>
      </c>
      <c r="U33" s="42">
        <v>6880</v>
      </c>
      <c r="V33" s="42">
        <v>1496</v>
      </c>
      <c r="W33" s="42">
        <v>4311</v>
      </c>
      <c r="X33" s="42">
        <v>0</v>
      </c>
      <c r="Y33" s="42">
        <v>710</v>
      </c>
      <c r="Z33" s="42">
        <v>2998424</v>
      </c>
      <c r="AA33" s="42">
        <v>16503173</v>
      </c>
      <c r="AB33" s="42">
        <v>19516965</v>
      </c>
      <c r="AC33" s="42">
        <v>21551360</v>
      </c>
      <c r="AD33" s="42">
        <v>90141267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2.75">
      <c r="A34" s="41"/>
      <c r="B34" s="44" t="s">
        <v>64</v>
      </c>
      <c r="C34" s="42">
        <v>3163797</v>
      </c>
      <c r="D34" s="42">
        <v>0</v>
      </c>
      <c r="E34" s="42">
        <v>177041</v>
      </c>
      <c r="F34" s="42">
        <v>22619</v>
      </c>
      <c r="G34" s="42">
        <v>3165911</v>
      </c>
      <c r="H34" s="42">
        <v>3915816</v>
      </c>
      <c r="I34" s="42">
        <v>987752</v>
      </c>
      <c r="J34" s="42">
        <v>3945925</v>
      </c>
      <c r="K34" s="42">
        <v>677525</v>
      </c>
      <c r="L34" s="42">
        <v>4332203</v>
      </c>
      <c r="M34" s="42">
        <v>142976</v>
      </c>
      <c r="N34" s="42">
        <v>3875322</v>
      </c>
      <c r="O34" s="42">
        <v>140997</v>
      </c>
      <c r="P34" s="42">
        <v>4416426</v>
      </c>
      <c r="Q34" s="42">
        <v>15492</v>
      </c>
      <c r="R34" s="42">
        <v>77028</v>
      </c>
      <c r="S34" s="42">
        <v>14080</v>
      </c>
      <c r="T34" s="42">
        <v>39536</v>
      </c>
      <c r="U34" s="42">
        <v>8086</v>
      </c>
      <c r="V34" s="42">
        <v>4</v>
      </c>
      <c r="W34" s="42">
        <v>6229</v>
      </c>
      <c r="X34" s="42">
        <v>0</v>
      </c>
      <c r="Y34" s="42">
        <v>0</v>
      </c>
      <c r="Z34" s="42">
        <v>2767763</v>
      </c>
      <c r="AA34" s="42">
        <v>14326852</v>
      </c>
      <c r="AB34" s="42">
        <v>19951638</v>
      </c>
      <c r="AC34" s="42">
        <v>16942540</v>
      </c>
      <c r="AD34" s="42">
        <v>83113558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2.75">
      <c r="A35" s="41"/>
      <c r="B35" s="44" t="s">
        <v>65</v>
      </c>
      <c r="C35" s="42">
        <v>3362666</v>
      </c>
      <c r="D35" s="42">
        <v>0</v>
      </c>
      <c r="E35" s="42">
        <v>171500</v>
      </c>
      <c r="F35" s="42">
        <v>22959</v>
      </c>
      <c r="G35" s="42">
        <v>3004993</v>
      </c>
      <c r="H35" s="42">
        <v>4002787</v>
      </c>
      <c r="I35" s="42">
        <v>898520</v>
      </c>
      <c r="J35" s="42">
        <v>3924287</v>
      </c>
      <c r="K35" s="42">
        <v>502345</v>
      </c>
      <c r="L35" s="42">
        <v>4244882</v>
      </c>
      <c r="M35" s="42">
        <v>137184</v>
      </c>
      <c r="N35" s="42">
        <v>3523058</v>
      </c>
      <c r="O35" s="42">
        <v>78029</v>
      </c>
      <c r="P35" s="42">
        <v>4861593</v>
      </c>
      <c r="Q35" s="42">
        <v>15744</v>
      </c>
      <c r="R35" s="42">
        <v>65652</v>
      </c>
      <c r="S35" s="42">
        <v>2037</v>
      </c>
      <c r="T35" s="42">
        <v>41205</v>
      </c>
      <c r="U35" s="42">
        <v>13674</v>
      </c>
      <c r="V35" s="42">
        <v>-42</v>
      </c>
      <c r="W35" s="42">
        <v>0</v>
      </c>
      <c r="X35" s="42">
        <v>0</v>
      </c>
      <c r="Y35" s="42">
        <v>418307</v>
      </c>
      <c r="Z35" s="42">
        <v>3450758</v>
      </c>
      <c r="AA35" s="42">
        <v>16848477</v>
      </c>
      <c r="AB35" s="42">
        <v>21080487</v>
      </c>
      <c r="AC35" s="42">
        <v>27010980</v>
      </c>
      <c r="AD35" s="42">
        <v>97682082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2.75">
      <c r="A36" s="41"/>
      <c r="B36" s="44" t="s">
        <v>66</v>
      </c>
      <c r="C36" s="42">
        <v>4116381</v>
      </c>
      <c r="D36" s="42">
        <v>0</v>
      </c>
      <c r="E36" s="42">
        <v>179950</v>
      </c>
      <c r="F36" s="42">
        <v>34922</v>
      </c>
      <c r="G36" s="42">
        <v>3666409</v>
      </c>
      <c r="H36" s="42">
        <v>4457474</v>
      </c>
      <c r="I36" s="42">
        <v>1221745</v>
      </c>
      <c r="J36" s="42">
        <v>4605451</v>
      </c>
      <c r="K36" s="42">
        <v>688363</v>
      </c>
      <c r="L36" s="42">
        <v>5268256</v>
      </c>
      <c r="M36" s="42">
        <v>154208</v>
      </c>
      <c r="N36" s="42">
        <v>3863651</v>
      </c>
      <c r="O36" s="42">
        <v>70639</v>
      </c>
      <c r="P36" s="42">
        <v>4953226</v>
      </c>
      <c r="Q36" s="42">
        <v>22445</v>
      </c>
      <c r="R36" s="42">
        <v>58437</v>
      </c>
      <c r="S36" s="42">
        <v>4932</v>
      </c>
      <c r="T36" s="42">
        <v>38328</v>
      </c>
      <c r="U36" s="42">
        <v>16665</v>
      </c>
      <c r="V36" s="42">
        <v>-11</v>
      </c>
      <c r="W36" s="42">
        <v>5190</v>
      </c>
      <c r="X36" s="42">
        <v>46552</v>
      </c>
      <c r="Y36" s="42">
        <v>8389</v>
      </c>
      <c r="Z36" s="42">
        <v>3730877</v>
      </c>
      <c r="AA36" s="42">
        <v>16470385</v>
      </c>
      <c r="AB36" s="42">
        <v>18916192</v>
      </c>
      <c r="AC36" s="42">
        <v>6027140</v>
      </c>
      <c r="AD36" s="42">
        <v>78626196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ht="12.75">
      <c r="A37" s="41"/>
      <c r="B37" s="44" t="s">
        <v>67</v>
      </c>
      <c r="C37" s="42">
        <v>7162087</v>
      </c>
      <c r="D37" s="42">
        <v>0</v>
      </c>
      <c r="E37" s="42">
        <v>238660</v>
      </c>
      <c r="F37" s="42">
        <v>44665</v>
      </c>
      <c r="G37" s="42">
        <v>4879269</v>
      </c>
      <c r="H37" s="42">
        <v>5672968</v>
      </c>
      <c r="I37" s="42">
        <v>1621595</v>
      </c>
      <c r="J37" s="42">
        <v>5888976</v>
      </c>
      <c r="K37" s="42">
        <v>819825</v>
      </c>
      <c r="L37" s="42">
        <v>6976757</v>
      </c>
      <c r="M37" s="42">
        <v>158172</v>
      </c>
      <c r="N37" s="42">
        <v>4246429</v>
      </c>
      <c r="O37" s="42">
        <v>120319</v>
      </c>
      <c r="P37" s="42">
        <v>5604127</v>
      </c>
      <c r="Q37" s="42">
        <v>27473</v>
      </c>
      <c r="R37" s="42">
        <v>61091</v>
      </c>
      <c r="S37" s="42">
        <v>4328</v>
      </c>
      <c r="T37" s="42">
        <v>40847</v>
      </c>
      <c r="U37" s="42">
        <v>24779</v>
      </c>
      <c r="V37" s="42">
        <v>4527</v>
      </c>
      <c r="W37" s="42">
        <v>9343</v>
      </c>
      <c r="X37" s="42">
        <v>0</v>
      </c>
      <c r="Y37" s="42">
        <v>0</v>
      </c>
      <c r="Z37" s="42">
        <v>4288978</v>
      </c>
      <c r="AA37" s="42">
        <v>17559635</v>
      </c>
      <c r="AB37" s="42">
        <v>21603177</v>
      </c>
      <c r="AC37" s="42">
        <v>8518880</v>
      </c>
      <c r="AD37" s="42">
        <v>95576907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1:41" ht="12.75">
      <c r="A38" s="41"/>
      <c r="B38" s="45" t="s">
        <v>35</v>
      </c>
      <c r="C38" s="42">
        <v>65819935</v>
      </c>
      <c r="D38" s="42">
        <v>0</v>
      </c>
      <c r="E38" s="42">
        <v>2534051</v>
      </c>
      <c r="F38" s="42">
        <v>351683</v>
      </c>
      <c r="G38" s="42">
        <v>48996413</v>
      </c>
      <c r="H38" s="42">
        <v>56156275</v>
      </c>
      <c r="I38" s="42">
        <v>16509092</v>
      </c>
      <c r="J38" s="42">
        <v>57891656</v>
      </c>
      <c r="K38" s="42">
        <v>9763533</v>
      </c>
      <c r="L38" s="42">
        <v>63194592</v>
      </c>
      <c r="M38" s="42">
        <v>1857160</v>
      </c>
      <c r="N38" s="42">
        <v>46454978</v>
      </c>
      <c r="O38" s="42">
        <v>1310475</v>
      </c>
      <c r="P38" s="42">
        <v>60871451</v>
      </c>
      <c r="Q38" s="42">
        <v>240459</v>
      </c>
      <c r="R38" s="42">
        <v>921883</v>
      </c>
      <c r="S38" s="42">
        <v>67636</v>
      </c>
      <c r="T38" s="42">
        <v>499851</v>
      </c>
      <c r="U38" s="42">
        <v>256992</v>
      </c>
      <c r="V38" s="42">
        <v>243415</v>
      </c>
      <c r="W38" s="42">
        <v>44735</v>
      </c>
      <c r="X38" s="42">
        <v>366565</v>
      </c>
      <c r="Y38" s="42">
        <v>434076</v>
      </c>
      <c r="Z38" s="42">
        <v>46717651</v>
      </c>
      <c r="AA38" s="42">
        <v>210711106</v>
      </c>
      <c r="AB38" s="42">
        <v>254619718</v>
      </c>
      <c r="AC38" s="42">
        <v>178199480</v>
      </c>
      <c r="AD38" s="42">
        <v>1125034861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ht="12.75">
      <c r="A39" s="41" t="s">
        <v>97</v>
      </c>
      <c r="B39" s="44" t="s">
        <v>56</v>
      </c>
      <c r="C39" s="42">
        <v>12616452</v>
      </c>
      <c r="D39" s="42">
        <v>0</v>
      </c>
      <c r="E39" s="42">
        <v>391787</v>
      </c>
      <c r="F39" s="42">
        <v>47179</v>
      </c>
      <c r="G39" s="42">
        <v>6132485</v>
      </c>
      <c r="H39" s="42">
        <v>6655699</v>
      </c>
      <c r="I39" s="42">
        <v>1904718</v>
      </c>
      <c r="J39" s="42">
        <v>6898884</v>
      </c>
      <c r="K39" s="42">
        <v>942262</v>
      </c>
      <c r="L39" s="42">
        <v>7199213</v>
      </c>
      <c r="M39" s="42">
        <v>153490</v>
      </c>
      <c r="N39" s="42">
        <v>4097822</v>
      </c>
      <c r="O39" s="42">
        <v>230262</v>
      </c>
      <c r="P39" s="42">
        <v>6067878</v>
      </c>
      <c r="Q39" s="42">
        <v>23311</v>
      </c>
      <c r="R39" s="42">
        <v>58249</v>
      </c>
      <c r="S39" s="42">
        <v>5324</v>
      </c>
      <c r="T39" s="42">
        <v>45274</v>
      </c>
      <c r="U39" s="42">
        <v>35970</v>
      </c>
      <c r="V39" s="42">
        <v>322</v>
      </c>
      <c r="W39" s="42">
        <v>1829</v>
      </c>
      <c r="X39" s="42">
        <v>0</v>
      </c>
      <c r="Y39" s="42">
        <v>0</v>
      </c>
      <c r="Z39" s="42">
        <v>4677793</v>
      </c>
      <c r="AA39" s="42">
        <v>17947774</v>
      </c>
      <c r="AB39" s="42">
        <v>13815901</v>
      </c>
      <c r="AC39" s="42">
        <v>13395460</v>
      </c>
      <c r="AD39" s="42">
        <v>103345338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ht="12.75">
      <c r="A40" s="41"/>
      <c r="B40" s="44" t="s">
        <v>57</v>
      </c>
      <c r="C40" s="42">
        <v>9744938</v>
      </c>
      <c r="D40" s="42">
        <v>0</v>
      </c>
      <c r="E40" s="42">
        <v>341187</v>
      </c>
      <c r="F40" s="42">
        <v>43282</v>
      </c>
      <c r="G40" s="42">
        <v>5321024</v>
      </c>
      <c r="H40" s="42">
        <v>5956714</v>
      </c>
      <c r="I40" s="42">
        <v>1777465</v>
      </c>
      <c r="J40" s="42">
        <v>6090219</v>
      </c>
      <c r="K40" s="42">
        <v>917609</v>
      </c>
      <c r="L40" s="42">
        <v>6630710</v>
      </c>
      <c r="M40" s="42">
        <v>197068</v>
      </c>
      <c r="N40" s="42">
        <v>4041481</v>
      </c>
      <c r="O40" s="42">
        <v>123681</v>
      </c>
      <c r="P40" s="42">
        <v>5921886</v>
      </c>
      <c r="Q40" s="42">
        <v>8163</v>
      </c>
      <c r="R40" s="42">
        <v>72020</v>
      </c>
      <c r="S40" s="42">
        <v>-2549</v>
      </c>
      <c r="T40" s="42">
        <v>35334</v>
      </c>
      <c r="U40" s="42">
        <v>37739</v>
      </c>
      <c r="V40" s="42">
        <v>42</v>
      </c>
      <c r="W40" s="42">
        <v>61744</v>
      </c>
      <c r="X40" s="42">
        <v>24740</v>
      </c>
      <c r="Y40" s="42">
        <v>0</v>
      </c>
      <c r="Z40" s="42">
        <v>4094138</v>
      </c>
      <c r="AA40" s="42">
        <v>15913209</v>
      </c>
      <c r="AB40" s="42">
        <v>18121099</v>
      </c>
      <c r="AC40" s="42">
        <v>12193990</v>
      </c>
      <c r="AD40" s="42">
        <v>97666933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ht="12.75">
      <c r="A41" s="41"/>
      <c r="B41" s="44" t="s">
        <v>58</v>
      </c>
      <c r="C41" s="42">
        <v>7733623</v>
      </c>
      <c r="D41" s="42">
        <v>0</v>
      </c>
      <c r="E41" s="42">
        <v>268083</v>
      </c>
      <c r="F41" s="42">
        <v>42453</v>
      </c>
      <c r="G41" s="42">
        <v>4912987</v>
      </c>
      <c r="H41" s="42">
        <v>5887153</v>
      </c>
      <c r="I41" s="42">
        <v>1618407</v>
      </c>
      <c r="J41" s="42">
        <v>5926486</v>
      </c>
      <c r="K41" s="42">
        <v>922975</v>
      </c>
      <c r="L41" s="42">
        <v>6472176</v>
      </c>
      <c r="M41" s="42">
        <v>275844</v>
      </c>
      <c r="N41" s="42">
        <v>4166807</v>
      </c>
      <c r="O41" s="42">
        <v>128759</v>
      </c>
      <c r="P41" s="42">
        <v>6267025</v>
      </c>
      <c r="Q41" s="42">
        <v>26680</v>
      </c>
      <c r="R41" s="42">
        <v>44133</v>
      </c>
      <c r="S41" s="42">
        <v>7599</v>
      </c>
      <c r="T41" s="42">
        <v>35705</v>
      </c>
      <c r="U41" s="42">
        <v>33862</v>
      </c>
      <c r="V41" s="42">
        <v>3131</v>
      </c>
      <c r="W41" s="42">
        <v>27293</v>
      </c>
      <c r="X41" s="42">
        <v>106414</v>
      </c>
      <c r="Y41" s="42">
        <v>0</v>
      </c>
      <c r="Z41" s="42">
        <v>4472607</v>
      </c>
      <c r="AA41" s="42">
        <v>17496049</v>
      </c>
      <c r="AB41" s="42">
        <v>23121686</v>
      </c>
      <c r="AC41" s="42">
        <v>17551030</v>
      </c>
      <c r="AD41" s="42">
        <v>107548967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 ht="12.75">
      <c r="A42" s="41"/>
      <c r="B42" s="44" t="s">
        <v>59</v>
      </c>
      <c r="C42" s="42">
        <v>6151308</v>
      </c>
      <c r="D42" s="42">
        <v>0</v>
      </c>
      <c r="E42" s="42">
        <v>227451</v>
      </c>
      <c r="F42" s="42">
        <v>38848</v>
      </c>
      <c r="G42" s="42">
        <v>4474510</v>
      </c>
      <c r="H42" s="42">
        <v>5773422</v>
      </c>
      <c r="I42" s="42">
        <v>1419976</v>
      </c>
      <c r="J42" s="42">
        <v>5901409</v>
      </c>
      <c r="K42" s="42">
        <v>803228</v>
      </c>
      <c r="L42" s="42">
        <v>6321299</v>
      </c>
      <c r="M42" s="42">
        <v>187756</v>
      </c>
      <c r="N42" s="42">
        <v>3947520</v>
      </c>
      <c r="O42" s="42">
        <v>140084</v>
      </c>
      <c r="P42" s="42">
        <v>5845515</v>
      </c>
      <c r="Q42" s="42">
        <v>24223</v>
      </c>
      <c r="R42" s="42">
        <v>47667</v>
      </c>
      <c r="S42" s="42">
        <v>2601</v>
      </c>
      <c r="T42" s="42">
        <v>34549</v>
      </c>
      <c r="U42" s="42">
        <v>32822</v>
      </c>
      <c r="V42" s="42">
        <v>293</v>
      </c>
      <c r="W42" s="42">
        <v>16356</v>
      </c>
      <c r="X42" s="42">
        <v>71066</v>
      </c>
      <c r="Y42" s="42">
        <v>50213</v>
      </c>
      <c r="Z42" s="42">
        <v>5589368</v>
      </c>
      <c r="AA42" s="42">
        <v>17725333</v>
      </c>
      <c r="AB42" s="42">
        <v>16276737</v>
      </c>
      <c r="AC42" s="42">
        <v>11034310</v>
      </c>
      <c r="AD42" s="42">
        <v>92137864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ht="12.75">
      <c r="A43" s="41"/>
      <c r="B43" s="44" t="s">
        <v>60</v>
      </c>
      <c r="C43" s="42">
        <v>4184074</v>
      </c>
      <c r="D43" s="42">
        <v>0</v>
      </c>
      <c r="E43" s="42">
        <v>178424</v>
      </c>
      <c r="F43" s="42">
        <v>29565</v>
      </c>
      <c r="G43" s="42">
        <v>3552069</v>
      </c>
      <c r="H43" s="42">
        <v>4620750</v>
      </c>
      <c r="I43" s="42">
        <v>1170531</v>
      </c>
      <c r="J43" s="42">
        <v>4707701</v>
      </c>
      <c r="K43" s="42">
        <v>627876</v>
      </c>
      <c r="L43" s="42">
        <v>5240150</v>
      </c>
      <c r="M43" s="42">
        <v>247315</v>
      </c>
      <c r="N43" s="42">
        <v>3774671</v>
      </c>
      <c r="O43" s="42">
        <v>58617</v>
      </c>
      <c r="P43" s="42">
        <v>5491226</v>
      </c>
      <c r="Q43" s="42">
        <v>17021</v>
      </c>
      <c r="R43" s="42">
        <v>60246</v>
      </c>
      <c r="S43" s="42">
        <v>8405</v>
      </c>
      <c r="T43" s="42">
        <v>35601</v>
      </c>
      <c r="U43" s="42">
        <v>30483</v>
      </c>
      <c r="V43" s="42">
        <v>3350</v>
      </c>
      <c r="W43" s="42">
        <v>8677</v>
      </c>
      <c r="X43" s="42">
        <v>13642</v>
      </c>
      <c r="Y43" s="42">
        <v>13979</v>
      </c>
      <c r="Z43" s="42">
        <v>3767145</v>
      </c>
      <c r="AA43" s="42">
        <v>17749138</v>
      </c>
      <c r="AB43" s="42">
        <v>13631872</v>
      </c>
      <c r="AC43" s="42">
        <v>16686350</v>
      </c>
      <c r="AD43" s="42">
        <v>85908878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ht="12.75">
      <c r="A44" s="41"/>
      <c r="B44" s="44" t="s">
        <v>61</v>
      </c>
      <c r="C44" s="42">
        <v>3389503</v>
      </c>
      <c r="D44" s="42">
        <v>0</v>
      </c>
      <c r="E44" s="42">
        <v>205472</v>
      </c>
      <c r="F44" s="42">
        <v>24367</v>
      </c>
      <c r="G44" s="42">
        <v>3323293</v>
      </c>
      <c r="H44" s="42">
        <v>4581838</v>
      </c>
      <c r="I44" s="42">
        <v>1013367</v>
      </c>
      <c r="J44" s="42">
        <v>4490518</v>
      </c>
      <c r="K44" s="42">
        <v>694193</v>
      </c>
      <c r="L44" s="42">
        <v>4539725</v>
      </c>
      <c r="M44" s="42">
        <v>206868</v>
      </c>
      <c r="N44" s="42">
        <v>3515160</v>
      </c>
      <c r="O44" s="42">
        <v>55412</v>
      </c>
      <c r="P44" s="42">
        <v>5031236</v>
      </c>
      <c r="Q44" s="42">
        <v>20421</v>
      </c>
      <c r="R44" s="42">
        <v>58548</v>
      </c>
      <c r="S44" s="42">
        <v>2847</v>
      </c>
      <c r="T44" s="42">
        <v>35239</v>
      </c>
      <c r="U44" s="42">
        <v>18303</v>
      </c>
      <c r="V44" s="42">
        <v>17566</v>
      </c>
      <c r="W44" s="42">
        <v>0</v>
      </c>
      <c r="X44" s="42">
        <v>0</v>
      </c>
      <c r="Y44" s="42">
        <v>0</v>
      </c>
      <c r="Z44" s="42">
        <v>3605190</v>
      </c>
      <c r="AA44" s="42">
        <v>16275698</v>
      </c>
      <c r="AB44" s="42">
        <v>17071534</v>
      </c>
      <c r="AC44" s="42">
        <v>16570710</v>
      </c>
      <c r="AD44" s="42">
        <v>84747008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spans="1:41" ht="12.75">
      <c r="A45" s="41"/>
      <c r="B45" s="44" t="s">
        <v>62</v>
      </c>
      <c r="C45" s="42">
        <v>3209592</v>
      </c>
      <c r="D45" s="42">
        <v>0</v>
      </c>
      <c r="E45" s="42">
        <v>169317</v>
      </c>
      <c r="F45" s="42">
        <v>21592</v>
      </c>
      <c r="G45" s="42">
        <v>2986972</v>
      </c>
      <c r="H45" s="42">
        <v>4271540</v>
      </c>
      <c r="I45" s="42">
        <v>970042</v>
      </c>
      <c r="J45" s="42">
        <v>4394620</v>
      </c>
      <c r="K45" s="42">
        <v>421521</v>
      </c>
      <c r="L45" s="42">
        <v>4724407</v>
      </c>
      <c r="M45" s="42">
        <v>329568</v>
      </c>
      <c r="N45" s="42">
        <v>3441373</v>
      </c>
      <c r="O45" s="42">
        <v>128160</v>
      </c>
      <c r="P45" s="42">
        <v>4717841</v>
      </c>
      <c r="Q45" s="42">
        <v>17911</v>
      </c>
      <c r="R45" s="42">
        <v>53331</v>
      </c>
      <c r="S45" s="42">
        <v>4310</v>
      </c>
      <c r="T45" s="42">
        <v>37097</v>
      </c>
      <c r="U45" s="42">
        <v>23313</v>
      </c>
      <c r="V45" s="42">
        <v>47112</v>
      </c>
      <c r="W45" s="42">
        <v>2091</v>
      </c>
      <c r="X45" s="42">
        <v>0</v>
      </c>
      <c r="Y45" s="42">
        <v>0</v>
      </c>
      <c r="Z45" s="42">
        <v>3452011</v>
      </c>
      <c r="AA45" s="42">
        <v>15635180</v>
      </c>
      <c r="AB45" s="42">
        <v>32304623</v>
      </c>
      <c r="AC45" s="42">
        <v>26178490</v>
      </c>
      <c r="AD45" s="42">
        <v>107542014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spans="1:41" ht="12.75">
      <c r="A46" s="41"/>
      <c r="B46" s="44" t="s">
        <v>63</v>
      </c>
      <c r="C46" s="42">
        <v>2978736</v>
      </c>
      <c r="D46" s="42">
        <v>105160</v>
      </c>
      <c r="E46" s="42">
        <v>157034</v>
      </c>
      <c r="F46" s="42">
        <v>22458</v>
      </c>
      <c r="G46" s="42">
        <v>2848132</v>
      </c>
      <c r="H46" s="42">
        <v>4258517</v>
      </c>
      <c r="I46" s="42">
        <v>928825</v>
      </c>
      <c r="J46" s="42">
        <v>3943828</v>
      </c>
      <c r="K46" s="42">
        <v>488973</v>
      </c>
      <c r="L46" s="42">
        <v>4554176</v>
      </c>
      <c r="M46" s="42">
        <v>192942</v>
      </c>
      <c r="N46" s="42">
        <v>3251396</v>
      </c>
      <c r="O46" s="42">
        <v>119941</v>
      </c>
      <c r="P46" s="42">
        <v>4994547</v>
      </c>
      <c r="Q46" s="42">
        <v>18971</v>
      </c>
      <c r="R46" s="42">
        <v>56437</v>
      </c>
      <c r="S46" s="42">
        <v>3260</v>
      </c>
      <c r="T46" s="42">
        <v>31000</v>
      </c>
      <c r="U46" s="42">
        <v>22257</v>
      </c>
      <c r="V46" s="42">
        <v>66159</v>
      </c>
      <c r="W46" s="42">
        <v>270328</v>
      </c>
      <c r="X46" s="42">
        <v>477863</v>
      </c>
      <c r="Y46" s="42">
        <v>174510</v>
      </c>
      <c r="Z46" s="42">
        <v>3023462</v>
      </c>
      <c r="AA46" s="42">
        <v>14312240</v>
      </c>
      <c r="AB46" s="42">
        <v>37023452</v>
      </c>
      <c r="AC46" s="42">
        <v>23079260</v>
      </c>
      <c r="AD46" s="42">
        <v>107403864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</row>
    <row r="47" spans="1:41" ht="12.75">
      <c r="A47" s="41"/>
      <c r="B47" s="44" t="s">
        <v>64</v>
      </c>
      <c r="C47" s="42">
        <v>3207107</v>
      </c>
      <c r="D47" s="42">
        <v>102503</v>
      </c>
      <c r="E47" s="42">
        <v>180012</v>
      </c>
      <c r="F47" s="42">
        <v>27328</v>
      </c>
      <c r="G47" s="42">
        <v>2985420</v>
      </c>
      <c r="H47" s="42">
        <v>4494067</v>
      </c>
      <c r="I47" s="42">
        <v>1012398</v>
      </c>
      <c r="J47" s="42">
        <v>4268705</v>
      </c>
      <c r="K47" s="42">
        <v>505978</v>
      </c>
      <c r="L47" s="42">
        <v>4706309</v>
      </c>
      <c r="M47" s="42">
        <v>245439</v>
      </c>
      <c r="N47" s="42">
        <v>3209475</v>
      </c>
      <c r="O47" s="42">
        <v>189032</v>
      </c>
      <c r="P47" s="42">
        <v>4358583</v>
      </c>
      <c r="Q47" s="42">
        <v>18291</v>
      </c>
      <c r="R47" s="42">
        <v>50335</v>
      </c>
      <c r="S47" s="42">
        <v>5714</v>
      </c>
      <c r="T47" s="42">
        <v>34045</v>
      </c>
      <c r="U47" s="42">
        <v>100715</v>
      </c>
      <c r="V47" s="42">
        <v>118543</v>
      </c>
      <c r="W47" s="42">
        <v>-9485</v>
      </c>
      <c r="X47" s="42">
        <v>296134</v>
      </c>
      <c r="Y47" s="42">
        <v>213067</v>
      </c>
      <c r="Z47" s="42">
        <v>2673308</v>
      </c>
      <c r="AA47" s="42">
        <v>15085345</v>
      </c>
      <c r="AB47" s="42">
        <v>27942092</v>
      </c>
      <c r="AC47" s="42">
        <v>15392360</v>
      </c>
      <c r="AD47" s="42">
        <v>91412820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</row>
    <row r="48" spans="1:41" ht="12.75">
      <c r="A48" s="41"/>
      <c r="B48" s="44" t="s">
        <v>65</v>
      </c>
      <c r="C48" s="42">
        <v>3315138</v>
      </c>
      <c r="D48" s="42">
        <v>114060</v>
      </c>
      <c r="E48" s="42">
        <v>158880</v>
      </c>
      <c r="F48" s="42">
        <v>26987</v>
      </c>
      <c r="G48" s="42">
        <v>2897492</v>
      </c>
      <c r="H48" s="42">
        <v>4252373</v>
      </c>
      <c r="I48" s="42">
        <v>844944</v>
      </c>
      <c r="J48" s="42">
        <v>4033164</v>
      </c>
      <c r="K48" s="42">
        <v>427955</v>
      </c>
      <c r="L48" s="42">
        <v>4660671</v>
      </c>
      <c r="M48" s="42">
        <v>230873</v>
      </c>
      <c r="N48" s="42">
        <v>3527166</v>
      </c>
      <c r="O48" s="42">
        <v>41556</v>
      </c>
      <c r="P48" s="42">
        <v>4938261</v>
      </c>
      <c r="Q48" s="42">
        <v>19021</v>
      </c>
      <c r="R48" s="42">
        <v>56234</v>
      </c>
      <c r="S48" s="42">
        <v>2925</v>
      </c>
      <c r="T48" s="42">
        <v>33857</v>
      </c>
      <c r="U48" s="42">
        <v>12264</v>
      </c>
      <c r="V48" s="42">
        <v>10864</v>
      </c>
      <c r="W48" s="42">
        <v>325</v>
      </c>
      <c r="X48" s="42">
        <v>-211467</v>
      </c>
      <c r="Y48" s="42">
        <v>278894</v>
      </c>
      <c r="Z48" s="42">
        <v>3828076</v>
      </c>
      <c r="AA48" s="42">
        <v>15417846</v>
      </c>
      <c r="AB48" s="42">
        <v>18032867</v>
      </c>
      <c r="AC48" s="42">
        <v>12045320</v>
      </c>
      <c r="AD48" s="42">
        <v>78996546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</row>
    <row r="49" spans="1:41" ht="12.75">
      <c r="A49" s="41"/>
      <c r="B49" s="44" t="s">
        <v>66</v>
      </c>
      <c r="C49" s="42">
        <v>5096020</v>
      </c>
      <c r="D49" s="42">
        <v>216641</v>
      </c>
      <c r="E49" s="42">
        <v>301491</v>
      </c>
      <c r="F49" s="42">
        <v>46627</v>
      </c>
      <c r="G49" s="42">
        <v>3560790</v>
      </c>
      <c r="H49" s="42">
        <v>5142404</v>
      </c>
      <c r="I49" s="42">
        <v>1220403</v>
      </c>
      <c r="J49" s="42">
        <v>4793738</v>
      </c>
      <c r="K49" s="42">
        <v>590793</v>
      </c>
      <c r="L49" s="42">
        <v>5620870</v>
      </c>
      <c r="M49" s="42">
        <v>367841</v>
      </c>
      <c r="N49" s="42">
        <v>3844722</v>
      </c>
      <c r="O49" s="42">
        <v>116135</v>
      </c>
      <c r="P49" s="42">
        <v>5201534</v>
      </c>
      <c r="Q49" s="42">
        <v>12215</v>
      </c>
      <c r="R49" s="42">
        <v>56346</v>
      </c>
      <c r="S49" s="42">
        <v>4540</v>
      </c>
      <c r="T49" s="42">
        <v>32971</v>
      </c>
      <c r="U49" s="42">
        <v>24038</v>
      </c>
      <c r="V49" s="42">
        <v>141821</v>
      </c>
      <c r="W49" s="42">
        <v>45858</v>
      </c>
      <c r="X49" s="42">
        <v>0</v>
      </c>
      <c r="Y49" s="42">
        <v>0</v>
      </c>
      <c r="Z49" s="42">
        <v>4954532</v>
      </c>
      <c r="AA49" s="42">
        <v>15116049</v>
      </c>
      <c r="AB49" s="42">
        <v>17100497</v>
      </c>
      <c r="AC49" s="42">
        <v>9241040</v>
      </c>
      <c r="AD49" s="42">
        <v>82849916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</row>
    <row r="50" spans="1:41" ht="12.75">
      <c r="A50" s="41"/>
      <c r="B50" s="44" t="s">
        <v>67</v>
      </c>
      <c r="C50" s="42">
        <v>8185241</v>
      </c>
      <c r="D50" s="42">
        <v>379953</v>
      </c>
      <c r="E50" s="42">
        <v>250591</v>
      </c>
      <c r="F50" s="42">
        <v>46496</v>
      </c>
      <c r="G50" s="42">
        <v>4358427</v>
      </c>
      <c r="H50" s="42">
        <v>5754288</v>
      </c>
      <c r="I50" s="42">
        <v>1447196</v>
      </c>
      <c r="J50" s="42">
        <v>5967016</v>
      </c>
      <c r="K50" s="42">
        <v>720348</v>
      </c>
      <c r="L50" s="42">
        <v>6368783</v>
      </c>
      <c r="M50" s="42">
        <v>270954</v>
      </c>
      <c r="N50" s="42">
        <v>4272684</v>
      </c>
      <c r="O50" s="42">
        <v>96608</v>
      </c>
      <c r="P50" s="42">
        <v>5674434</v>
      </c>
      <c r="Q50" s="42">
        <v>39504</v>
      </c>
      <c r="R50" s="42">
        <v>57498</v>
      </c>
      <c r="S50" s="42">
        <v>4231</v>
      </c>
      <c r="T50" s="42">
        <v>37439</v>
      </c>
      <c r="U50" s="42">
        <v>34584</v>
      </c>
      <c r="V50" s="42">
        <v>48564</v>
      </c>
      <c r="W50" s="42">
        <v>53705</v>
      </c>
      <c r="X50" s="42">
        <v>26144</v>
      </c>
      <c r="Y50" s="42">
        <v>63247</v>
      </c>
      <c r="Z50" s="42">
        <v>4600204</v>
      </c>
      <c r="AA50" s="42">
        <v>16593364</v>
      </c>
      <c r="AB50" s="42">
        <v>19204675</v>
      </c>
      <c r="AC50" s="42">
        <v>13224350</v>
      </c>
      <c r="AD50" s="42">
        <v>97780528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</row>
    <row r="51" spans="1:41" ht="12.75">
      <c r="A51" s="41"/>
      <c r="B51" s="45" t="s">
        <v>35</v>
      </c>
      <c r="C51" s="42">
        <v>69811732</v>
      </c>
      <c r="D51" s="42">
        <v>918317</v>
      </c>
      <c r="E51" s="42">
        <v>2829729</v>
      </c>
      <c r="F51" s="42">
        <v>417182</v>
      </c>
      <c r="G51" s="42">
        <v>47353601</v>
      </c>
      <c r="H51" s="42">
        <v>61648765</v>
      </c>
      <c r="I51" s="42">
        <v>15328272</v>
      </c>
      <c r="J51" s="42">
        <v>61416288</v>
      </c>
      <c r="K51" s="42">
        <v>8063711</v>
      </c>
      <c r="L51" s="42">
        <v>67038489</v>
      </c>
      <c r="M51" s="42">
        <v>2905958</v>
      </c>
      <c r="N51" s="42">
        <v>45090277</v>
      </c>
      <c r="O51" s="42">
        <v>1428247</v>
      </c>
      <c r="P51" s="42">
        <v>64509966</v>
      </c>
      <c r="Q51" s="42">
        <v>245732</v>
      </c>
      <c r="R51" s="42">
        <v>671044</v>
      </c>
      <c r="S51" s="42">
        <v>49207</v>
      </c>
      <c r="T51" s="42">
        <v>428111</v>
      </c>
      <c r="U51" s="42">
        <v>406350</v>
      </c>
      <c r="V51" s="42">
        <v>457767</v>
      </c>
      <c r="W51" s="42">
        <v>478721</v>
      </c>
      <c r="X51" s="42">
        <v>804536</v>
      </c>
      <c r="Y51" s="42">
        <v>793910</v>
      </c>
      <c r="Z51" s="42">
        <v>48737834</v>
      </c>
      <c r="AA51" s="42">
        <v>195267225</v>
      </c>
      <c r="AB51" s="42">
        <v>253647035</v>
      </c>
      <c r="AC51" s="42">
        <v>186592670</v>
      </c>
      <c r="AD51" s="42">
        <v>1137340676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</row>
    <row r="52" spans="1:41" ht="12.75">
      <c r="A52" s="41" t="s">
        <v>98</v>
      </c>
      <c r="B52" s="44" t="s">
        <v>56</v>
      </c>
      <c r="C52" s="42">
        <v>13077544</v>
      </c>
      <c r="D52" s="42">
        <v>528667</v>
      </c>
      <c r="E52" s="42">
        <v>362754</v>
      </c>
      <c r="F52" s="42">
        <v>53750</v>
      </c>
      <c r="G52" s="42">
        <v>5007138</v>
      </c>
      <c r="H52" s="42">
        <v>6806260</v>
      </c>
      <c r="I52" s="42">
        <v>1709714</v>
      </c>
      <c r="J52" s="42">
        <v>6406173</v>
      </c>
      <c r="K52" s="42">
        <v>833426</v>
      </c>
      <c r="L52" s="42">
        <v>7287129</v>
      </c>
      <c r="M52" s="42">
        <v>276682</v>
      </c>
      <c r="N52" s="42">
        <v>4216784</v>
      </c>
      <c r="O52" s="42">
        <v>318402</v>
      </c>
      <c r="P52" s="42">
        <v>6329043</v>
      </c>
      <c r="Q52" s="42">
        <v>-18249</v>
      </c>
      <c r="R52" s="42">
        <v>55710</v>
      </c>
      <c r="S52" s="42">
        <v>3661</v>
      </c>
      <c r="T52" s="42">
        <v>37041</v>
      </c>
      <c r="U52" s="42">
        <v>48732</v>
      </c>
      <c r="V52" s="42">
        <v>51680</v>
      </c>
      <c r="W52" s="42">
        <v>58536</v>
      </c>
      <c r="X52" s="42">
        <v>0</v>
      </c>
      <c r="Y52" s="42">
        <v>730</v>
      </c>
      <c r="Z52" s="42">
        <v>5388005</v>
      </c>
      <c r="AA52" s="42">
        <v>18369439</v>
      </c>
      <c r="AB52" s="42">
        <v>15209568</v>
      </c>
      <c r="AC52" s="42">
        <v>14705250</v>
      </c>
      <c r="AD52" s="42">
        <v>107123569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</row>
    <row r="53" spans="1:41" ht="12.75">
      <c r="A53" s="41"/>
      <c r="B53" s="44" t="s">
        <v>57</v>
      </c>
      <c r="C53" s="42">
        <v>9279104</v>
      </c>
      <c r="D53" s="42">
        <v>540145</v>
      </c>
      <c r="E53" s="42">
        <v>320320</v>
      </c>
      <c r="F53" s="42">
        <v>66950</v>
      </c>
      <c r="G53" s="42">
        <v>4676689</v>
      </c>
      <c r="H53" s="42">
        <v>6054692</v>
      </c>
      <c r="I53" s="42">
        <v>1606213</v>
      </c>
      <c r="J53" s="42">
        <v>6105160</v>
      </c>
      <c r="K53" s="42">
        <v>728265</v>
      </c>
      <c r="L53" s="42">
        <v>6525776</v>
      </c>
      <c r="M53" s="42">
        <v>258790</v>
      </c>
      <c r="N53" s="42">
        <v>4031391</v>
      </c>
      <c r="O53" s="42">
        <v>58861</v>
      </c>
      <c r="P53" s="42">
        <v>5572592</v>
      </c>
      <c r="Q53" s="42">
        <v>22802</v>
      </c>
      <c r="R53" s="42">
        <v>51722</v>
      </c>
      <c r="S53" s="42">
        <v>3147</v>
      </c>
      <c r="T53" s="42">
        <v>49125</v>
      </c>
      <c r="U53" s="42">
        <v>49396</v>
      </c>
      <c r="V53" s="42">
        <v>46891</v>
      </c>
      <c r="W53" s="42">
        <v>1896</v>
      </c>
      <c r="X53" s="42">
        <v>0</v>
      </c>
      <c r="Y53" s="42">
        <v>0</v>
      </c>
      <c r="Z53" s="42">
        <v>4932041</v>
      </c>
      <c r="AA53" s="42">
        <v>16174453</v>
      </c>
      <c r="AB53" s="42">
        <v>15768764</v>
      </c>
      <c r="AC53" s="42">
        <v>17626670</v>
      </c>
      <c r="AD53" s="42">
        <v>100551855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</row>
    <row r="54" spans="1:41" ht="12.75">
      <c r="A54" s="41"/>
      <c r="B54" s="44" t="s">
        <v>58</v>
      </c>
      <c r="C54" s="42">
        <v>7372639</v>
      </c>
      <c r="D54" s="42">
        <v>434552</v>
      </c>
      <c r="E54" s="42">
        <v>261132</v>
      </c>
      <c r="F54" s="42">
        <v>59456</v>
      </c>
      <c r="G54" s="42">
        <v>3899967</v>
      </c>
      <c r="H54" s="42">
        <v>5534619</v>
      </c>
      <c r="I54" s="42">
        <v>1229899</v>
      </c>
      <c r="J54" s="42">
        <v>5669717</v>
      </c>
      <c r="K54" s="42">
        <v>548103</v>
      </c>
      <c r="L54" s="42">
        <v>5927572</v>
      </c>
      <c r="M54" s="42">
        <v>214057</v>
      </c>
      <c r="N54" s="42">
        <v>3972907</v>
      </c>
      <c r="O54" s="42">
        <v>170677</v>
      </c>
      <c r="P54" s="42">
        <v>5878472</v>
      </c>
      <c r="Q54" s="42">
        <v>11977</v>
      </c>
      <c r="R54" s="42">
        <v>48756</v>
      </c>
      <c r="S54" s="42">
        <v>3098</v>
      </c>
      <c r="T54" s="42">
        <v>39169</v>
      </c>
      <c r="U54" s="42">
        <v>38920</v>
      </c>
      <c r="V54" s="42">
        <v>47390</v>
      </c>
      <c r="W54" s="42">
        <v>23943</v>
      </c>
      <c r="X54" s="42">
        <v>0</v>
      </c>
      <c r="Y54" s="42">
        <v>0</v>
      </c>
      <c r="Z54" s="42">
        <v>5308171</v>
      </c>
      <c r="AA54" s="42">
        <v>16961227</v>
      </c>
      <c r="AB54" s="42">
        <v>26280236</v>
      </c>
      <c r="AC54" s="42">
        <v>24927080</v>
      </c>
      <c r="AD54" s="42">
        <v>114863736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</row>
    <row r="55" spans="1:41" ht="12.75">
      <c r="A55" s="41"/>
      <c r="B55" s="44" t="s">
        <v>59</v>
      </c>
      <c r="C55" s="42">
        <v>5102687</v>
      </c>
      <c r="D55" s="42">
        <v>381170</v>
      </c>
      <c r="E55" s="42">
        <v>191220</v>
      </c>
      <c r="F55" s="42">
        <v>11541</v>
      </c>
      <c r="G55" s="42">
        <v>3718451</v>
      </c>
      <c r="H55" s="42">
        <v>5402936</v>
      </c>
      <c r="I55" s="42">
        <v>1196670</v>
      </c>
      <c r="J55" s="42">
        <v>5009988</v>
      </c>
      <c r="K55" s="42">
        <v>639409</v>
      </c>
      <c r="L55" s="42">
        <v>5700295</v>
      </c>
      <c r="M55" s="42">
        <v>187524</v>
      </c>
      <c r="N55" s="42">
        <v>3941798</v>
      </c>
      <c r="O55" s="42">
        <v>178168</v>
      </c>
      <c r="P55" s="42">
        <v>5426011</v>
      </c>
      <c r="Q55" s="42">
        <v>14024</v>
      </c>
      <c r="R55" s="42">
        <v>48011</v>
      </c>
      <c r="S55" s="42">
        <v>3609</v>
      </c>
      <c r="T55" s="42">
        <v>42045</v>
      </c>
      <c r="U55" s="42">
        <v>28397</v>
      </c>
      <c r="V55" s="42">
        <v>48983</v>
      </c>
      <c r="W55" s="42">
        <v>7051</v>
      </c>
      <c r="X55" s="42">
        <v>0</v>
      </c>
      <c r="Y55" s="42">
        <v>0</v>
      </c>
      <c r="Z55" s="42">
        <v>6038438</v>
      </c>
      <c r="AA55" s="42">
        <v>16206584</v>
      </c>
      <c r="AB55" s="42">
        <v>30521886</v>
      </c>
      <c r="AC55" s="42">
        <v>28775890</v>
      </c>
      <c r="AD55" s="42">
        <v>118822786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</row>
    <row r="56" spans="1:41" ht="12.75">
      <c r="A56" s="41"/>
      <c r="B56" s="44" t="s">
        <v>60</v>
      </c>
      <c r="C56" s="42">
        <v>3845934</v>
      </c>
      <c r="D56" s="42">
        <v>266739</v>
      </c>
      <c r="E56" s="42">
        <v>193671</v>
      </c>
      <c r="F56" s="42">
        <v>40291</v>
      </c>
      <c r="G56" s="42">
        <v>3268343</v>
      </c>
      <c r="H56" s="42">
        <v>4829138</v>
      </c>
      <c r="I56" s="42">
        <v>956782</v>
      </c>
      <c r="J56" s="42">
        <v>4319151</v>
      </c>
      <c r="K56" s="42">
        <v>475755</v>
      </c>
      <c r="L56" s="42">
        <v>5094849</v>
      </c>
      <c r="M56" s="42">
        <v>172397</v>
      </c>
      <c r="N56" s="42">
        <v>3921630</v>
      </c>
      <c r="O56" s="42">
        <v>161937</v>
      </c>
      <c r="P56" s="42">
        <v>5531947</v>
      </c>
      <c r="Q56" s="42">
        <v>7966</v>
      </c>
      <c r="R56" s="42">
        <v>54931</v>
      </c>
      <c r="S56" s="42">
        <v>3265</v>
      </c>
      <c r="T56" s="42">
        <v>37514</v>
      </c>
      <c r="U56" s="42">
        <v>17152</v>
      </c>
      <c r="V56" s="42">
        <v>47995</v>
      </c>
      <c r="W56" s="42">
        <v>1546</v>
      </c>
      <c r="X56" s="42">
        <v>0</v>
      </c>
      <c r="Y56" s="42">
        <v>0</v>
      </c>
      <c r="Z56" s="42">
        <v>3184600</v>
      </c>
      <c r="AA56" s="42">
        <v>18587528</v>
      </c>
      <c r="AB56" s="42">
        <v>40007179</v>
      </c>
      <c r="AC56" s="42">
        <v>20529350</v>
      </c>
      <c r="AD56" s="42">
        <v>115557590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</row>
    <row r="57" spans="1:41" ht="12.75">
      <c r="A57" s="41"/>
      <c r="B57" s="44" t="s">
        <v>61</v>
      </c>
      <c r="C57" s="42">
        <v>3467148</v>
      </c>
      <c r="D57" s="42">
        <v>179677</v>
      </c>
      <c r="E57" s="42">
        <v>178598</v>
      </c>
      <c r="F57" s="42">
        <v>28479</v>
      </c>
      <c r="G57" s="42">
        <v>3002289</v>
      </c>
      <c r="H57" s="42">
        <v>4692373</v>
      </c>
      <c r="I57" s="42">
        <v>934852</v>
      </c>
      <c r="J57" s="42">
        <v>4522810</v>
      </c>
      <c r="K57" s="42">
        <v>516488</v>
      </c>
      <c r="L57" s="42">
        <v>4777255</v>
      </c>
      <c r="M57" s="42">
        <v>177340</v>
      </c>
      <c r="N57" s="42">
        <v>3436992</v>
      </c>
      <c r="O57" s="42">
        <v>121794</v>
      </c>
      <c r="P57" s="42">
        <v>5095164</v>
      </c>
      <c r="Q57" s="42">
        <v>10820</v>
      </c>
      <c r="R57" s="42">
        <v>51829</v>
      </c>
      <c r="S57" s="42">
        <v>1157</v>
      </c>
      <c r="T57" s="42">
        <v>36020</v>
      </c>
      <c r="U57" s="42">
        <v>21506</v>
      </c>
      <c r="V57" s="42">
        <v>62601</v>
      </c>
      <c r="W57" s="42">
        <v>2142</v>
      </c>
      <c r="X57" s="42">
        <v>0</v>
      </c>
      <c r="Y57" s="42">
        <v>114192</v>
      </c>
      <c r="Z57" s="42">
        <v>3756739</v>
      </c>
      <c r="AA57" s="42">
        <v>16325617</v>
      </c>
      <c r="AB57" s="42">
        <v>34282687</v>
      </c>
      <c r="AC57" s="42">
        <v>19662240</v>
      </c>
      <c r="AD57" s="42">
        <v>105458809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</row>
    <row r="58" spans="1:41" ht="12.75">
      <c r="A58" s="41"/>
      <c r="B58" s="44" t="s">
        <v>62</v>
      </c>
      <c r="C58" s="42">
        <v>3412094</v>
      </c>
      <c r="D58" s="42">
        <v>148068</v>
      </c>
      <c r="E58" s="42">
        <v>176522</v>
      </c>
      <c r="F58" s="42">
        <v>39329</v>
      </c>
      <c r="G58" s="42">
        <v>2927233</v>
      </c>
      <c r="H58" s="42">
        <v>4790339</v>
      </c>
      <c r="I58" s="42">
        <v>945581</v>
      </c>
      <c r="J58" s="42">
        <v>4703510</v>
      </c>
      <c r="K58" s="42">
        <v>659881</v>
      </c>
      <c r="L58" s="42">
        <v>4915052</v>
      </c>
      <c r="M58" s="42">
        <v>168201</v>
      </c>
      <c r="N58" s="42">
        <v>3504211</v>
      </c>
      <c r="O58" s="42">
        <v>234235</v>
      </c>
      <c r="P58" s="42">
        <v>5167727</v>
      </c>
      <c r="Q58" s="42">
        <v>9487</v>
      </c>
      <c r="R58" s="42">
        <v>58667</v>
      </c>
      <c r="S58" s="42">
        <v>4680</v>
      </c>
      <c r="T58" s="42">
        <v>37423</v>
      </c>
      <c r="U58" s="42">
        <v>611572</v>
      </c>
      <c r="V58" s="42">
        <v>51609</v>
      </c>
      <c r="W58" s="42">
        <v>1746</v>
      </c>
      <c r="X58" s="42">
        <v>1110856</v>
      </c>
      <c r="Y58" s="42">
        <v>0</v>
      </c>
      <c r="Z58" s="42">
        <v>3852646</v>
      </c>
      <c r="AA58" s="42">
        <v>15628547</v>
      </c>
      <c r="AB58" s="42">
        <v>43886055</v>
      </c>
      <c r="AC58" s="42">
        <v>23220550</v>
      </c>
      <c r="AD58" s="42">
        <v>120265821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</row>
    <row r="59" spans="1:41" ht="12.75">
      <c r="A59" s="41"/>
      <c r="B59" s="44" t="s">
        <v>63</v>
      </c>
      <c r="C59" s="42">
        <v>3082956</v>
      </c>
      <c r="D59" s="42">
        <v>137033</v>
      </c>
      <c r="E59" s="42">
        <v>171663</v>
      </c>
      <c r="F59" s="42">
        <v>44792</v>
      </c>
      <c r="G59" s="42">
        <v>2830989</v>
      </c>
      <c r="H59" s="42">
        <v>4496612</v>
      </c>
      <c r="I59" s="42">
        <v>775663</v>
      </c>
      <c r="J59" s="42">
        <v>4037201</v>
      </c>
      <c r="K59" s="42">
        <v>446075</v>
      </c>
      <c r="L59" s="42">
        <v>4470758</v>
      </c>
      <c r="M59" s="42">
        <v>161569</v>
      </c>
      <c r="N59" s="42">
        <v>3440344</v>
      </c>
      <c r="O59" s="42">
        <v>177512</v>
      </c>
      <c r="P59" s="42">
        <v>5019853</v>
      </c>
      <c r="Q59" s="42">
        <v>9394</v>
      </c>
      <c r="R59" s="42">
        <v>52925</v>
      </c>
      <c r="S59" s="42">
        <v>3583</v>
      </c>
      <c r="T59" s="42">
        <v>35887</v>
      </c>
      <c r="U59" s="42">
        <v>77128</v>
      </c>
      <c r="V59" s="42">
        <v>52314</v>
      </c>
      <c r="W59" s="42">
        <v>6356</v>
      </c>
      <c r="X59" s="42">
        <v>0</v>
      </c>
      <c r="Y59" s="42">
        <v>0</v>
      </c>
      <c r="Z59" s="42">
        <v>4223585</v>
      </c>
      <c r="AA59" s="42">
        <v>14813166</v>
      </c>
      <c r="AB59" s="42">
        <v>49014169</v>
      </c>
      <c r="AC59" s="42">
        <v>26190110</v>
      </c>
      <c r="AD59" s="42">
        <v>123771637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</row>
    <row r="60" spans="1:41" ht="12.75">
      <c r="A60" s="41"/>
      <c r="B60" s="44" t="s">
        <v>64</v>
      </c>
      <c r="C60" s="42">
        <v>3320665</v>
      </c>
      <c r="D60" s="42">
        <v>127294</v>
      </c>
      <c r="E60" s="42">
        <v>200593</v>
      </c>
      <c r="F60" s="42">
        <v>46848</v>
      </c>
      <c r="G60" s="42">
        <v>2904021</v>
      </c>
      <c r="H60" s="42">
        <v>4501807</v>
      </c>
      <c r="I60" s="42">
        <v>873623</v>
      </c>
      <c r="J60" s="42">
        <v>4105823</v>
      </c>
      <c r="K60" s="42">
        <v>481630</v>
      </c>
      <c r="L60" s="42">
        <v>4511803</v>
      </c>
      <c r="M60" s="42">
        <v>420397</v>
      </c>
      <c r="N60" s="42">
        <v>3446910</v>
      </c>
      <c r="O60" s="42">
        <v>257284</v>
      </c>
      <c r="P60" s="42">
        <v>5171182</v>
      </c>
      <c r="Q60" s="42">
        <v>10082</v>
      </c>
      <c r="R60" s="42">
        <v>50257</v>
      </c>
      <c r="S60" s="42">
        <v>2243</v>
      </c>
      <c r="T60" s="42">
        <v>38574</v>
      </c>
      <c r="U60" s="42">
        <v>40720</v>
      </c>
      <c r="V60" s="42">
        <v>153794</v>
      </c>
      <c r="W60" s="42">
        <v>0</v>
      </c>
      <c r="X60" s="42">
        <v>0</v>
      </c>
      <c r="Y60" s="42">
        <v>0</v>
      </c>
      <c r="Z60" s="42">
        <v>3490875</v>
      </c>
      <c r="AA60" s="42">
        <v>13973731</v>
      </c>
      <c r="AB60" s="42">
        <v>40160791</v>
      </c>
      <c r="AC60" s="42">
        <v>19228070</v>
      </c>
      <c r="AD60" s="42">
        <v>107519017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>
      <c r="A61" s="41"/>
      <c r="B61" s="44" t="s">
        <v>65</v>
      </c>
      <c r="C61" s="42">
        <v>3666975</v>
      </c>
      <c r="D61" s="42">
        <v>118324</v>
      </c>
      <c r="E61" s="42">
        <v>166149</v>
      </c>
      <c r="F61" s="42">
        <v>44534</v>
      </c>
      <c r="G61" s="42">
        <v>2948928</v>
      </c>
      <c r="H61" s="42">
        <v>4777567</v>
      </c>
      <c r="I61" s="42">
        <v>857028</v>
      </c>
      <c r="J61" s="42">
        <v>4362980</v>
      </c>
      <c r="K61" s="42">
        <v>500765</v>
      </c>
      <c r="L61" s="42">
        <v>4832881</v>
      </c>
      <c r="M61" s="42">
        <v>164126</v>
      </c>
      <c r="N61" s="42">
        <v>3369695</v>
      </c>
      <c r="O61" s="42">
        <v>271613</v>
      </c>
      <c r="P61" s="42">
        <v>5523279</v>
      </c>
      <c r="Q61" s="42">
        <v>9881</v>
      </c>
      <c r="R61" s="42">
        <v>54316</v>
      </c>
      <c r="S61" s="42">
        <v>3530</v>
      </c>
      <c r="T61" s="42">
        <v>41730</v>
      </c>
      <c r="U61" s="42">
        <v>42096</v>
      </c>
      <c r="V61" s="42">
        <v>82826</v>
      </c>
      <c r="W61" s="42">
        <v>0</v>
      </c>
      <c r="X61" s="42">
        <v>0</v>
      </c>
      <c r="Y61" s="42">
        <v>0</v>
      </c>
      <c r="Z61" s="42">
        <v>4315607</v>
      </c>
      <c r="AA61" s="42">
        <v>15390699</v>
      </c>
      <c r="AB61" s="42">
        <v>25124884</v>
      </c>
      <c r="AC61" s="42">
        <v>25692600</v>
      </c>
      <c r="AD61" s="42">
        <v>102363013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</row>
    <row r="62" spans="1:41" ht="12.75">
      <c r="A62" s="41"/>
      <c r="B62" s="44" t="s">
        <v>66</v>
      </c>
      <c r="C62" s="42">
        <v>4945322</v>
      </c>
      <c r="D62" s="42">
        <v>262981</v>
      </c>
      <c r="E62" s="42">
        <v>198162</v>
      </c>
      <c r="F62" s="42">
        <v>57371</v>
      </c>
      <c r="G62" s="42">
        <v>3261706</v>
      </c>
      <c r="H62" s="42">
        <v>5116470</v>
      </c>
      <c r="I62" s="42">
        <v>1090018</v>
      </c>
      <c r="J62" s="42">
        <v>4715256</v>
      </c>
      <c r="K62" s="42">
        <v>606446</v>
      </c>
      <c r="L62" s="42">
        <v>5450722</v>
      </c>
      <c r="M62" s="42">
        <v>164470</v>
      </c>
      <c r="N62" s="42">
        <v>3564171</v>
      </c>
      <c r="O62" s="42">
        <v>221711</v>
      </c>
      <c r="P62" s="42">
        <v>5518478</v>
      </c>
      <c r="Q62" s="42">
        <v>11962</v>
      </c>
      <c r="R62" s="42">
        <v>52271</v>
      </c>
      <c r="S62" s="42">
        <v>2851</v>
      </c>
      <c r="T62" s="42">
        <v>34832</v>
      </c>
      <c r="U62" s="42">
        <v>46239</v>
      </c>
      <c r="V62" s="42">
        <v>53326</v>
      </c>
      <c r="W62" s="42">
        <v>124636</v>
      </c>
      <c r="X62" s="42">
        <v>154434</v>
      </c>
      <c r="Y62" s="42">
        <v>7848</v>
      </c>
      <c r="Z62" s="42">
        <v>4860988</v>
      </c>
      <c r="AA62" s="42">
        <v>14430661</v>
      </c>
      <c r="AB62" s="42">
        <v>19762838</v>
      </c>
      <c r="AC62" s="42">
        <v>14435590</v>
      </c>
      <c r="AD62" s="42">
        <v>89151760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</row>
    <row r="63" spans="1:41" ht="12.75">
      <c r="A63" s="41"/>
      <c r="B63" s="44" t="s">
        <v>67</v>
      </c>
      <c r="C63" s="42">
        <v>8886986</v>
      </c>
      <c r="D63" s="42">
        <v>455595</v>
      </c>
      <c r="E63" s="42">
        <v>289475</v>
      </c>
      <c r="F63" s="42">
        <v>67941</v>
      </c>
      <c r="G63" s="42">
        <v>4333177</v>
      </c>
      <c r="H63" s="42">
        <v>6438022</v>
      </c>
      <c r="I63" s="42">
        <v>1328533</v>
      </c>
      <c r="J63" s="42">
        <v>6152489</v>
      </c>
      <c r="K63" s="42">
        <v>836333</v>
      </c>
      <c r="L63" s="42">
        <v>6420126</v>
      </c>
      <c r="M63" s="42">
        <v>140135</v>
      </c>
      <c r="N63" s="42">
        <v>4186499</v>
      </c>
      <c r="O63" s="42">
        <v>285275</v>
      </c>
      <c r="P63" s="42">
        <v>6035787</v>
      </c>
      <c r="Q63" s="42">
        <v>9363</v>
      </c>
      <c r="R63" s="42">
        <v>52037</v>
      </c>
      <c r="S63" s="42">
        <v>2338</v>
      </c>
      <c r="T63" s="42">
        <v>37665</v>
      </c>
      <c r="U63" s="42">
        <v>93524</v>
      </c>
      <c r="V63" s="42">
        <v>55127</v>
      </c>
      <c r="W63" s="42">
        <v>27742</v>
      </c>
      <c r="X63" s="42">
        <v>32836</v>
      </c>
      <c r="Y63" s="42">
        <v>21425</v>
      </c>
      <c r="Z63" s="42">
        <v>4238914</v>
      </c>
      <c r="AA63" s="42">
        <v>14577211</v>
      </c>
      <c r="AB63" s="42">
        <v>18077928</v>
      </c>
      <c r="AC63" s="42">
        <v>12516680</v>
      </c>
      <c r="AD63" s="42">
        <v>95599163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</row>
    <row r="64" spans="1:41" ht="12.75">
      <c r="A64" s="41"/>
      <c r="B64" s="45" t="s">
        <v>35</v>
      </c>
      <c r="C64" s="42">
        <v>69460054</v>
      </c>
      <c r="D64" s="42">
        <v>3580245</v>
      </c>
      <c r="E64" s="42">
        <v>2710259</v>
      </c>
      <c r="F64" s="42">
        <v>561282</v>
      </c>
      <c r="G64" s="42">
        <v>42778931</v>
      </c>
      <c r="H64" s="42">
        <v>63440835</v>
      </c>
      <c r="I64" s="42">
        <v>13504576</v>
      </c>
      <c r="J64" s="42">
        <v>60110258</v>
      </c>
      <c r="K64" s="42">
        <v>7272576</v>
      </c>
      <c r="L64" s="42">
        <v>65914218</v>
      </c>
      <c r="M64" s="42">
        <v>2505688</v>
      </c>
      <c r="N64" s="42">
        <v>45033332</v>
      </c>
      <c r="O64" s="42">
        <v>2457469</v>
      </c>
      <c r="P64" s="42">
        <v>66269535</v>
      </c>
      <c r="Q64" s="42">
        <v>109509</v>
      </c>
      <c r="R64" s="42">
        <v>631432</v>
      </c>
      <c r="S64" s="42">
        <v>37162</v>
      </c>
      <c r="T64" s="42">
        <v>467025</v>
      </c>
      <c r="U64" s="42">
        <v>1115382</v>
      </c>
      <c r="V64" s="42">
        <v>754536</v>
      </c>
      <c r="W64" s="42">
        <v>255594</v>
      </c>
      <c r="X64" s="42">
        <v>1298126</v>
      </c>
      <c r="Y64" s="42">
        <v>144195</v>
      </c>
      <c r="Z64" s="42">
        <v>53590609</v>
      </c>
      <c r="AA64" s="42">
        <v>191438863</v>
      </c>
      <c r="AB64" s="42">
        <v>358096985</v>
      </c>
      <c r="AC64" s="42">
        <v>247510080</v>
      </c>
      <c r="AD64" s="42">
        <v>1301048756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</row>
    <row r="65" spans="1:41" ht="12.75">
      <c r="A65" s="41" t="s">
        <v>162</v>
      </c>
      <c r="B65" s="44" t="s">
        <v>56</v>
      </c>
      <c r="C65" s="42">
        <v>7713233</v>
      </c>
      <c r="D65" s="42">
        <v>417291</v>
      </c>
      <c r="E65" s="42">
        <v>231821</v>
      </c>
      <c r="F65" s="42">
        <v>52437</v>
      </c>
      <c r="G65" s="42">
        <v>4133059</v>
      </c>
      <c r="H65" s="42">
        <v>6044514</v>
      </c>
      <c r="I65" s="42">
        <v>1415518</v>
      </c>
      <c r="J65" s="42">
        <v>5937084</v>
      </c>
      <c r="K65" s="42">
        <v>819936</v>
      </c>
      <c r="L65" s="42">
        <v>6352188</v>
      </c>
      <c r="M65" s="42">
        <v>151386</v>
      </c>
      <c r="N65" s="42">
        <v>4077761</v>
      </c>
      <c r="O65" s="42">
        <v>283277</v>
      </c>
      <c r="P65" s="42">
        <v>6235481</v>
      </c>
      <c r="Q65" s="42">
        <v>9370</v>
      </c>
      <c r="R65" s="42">
        <v>54315</v>
      </c>
      <c r="S65" s="42">
        <v>1876</v>
      </c>
      <c r="T65" s="42">
        <v>38095</v>
      </c>
      <c r="U65" s="42">
        <v>45083</v>
      </c>
      <c r="V65" s="42">
        <v>49803</v>
      </c>
      <c r="W65" s="42">
        <v>0</v>
      </c>
      <c r="X65" s="42">
        <v>0</v>
      </c>
      <c r="Y65" s="42">
        <v>0</v>
      </c>
      <c r="Z65" s="42">
        <v>4716261</v>
      </c>
      <c r="AA65" s="42">
        <v>16243146</v>
      </c>
      <c r="AB65" s="42">
        <v>16423814</v>
      </c>
      <c r="AC65" s="42">
        <v>17036720</v>
      </c>
      <c r="AD65" s="42">
        <v>98483469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</row>
    <row r="66" spans="1:41" ht="12.75">
      <c r="A66" s="41"/>
      <c r="B66" s="44" t="s">
        <v>57</v>
      </c>
      <c r="C66" s="42">
        <v>11193389</v>
      </c>
      <c r="D66" s="42">
        <v>489728</v>
      </c>
      <c r="E66" s="42">
        <v>289943</v>
      </c>
      <c r="F66" s="42">
        <v>67083</v>
      </c>
      <c r="G66" s="42">
        <v>4332124</v>
      </c>
      <c r="H66" s="42">
        <v>6368288</v>
      </c>
      <c r="I66" s="42">
        <v>1525611</v>
      </c>
      <c r="J66" s="42">
        <v>5883895</v>
      </c>
      <c r="K66" s="42">
        <v>895245</v>
      </c>
      <c r="L66" s="42">
        <v>6337097</v>
      </c>
      <c r="M66" s="42">
        <v>130648</v>
      </c>
      <c r="N66" s="42">
        <v>4036516</v>
      </c>
      <c r="O66" s="42">
        <v>274852</v>
      </c>
      <c r="P66" s="42">
        <v>5856918</v>
      </c>
      <c r="Q66" s="42">
        <v>7606</v>
      </c>
      <c r="R66" s="42">
        <v>55140</v>
      </c>
      <c r="S66" s="42">
        <v>1933</v>
      </c>
      <c r="T66" s="42">
        <v>35644</v>
      </c>
      <c r="U66" s="42">
        <v>74278</v>
      </c>
      <c r="V66" s="42">
        <v>48588</v>
      </c>
      <c r="W66" s="42">
        <v>1150</v>
      </c>
      <c r="X66" s="42">
        <v>9937</v>
      </c>
      <c r="Y66" s="42">
        <v>0</v>
      </c>
      <c r="Z66" s="42">
        <v>4567785</v>
      </c>
      <c r="AA66" s="42">
        <v>14280616</v>
      </c>
      <c r="AB66" s="42">
        <v>18247372</v>
      </c>
      <c r="AC66" s="42">
        <v>25045530</v>
      </c>
      <c r="AD66" s="42">
        <v>110056916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</row>
    <row r="67" spans="1:41" ht="12.75">
      <c r="A67" s="41"/>
      <c r="B67" s="44" t="s">
        <v>58</v>
      </c>
      <c r="C67" s="42">
        <v>8863757</v>
      </c>
      <c r="D67" s="42">
        <v>477094</v>
      </c>
      <c r="E67" s="42">
        <v>261473</v>
      </c>
      <c r="F67" s="42">
        <v>83297</v>
      </c>
      <c r="G67" s="42">
        <v>4210757</v>
      </c>
      <c r="H67" s="42">
        <v>6225955</v>
      </c>
      <c r="I67" s="42">
        <v>1150365</v>
      </c>
      <c r="J67" s="42">
        <v>5789171</v>
      </c>
      <c r="K67" s="42">
        <v>718330</v>
      </c>
      <c r="L67" s="42">
        <v>6156060</v>
      </c>
      <c r="M67" s="42">
        <v>138057</v>
      </c>
      <c r="N67" s="42">
        <v>4145792</v>
      </c>
      <c r="O67" s="42">
        <v>285873</v>
      </c>
      <c r="P67" s="42">
        <v>5953882</v>
      </c>
      <c r="Q67" s="42">
        <v>10783</v>
      </c>
      <c r="R67" s="42">
        <v>50520</v>
      </c>
      <c r="S67" s="42">
        <v>2907</v>
      </c>
      <c r="T67" s="42">
        <v>35276</v>
      </c>
      <c r="U67" s="42">
        <v>75156</v>
      </c>
      <c r="V67" s="42">
        <v>52261</v>
      </c>
      <c r="W67" s="42">
        <v>44102</v>
      </c>
      <c r="X67" s="42">
        <v>53252</v>
      </c>
      <c r="Y67" s="42">
        <v>0</v>
      </c>
      <c r="Z67" s="42">
        <v>4615915</v>
      </c>
      <c r="AA67" s="42">
        <v>15914505</v>
      </c>
      <c r="AB67" s="42">
        <v>21721504</v>
      </c>
      <c r="AC67" s="42">
        <v>20649110</v>
      </c>
      <c r="AD67" s="42">
        <v>107685154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</row>
    <row r="68" spans="1:41" ht="12.75">
      <c r="A68" s="41"/>
      <c r="B68" s="44" t="s">
        <v>59</v>
      </c>
      <c r="C68" s="42">
        <v>5343821</v>
      </c>
      <c r="D68" s="42">
        <v>418589</v>
      </c>
      <c r="E68" s="42">
        <v>190599</v>
      </c>
      <c r="F68" s="42">
        <v>62028</v>
      </c>
      <c r="G68" s="42">
        <v>3836771</v>
      </c>
      <c r="H68" s="42">
        <v>5926065</v>
      </c>
      <c r="I68" s="42">
        <v>1229246</v>
      </c>
      <c r="J68" s="42">
        <v>5484456</v>
      </c>
      <c r="K68" s="42">
        <v>745727</v>
      </c>
      <c r="L68" s="42">
        <v>6195126</v>
      </c>
      <c r="M68" s="42">
        <v>129793</v>
      </c>
      <c r="N68" s="42">
        <v>4344337</v>
      </c>
      <c r="O68" s="42">
        <v>272446</v>
      </c>
      <c r="P68" s="42">
        <v>5461860</v>
      </c>
      <c r="Q68" s="42">
        <v>8022</v>
      </c>
      <c r="R68" s="42">
        <v>55444</v>
      </c>
      <c r="S68" s="42">
        <v>2053</v>
      </c>
      <c r="T68" s="42">
        <v>37534</v>
      </c>
      <c r="U68" s="42">
        <v>64810</v>
      </c>
      <c r="V68" s="42">
        <v>57921</v>
      </c>
      <c r="W68" s="42">
        <v>31788</v>
      </c>
      <c r="X68" s="42">
        <v>5471</v>
      </c>
      <c r="Y68" s="42">
        <v>0</v>
      </c>
      <c r="Z68" s="42">
        <v>5792737</v>
      </c>
      <c r="AA68" s="42">
        <v>16153054</v>
      </c>
      <c r="AB68" s="42">
        <v>31605079</v>
      </c>
      <c r="AC68" s="42">
        <v>18920560</v>
      </c>
      <c r="AD68" s="42">
        <v>112375337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</row>
    <row r="69" spans="1:41" ht="12.75">
      <c r="A69" s="41"/>
      <c r="B69" s="44" t="s">
        <v>60</v>
      </c>
      <c r="C69" s="42">
        <v>4369866</v>
      </c>
      <c r="D69" s="42">
        <v>307334</v>
      </c>
      <c r="E69" s="42">
        <v>173740</v>
      </c>
      <c r="F69" s="42">
        <v>21322</v>
      </c>
      <c r="G69" s="42">
        <v>3219086</v>
      </c>
      <c r="H69" s="42">
        <v>5132235</v>
      </c>
      <c r="I69" s="42">
        <v>1021940</v>
      </c>
      <c r="J69" s="42">
        <v>4696688</v>
      </c>
      <c r="K69" s="42">
        <v>583474</v>
      </c>
      <c r="L69" s="42">
        <v>5219871</v>
      </c>
      <c r="M69" s="42">
        <v>253207</v>
      </c>
      <c r="N69" s="42">
        <v>3697266</v>
      </c>
      <c r="O69" s="42">
        <v>247472</v>
      </c>
      <c r="P69" s="42">
        <v>5218863</v>
      </c>
      <c r="Q69" s="42">
        <v>8209</v>
      </c>
      <c r="R69" s="42">
        <v>85095</v>
      </c>
      <c r="S69" s="42">
        <v>1222</v>
      </c>
      <c r="T69" s="42">
        <v>38510</v>
      </c>
      <c r="U69" s="42">
        <v>51012</v>
      </c>
      <c r="V69" s="42">
        <v>67451</v>
      </c>
      <c r="W69" s="42">
        <v>8641</v>
      </c>
      <c r="X69" s="42">
        <v>40808</v>
      </c>
      <c r="Y69" s="42">
        <v>0</v>
      </c>
      <c r="Z69" s="42">
        <v>3881278</v>
      </c>
      <c r="AA69" s="42">
        <v>14051786</v>
      </c>
      <c r="AB69" s="42">
        <v>34169556</v>
      </c>
      <c r="AC69" s="42">
        <v>22439230</v>
      </c>
      <c r="AD69" s="42">
        <v>109005162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</row>
    <row r="70" spans="1:41" ht="12.75">
      <c r="A70" s="41"/>
      <c r="B70" s="44" t="s">
        <v>61</v>
      </c>
      <c r="C70" s="42">
        <v>3777147</v>
      </c>
      <c r="D70" s="42">
        <v>219973</v>
      </c>
      <c r="E70" s="42">
        <v>169333</v>
      </c>
      <c r="F70" s="42">
        <v>54757</v>
      </c>
      <c r="G70" s="42">
        <v>2999447</v>
      </c>
      <c r="H70" s="42">
        <v>5116020</v>
      </c>
      <c r="I70" s="42">
        <v>901899</v>
      </c>
      <c r="J70" s="42">
        <v>4524210</v>
      </c>
      <c r="K70" s="42">
        <v>516589</v>
      </c>
      <c r="L70" s="42">
        <v>4976662</v>
      </c>
      <c r="M70" s="42">
        <v>147749</v>
      </c>
      <c r="N70" s="42">
        <v>3580357</v>
      </c>
      <c r="O70" s="42">
        <v>168679</v>
      </c>
      <c r="P70" s="42">
        <v>4946172</v>
      </c>
      <c r="Q70" s="42">
        <v>8337</v>
      </c>
      <c r="R70" s="42">
        <v>26671</v>
      </c>
      <c r="S70" s="42">
        <v>1661</v>
      </c>
      <c r="T70" s="42">
        <v>38517</v>
      </c>
      <c r="U70" s="42">
        <v>43861</v>
      </c>
      <c r="V70" s="42">
        <v>55910</v>
      </c>
      <c r="W70" s="42">
        <v>11851</v>
      </c>
      <c r="X70" s="42">
        <v>0</v>
      </c>
      <c r="Y70" s="42">
        <v>0</v>
      </c>
      <c r="Z70" s="42">
        <v>3620977</v>
      </c>
      <c r="AA70" s="42">
        <v>13944261</v>
      </c>
      <c r="AB70" s="42">
        <v>42263452</v>
      </c>
      <c r="AC70" s="42">
        <v>24532920</v>
      </c>
      <c r="AD70" s="42">
        <v>116647412</v>
      </c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</row>
    <row r="71" spans="1:41" ht="12.75">
      <c r="A71" s="41"/>
      <c r="B71" s="44" t="s">
        <v>62</v>
      </c>
      <c r="C71" s="42">
        <v>3415312</v>
      </c>
      <c r="D71" s="42">
        <v>153339</v>
      </c>
      <c r="E71" s="42">
        <v>159889</v>
      </c>
      <c r="F71" s="42">
        <v>57341</v>
      </c>
      <c r="G71" s="42">
        <v>2882525</v>
      </c>
      <c r="H71" s="42">
        <v>4893273</v>
      </c>
      <c r="I71" s="42">
        <v>891852</v>
      </c>
      <c r="J71" s="42">
        <v>4579278</v>
      </c>
      <c r="K71" s="42">
        <v>457842</v>
      </c>
      <c r="L71" s="42">
        <v>4596992</v>
      </c>
      <c r="M71" s="42">
        <v>129386</v>
      </c>
      <c r="N71" s="42">
        <v>3518192</v>
      </c>
      <c r="O71" s="42">
        <v>151709</v>
      </c>
      <c r="P71" s="42">
        <v>4973430</v>
      </c>
      <c r="Q71" s="42">
        <v>9696</v>
      </c>
      <c r="R71" s="42">
        <v>64759</v>
      </c>
      <c r="S71" s="42">
        <v>2613</v>
      </c>
      <c r="T71" s="42">
        <v>41240</v>
      </c>
      <c r="U71" s="42">
        <v>43162</v>
      </c>
      <c r="V71" s="42">
        <v>97284</v>
      </c>
      <c r="W71" s="42">
        <v>5890</v>
      </c>
      <c r="X71" s="42">
        <v>1746</v>
      </c>
      <c r="Y71" s="42">
        <v>10330</v>
      </c>
      <c r="Z71" s="42">
        <v>4056440</v>
      </c>
      <c r="AA71" s="42">
        <v>13217080</v>
      </c>
      <c r="AB71" s="42">
        <v>59899051</v>
      </c>
      <c r="AC71" s="42">
        <v>34463730</v>
      </c>
      <c r="AD71" s="42">
        <v>142776095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</row>
    <row r="72" spans="1:41" ht="12.75">
      <c r="A72" s="41"/>
      <c r="B72" s="44" t="s">
        <v>63</v>
      </c>
      <c r="C72" s="42">
        <v>2977791</v>
      </c>
      <c r="D72" s="42">
        <v>117547</v>
      </c>
      <c r="E72" s="42">
        <v>149290</v>
      </c>
      <c r="F72" s="42">
        <v>36659</v>
      </c>
      <c r="G72" s="42">
        <v>2537765</v>
      </c>
      <c r="H72" s="42">
        <v>4617118</v>
      </c>
      <c r="I72" s="42">
        <v>717269</v>
      </c>
      <c r="J72" s="42">
        <v>4087766</v>
      </c>
      <c r="K72" s="42">
        <v>436951</v>
      </c>
      <c r="L72" s="42">
        <v>4585007</v>
      </c>
      <c r="M72" s="42">
        <v>83259</v>
      </c>
      <c r="N72" s="42">
        <v>3451302</v>
      </c>
      <c r="O72" s="42">
        <v>136391</v>
      </c>
      <c r="P72" s="42">
        <v>4862367</v>
      </c>
      <c r="Q72" s="42">
        <v>7929</v>
      </c>
      <c r="R72" s="42">
        <v>56724</v>
      </c>
      <c r="S72" s="42">
        <v>3217</v>
      </c>
      <c r="T72" s="42">
        <v>42200</v>
      </c>
      <c r="U72" s="42">
        <v>36955</v>
      </c>
      <c r="V72" s="42">
        <v>85670</v>
      </c>
      <c r="W72" s="42">
        <v>966</v>
      </c>
      <c r="X72" s="42">
        <v>0</v>
      </c>
      <c r="Y72" s="42">
        <v>0</v>
      </c>
      <c r="Z72" s="42">
        <v>3570648</v>
      </c>
      <c r="AA72" s="42">
        <v>13679599</v>
      </c>
      <c r="AB72" s="42">
        <v>59939117</v>
      </c>
      <c r="AC72" s="42">
        <v>32774030</v>
      </c>
      <c r="AD72" s="42">
        <v>138997447</v>
      </c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</row>
    <row r="73" spans="1:41" ht="12.75">
      <c r="A73" s="41"/>
      <c r="B73" s="44" t="s">
        <v>64</v>
      </c>
      <c r="C73" s="42">
        <v>3189828</v>
      </c>
      <c r="D73" s="42">
        <v>116868</v>
      </c>
      <c r="E73" s="42">
        <v>152266</v>
      </c>
      <c r="F73" s="42">
        <v>47936</v>
      </c>
      <c r="G73" s="42">
        <v>2664822</v>
      </c>
      <c r="H73" s="42">
        <v>4835757</v>
      </c>
      <c r="I73" s="42">
        <v>745812</v>
      </c>
      <c r="J73" s="42">
        <v>4453311</v>
      </c>
      <c r="K73" s="42">
        <v>400581</v>
      </c>
      <c r="L73" s="42">
        <v>4621712</v>
      </c>
      <c r="M73" s="42">
        <v>88627</v>
      </c>
      <c r="N73" s="42">
        <v>3188027</v>
      </c>
      <c r="O73" s="42">
        <v>108679</v>
      </c>
      <c r="P73" s="42">
        <v>4791043</v>
      </c>
      <c r="Q73" s="42">
        <v>9855</v>
      </c>
      <c r="R73" s="42">
        <v>55977</v>
      </c>
      <c r="S73" s="42">
        <v>2065</v>
      </c>
      <c r="T73" s="42">
        <v>37399</v>
      </c>
      <c r="U73" s="42">
        <v>46596</v>
      </c>
      <c r="V73" s="42">
        <v>67730</v>
      </c>
      <c r="W73" s="42">
        <v>0</v>
      </c>
      <c r="X73" s="42">
        <v>539869</v>
      </c>
      <c r="Y73" s="42">
        <v>0</v>
      </c>
      <c r="Z73" s="42">
        <v>3720506</v>
      </c>
      <c r="AA73" s="42">
        <v>12870878</v>
      </c>
      <c r="AB73" s="42">
        <v>43037852</v>
      </c>
      <c r="AC73" s="42">
        <v>30506550</v>
      </c>
      <c r="AD73" s="42">
        <v>120304448</v>
      </c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</row>
    <row r="74" spans="1:41" ht="12.75">
      <c r="A74" s="41"/>
      <c r="B74" s="44" t="s">
        <v>65</v>
      </c>
      <c r="C74" s="42">
        <v>3537205</v>
      </c>
      <c r="D74" s="42">
        <v>153663</v>
      </c>
      <c r="E74" s="42">
        <v>159299</v>
      </c>
      <c r="F74" s="42">
        <v>51510</v>
      </c>
      <c r="G74" s="42">
        <v>2689991</v>
      </c>
      <c r="H74" s="42">
        <v>4901905</v>
      </c>
      <c r="I74" s="42">
        <v>902025</v>
      </c>
      <c r="J74" s="42">
        <v>4151446</v>
      </c>
      <c r="K74" s="42">
        <v>409048</v>
      </c>
      <c r="L74" s="42">
        <v>4610710</v>
      </c>
      <c r="M74" s="42">
        <v>82942</v>
      </c>
      <c r="N74" s="42">
        <v>3675382</v>
      </c>
      <c r="O74" s="42">
        <v>205029</v>
      </c>
      <c r="P74" s="42">
        <v>5377599</v>
      </c>
      <c r="Q74" s="42">
        <v>5390</v>
      </c>
      <c r="R74" s="42">
        <v>53318</v>
      </c>
      <c r="S74" s="42">
        <v>1601</v>
      </c>
      <c r="T74" s="42">
        <v>37116</v>
      </c>
      <c r="U74" s="42">
        <v>51648</v>
      </c>
      <c r="V74" s="42">
        <v>109906</v>
      </c>
      <c r="W74" s="42">
        <v>179</v>
      </c>
      <c r="X74" s="42">
        <v>0</v>
      </c>
      <c r="Y74" s="42">
        <v>0</v>
      </c>
      <c r="Z74" s="42">
        <v>4441643</v>
      </c>
      <c r="AA74" s="42">
        <v>13374246</v>
      </c>
      <c r="AB74" s="42">
        <v>49523216</v>
      </c>
      <c r="AC74" s="42">
        <v>35774870</v>
      </c>
      <c r="AD74" s="42">
        <v>134287160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</row>
    <row r="75" spans="1:41" ht="12.75">
      <c r="A75" s="41"/>
      <c r="B75" s="44" t="s">
        <v>66</v>
      </c>
      <c r="C75" s="42">
        <v>4689887</v>
      </c>
      <c r="D75" s="42">
        <v>255014</v>
      </c>
      <c r="E75" s="42">
        <v>149976</v>
      </c>
      <c r="F75" s="42">
        <v>22382</v>
      </c>
      <c r="G75" s="42">
        <v>2907630</v>
      </c>
      <c r="H75" s="42">
        <v>5303191</v>
      </c>
      <c r="I75" s="42">
        <v>818574</v>
      </c>
      <c r="J75" s="42">
        <v>4832517</v>
      </c>
      <c r="K75" s="42">
        <v>464541</v>
      </c>
      <c r="L75" s="42">
        <v>5336757</v>
      </c>
      <c r="M75" s="42">
        <v>64414</v>
      </c>
      <c r="N75" s="42">
        <v>3506031</v>
      </c>
      <c r="O75" s="42">
        <v>159541</v>
      </c>
      <c r="P75" s="42">
        <v>5418637</v>
      </c>
      <c r="Q75" s="42">
        <v>15709</v>
      </c>
      <c r="R75" s="42">
        <v>54142</v>
      </c>
      <c r="S75" s="42">
        <v>1032</v>
      </c>
      <c r="T75" s="42">
        <v>30113</v>
      </c>
      <c r="U75" s="42">
        <v>44921</v>
      </c>
      <c r="V75" s="42">
        <v>63470</v>
      </c>
      <c r="W75" s="42">
        <v>45793</v>
      </c>
      <c r="X75" s="42">
        <v>66766</v>
      </c>
      <c r="Y75" s="42">
        <v>0</v>
      </c>
      <c r="Z75" s="42">
        <v>6054840</v>
      </c>
      <c r="AA75" s="42">
        <v>11806636</v>
      </c>
      <c r="AB75" s="42">
        <v>37547325</v>
      </c>
      <c r="AC75" s="42">
        <v>18209720</v>
      </c>
      <c r="AD75" s="42">
        <v>107875901</v>
      </c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</row>
    <row r="76" spans="1:41" ht="12.75">
      <c r="A76" s="41"/>
      <c r="B76" s="44" t="s">
        <v>67</v>
      </c>
      <c r="C76" s="42">
        <v>7339232</v>
      </c>
      <c r="D76" s="42">
        <v>542191</v>
      </c>
      <c r="E76" s="42">
        <v>224472</v>
      </c>
      <c r="F76" s="42">
        <v>40482</v>
      </c>
      <c r="G76" s="42">
        <v>3750926</v>
      </c>
      <c r="H76" s="42">
        <v>6619405</v>
      </c>
      <c r="I76" s="42">
        <v>1109226</v>
      </c>
      <c r="J76" s="42">
        <v>6013244</v>
      </c>
      <c r="K76" s="42">
        <v>590002</v>
      </c>
      <c r="L76" s="42">
        <v>6544152</v>
      </c>
      <c r="M76" s="42">
        <v>159126</v>
      </c>
      <c r="N76" s="42">
        <v>3853585</v>
      </c>
      <c r="O76" s="42">
        <v>224670</v>
      </c>
      <c r="P76" s="42">
        <v>5491066</v>
      </c>
      <c r="Q76" s="42">
        <v>209</v>
      </c>
      <c r="R76" s="42">
        <v>55136</v>
      </c>
      <c r="S76" s="42">
        <v>977</v>
      </c>
      <c r="T76" s="42">
        <v>33159</v>
      </c>
      <c r="U76" s="42">
        <v>63393</v>
      </c>
      <c r="V76" s="42">
        <v>53411</v>
      </c>
      <c r="W76" s="42">
        <v>78865</v>
      </c>
      <c r="X76" s="42">
        <v>0</v>
      </c>
      <c r="Y76" s="42">
        <v>192130</v>
      </c>
      <c r="Z76" s="42">
        <v>4128869</v>
      </c>
      <c r="AA76" s="42">
        <v>13012616</v>
      </c>
      <c r="AB76" s="42">
        <v>20788412</v>
      </c>
      <c r="AC76" s="42">
        <v>23134210</v>
      </c>
      <c r="AD76" s="42">
        <v>104050055</v>
      </c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</row>
    <row r="77" spans="1:41" ht="12.75">
      <c r="A77" s="41"/>
      <c r="B77" s="45" t="s">
        <v>35</v>
      </c>
      <c r="C77" s="42">
        <v>66410468</v>
      </c>
      <c r="D77" s="42">
        <v>3668631</v>
      </c>
      <c r="E77" s="42">
        <v>2312101</v>
      </c>
      <c r="F77" s="42">
        <v>597234</v>
      </c>
      <c r="G77" s="42">
        <v>40164903</v>
      </c>
      <c r="H77" s="42">
        <v>65983726</v>
      </c>
      <c r="I77" s="42">
        <v>12429337</v>
      </c>
      <c r="J77" s="42">
        <v>60433066</v>
      </c>
      <c r="K77" s="42">
        <v>7038266</v>
      </c>
      <c r="L77" s="42">
        <v>65532334</v>
      </c>
      <c r="M77" s="42">
        <v>1558594</v>
      </c>
      <c r="N77" s="42">
        <v>45074548</v>
      </c>
      <c r="O77" s="42">
        <v>2518618</v>
      </c>
      <c r="P77" s="42">
        <v>64587318</v>
      </c>
      <c r="Q77" s="42">
        <v>101115</v>
      </c>
      <c r="R77" s="42">
        <v>667241</v>
      </c>
      <c r="S77" s="42">
        <v>23157</v>
      </c>
      <c r="T77" s="42">
        <v>444803</v>
      </c>
      <c r="U77" s="42">
        <v>640875</v>
      </c>
      <c r="V77" s="42">
        <v>809405</v>
      </c>
      <c r="W77" s="42">
        <v>229225</v>
      </c>
      <c r="X77" s="42">
        <v>717849</v>
      </c>
      <c r="Y77" s="42">
        <v>202460</v>
      </c>
      <c r="Z77" s="42">
        <v>53167899</v>
      </c>
      <c r="AA77" s="42">
        <v>168548423</v>
      </c>
      <c r="AB77" s="42">
        <v>435165750</v>
      </c>
      <c r="AC77" s="42">
        <v>303487180</v>
      </c>
      <c r="AD77" s="42">
        <v>1402544556</v>
      </c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</row>
    <row r="78" spans="2:30" ht="12.75">
      <c r="B78" s="33"/>
      <c r="C78" s="33" t="str">
        <f>+C25</f>
        <v>48001 RS   THERMS</v>
      </c>
      <c r="D78" s="33" t="str">
        <f aca="true" t="shared" si="7" ref="D78:AC78">+D25</f>
        <v>48931 CNDT  THERMS</v>
      </c>
      <c r="E78" s="33" t="str">
        <f t="shared" si="7"/>
        <v>48105 SGS   THERMS</v>
      </c>
      <c r="F78" s="33" t="str">
        <f t="shared" si="7"/>
        <v>48905 SGT   THERMS</v>
      </c>
      <c r="G78" s="33" t="str">
        <f t="shared" si="7"/>
        <v>48101 GS 1  THERMS</v>
      </c>
      <c r="H78" s="33" t="str">
        <f t="shared" si="7"/>
        <v>48901 GTS 1  THERMS</v>
      </c>
      <c r="I78" s="33" t="str">
        <f t="shared" si="7"/>
        <v>48113 GS 2  THERMS</v>
      </c>
      <c r="J78" s="33" t="str">
        <f t="shared" si="7"/>
        <v>48913 GTS 2  THERMS</v>
      </c>
      <c r="K78" s="33" t="str">
        <f t="shared" si="7"/>
        <v>48102 GS 3   THERMS</v>
      </c>
      <c r="L78" s="33" t="str">
        <f t="shared" si="7"/>
        <v>48902 GTS 3   THERMS</v>
      </c>
      <c r="M78" s="33" t="str">
        <f t="shared" si="7"/>
        <v>48115 GS 4  THERMS</v>
      </c>
      <c r="N78" s="33" t="str">
        <f t="shared" si="7"/>
        <v>48915 GTS 4  THERMS</v>
      </c>
      <c r="O78" s="33" t="str">
        <f t="shared" si="7"/>
        <v>48103 GS 5   THERMS</v>
      </c>
      <c r="P78" s="33" t="str">
        <f t="shared" si="7"/>
        <v>48903 GTS 5   THERMS</v>
      </c>
      <c r="Q78" s="33" t="str">
        <f t="shared" si="7"/>
        <v>48104 CSLS   THERMS</v>
      </c>
      <c r="R78" s="33" t="str">
        <f t="shared" si="7"/>
        <v>48904 CSLS   THERMS</v>
      </c>
      <c r="S78" s="33" t="str">
        <f t="shared" si="7"/>
        <v>48112 NGVS   THERMS</v>
      </c>
      <c r="T78" s="33" t="str">
        <f t="shared" si="7"/>
        <v>48925 TNGVS   THERMS</v>
      </c>
      <c r="U78" s="33" t="str">
        <f t="shared" si="7"/>
        <v>48301 WHSE   THERMS</v>
      </c>
      <c r="V78" s="33" t="str">
        <f t="shared" si="7"/>
        <v>48391 WHSE   THERMS</v>
      </c>
      <c r="W78" s="33" t="str">
        <f t="shared" si="7"/>
        <v>48106 SIS   THERMS</v>
      </c>
      <c r="X78" s="33" t="str">
        <f t="shared" si="7"/>
        <v>48107 IS   THERMS</v>
      </c>
      <c r="Y78" s="33" t="str">
        <f t="shared" si="7"/>
        <v>48108 ISLV   THERMS</v>
      </c>
      <c r="Z78" s="33" t="str">
        <f t="shared" si="7"/>
        <v>48906 SITS   THERMS</v>
      </c>
      <c r="AA78" s="33" t="str">
        <f t="shared" si="7"/>
        <v>48907 ITS   THERMS</v>
      </c>
      <c r="AB78" s="33" t="str">
        <f t="shared" si="7"/>
        <v>48908 ITSLV   THERMS</v>
      </c>
      <c r="AC78" s="33" t="str">
        <f t="shared" si="7"/>
        <v>48110 OSS   THERMS</v>
      </c>
      <c r="AD78" s="33" t="str">
        <f>+AD25</f>
        <v>Total Therms</v>
      </c>
    </row>
    <row r="79" spans="1:30" ht="12.75">
      <c r="A79" t="s">
        <v>137</v>
      </c>
      <c r="B79" s="33"/>
      <c r="C79" s="33">
        <f>MAX(C26:C37)</f>
        <v>12780476</v>
      </c>
      <c r="D79" s="33">
        <f aca="true" t="shared" si="8" ref="D79:AC79">MAX(D26:D37)</f>
        <v>0</v>
      </c>
      <c r="E79" s="33">
        <f t="shared" si="8"/>
        <v>408851</v>
      </c>
      <c r="F79" s="33">
        <f t="shared" si="8"/>
        <v>51813</v>
      </c>
      <c r="G79" s="33">
        <f t="shared" si="8"/>
        <v>5847984</v>
      </c>
      <c r="H79" s="33">
        <f t="shared" si="8"/>
        <v>5904489</v>
      </c>
      <c r="I79" s="33">
        <f t="shared" si="8"/>
        <v>2234853</v>
      </c>
      <c r="J79" s="33">
        <f t="shared" si="8"/>
        <v>6142757</v>
      </c>
      <c r="K79" s="33">
        <f t="shared" si="8"/>
        <v>1286799</v>
      </c>
      <c r="L79" s="33">
        <f t="shared" si="8"/>
        <v>6976757</v>
      </c>
      <c r="M79" s="33">
        <f t="shared" si="8"/>
        <v>205694</v>
      </c>
      <c r="N79" s="33">
        <f t="shared" si="8"/>
        <v>4246429</v>
      </c>
      <c r="O79" s="33">
        <f t="shared" si="8"/>
        <v>196928</v>
      </c>
      <c r="P79" s="33">
        <f t="shared" si="8"/>
        <v>5914595</v>
      </c>
      <c r="Q79" s="33">
        <f t="shared" si="8"/>
        <v>27473</v>
      </c>
      <c r="R79" s="33">
        <f t="shared" si="8"/>
        <v>96211</v>
      </c>
      <c r="S79" s="33">
        <f t="shared" si="8"/>
        <v>14080</v>
      </c>
      <c r="T79" s="33">
        <f t="shared" si="8"/>
        <v>44629</v>
      </c>
      <c r="U79" s="33">
        <f t="shared" si="8"/>
        <v>52022</v>
      </c>
      <c r="V79" s="33">
        <f t="shared" si="8"/>
        <v>81386</v>
      </c>
      <c r="W79" s="33">
        <f t="shared" si="8"/>
        <v>15326</v>
      </c>
      <c r="X79" s="33">
        <f t="shared" si="8"/>
        <v>155957</v>
      </c>
      <c r="Y79" s="33">
        <f t="shared" si="8"/>
        <v>418307</v>
      </c>
      <c r="Z79" s="33">
        <f t="shared" si="8"/>
        <v>5066504</v>
      </c>
      <c r="AA79" s="33">
        <f t="shared" si="8"/>
        <v>19998876</v>
      </c>
      <c r="AB79" s="33">
        <f t="shared" si="8"/>
        <v>27262836</v>
      </c>
      <c r="AC79" s="33">
        <f t="shared" si="8"/>
        <v>27010980</v>
      </c>
      <c r="AD79" s="33">
        <f>MAX(AD26:AD37)</f>
        <v>104090938</v>
      </c>
    </row>
    <row r="80" spans="1:30" ht="12.75">
      <c r="A80" t="s">
        <v>138</v>
      </c>
      <c r="B80" s="33"/>
      <c r="C80" s="33">
        <f>MAX(C39:C50)</f>
        <v>12616452</v>
      </c>
      <c r="D80" s="33">
        <f aca="true" t="shared" si="9" ref="D80:AC80">MAX(D39:D50)</f>
        <v>379953</v>
      </c>
      <c r="E80" s="33">
        <f t="shared" si="9"/>
        <v>391787</v>
      </c>
      <c r="F80" s="33">
        <f t="shared" si="9"/>
        <v>47179</v>
      </c>
      <c r="G80" s="33">
        <f t="shared" si="9"/>
        <v>6132485</v>
      </c>
      <c r="H80" s="33">
        <f t="shared" si="9"/>
        <v>6655699</v>
      </c>
      <c r="I80" s="33">
        <f t="shared" si="9"/>
        <v>1904718</v>
      </c>
      <c r="J80" s="33">
        <f t="shared" si="9"/>
        <v>6898884</v>
      </c>
      <c r="K80" s="33">
        <f t="shared" si="9"/>
        <v>942262</v>
      </c>
      <c r="L80" s="33">
        <f t="shared" si="9"/>
        <v>7199213</v>
      </c>
      <c r="M80" s="33">
        <f t="shared" si="9"/>
        <v>367841</v>
      </c>
      <c r="N80" s="33">
        <f t="shared" si="9"/>
        <v>4272684</v>
      </c>
      <c r="O80" s="33">
        <f t="shared" si="9"/>
        <v>230262</v>
      </c>
      <c r="P80" s="33">
        <f t="shared" si="9"/>
        <v>6267025</v>
      </c>
      <c r="Q80" s="33">
        <f t="shared" si="9"/>
        <v>39504</v>
      </c>
      <c r="R80" s="33">
        <f t="shared" si="9"/>
        <v>72020</v>
      </c>
      <c r="S80" s="33">
        <f t="shared" si="9"/>
        <v>8405</v>
      </c>
      <c r="T80" s="33">
        <f t="shared" si="9"/>
        <v>45274</v>
      </c>
      <c r="U80" s="33">
        <f t="shared" si="9"/>
        <v>100715</v>
      </c>
      <c r="V80" s="33">
        <f t="shared" si="9"/>
        <v>141821</v>
      </c>
      <c r="W80" s="33">
        <f t="shared" si="9"/>
        <v>270328</v>
      </c>
      <c r="X80" s="33">
        <f t="shared" si="9"/>
        <v>477863</v>
      </c>
      <c r="Y80" s="33">
        <f t="shared" si="9"/>
        <v>278894</v>
      </c>
      <c r="Z80" s="33">
        <f t="shared" si="9"/>
        <v>5589368</v>
      </c>
      <c r="AA80" s="33">
        <f t="shared" si="9"/>
        <v>17947774</v>
      </c>
      <c r="AB80" s="33">
        <f t="shared" si="9"/>
        <v>37023452</v>
      </c>
      <c r="AC80" s="33">
        <f t="shared" si="9"/>
        <v>26178490</v>
      </c>
      <c r="AD80" s="33">
        <f>MAX(AD39:AD50)</f>
        <v>107548967</v>
      </c>
    </row>
    <row r="81" spans="1:30" ht="12.75">
      <c r="A81" t="s">
        <v>140</v>
      </c>
      <c r="B81" s="33"/>
      <c r="C81" s="33">
        <f>MAX(C52:C63)</f>
        <v>13077544</v>
      </c>
      <c r="D81" s="33">
        <f aca="true" t="shared" si="10" ref="D81:AC81">MAX(D52:D63)</f>
        <v>540145</v>
      </c>
      <c r="E81" s="33">
        <f t="shared" si="10"/>
        <v>362754</v>
      </c>
      <c r="F81" s="33">
        <f t="shared" si="10"/>
        <v>67941</v>
      </c>
      <c r="G81" s="33">
        <f t="shared" si="10"/>
        <v>5007138</v>
      </c>
      <c r="H81" s="33">
        <f t="shared" si="10"/>
        <v>6806260</v>
      </c>
      <c r="I81" s="33">
        <f t="shared" si="10"/>
        <v>1709714</v>
      </c>
      <c r="J81" s="33">
        <f t="shared" si="10"/>
        <v>6406173</v>
      </c>
      <c r="K81" s="33">
        <f t="shared" si="10"/>
        <v>836333</v>
      </c>
      <c r="L81" s="33">
        <f t="shared" si="10"/>
        <v>7287129</v>
      </c>
      <c r="M81" s="33">
        <f t="shared" si="10"/>
        <v>420397</v>
      </c>
      <c r="N81" s="33">
        <f t="shared" si="10"/>
        <v>4216784</v>
      </c>
      <c r="O81" s="33">
        <f t="shared" si="10"/>
        <v>318402</v>
      </c>
      <c r="P81" s="33">
        <f t="shared" si="10"/>
        <v>6329043</v>
      </c>
      <c r="Q81" s="33">
        <f t="shared" si="10"/>
        <v>22802</v>
      </c>
      <c r="R81" s="33">
        <f t="shared" si="10"/>
        <v>58667</v>
      </c>
      <c r="S81" s="33">
        <f t="shared" si="10"/>
        <v>4680</v>
      </c>
      <c r="T81" s="33">
        <f t="shared" si="10"/>
        <v>49125</v>
      </c>
      <c r="U81" s="33">
        <f t="shared" si="10"/>
        <v>611572</v>
      </c>
      <c r="V81" s="33">
        <f t="shared" si="10"/>
        <v>153794</v>
      </c>
      <c r="W81" s="33">
        <f t="shared" si="10"/>
        <v>124636</v>
      </c>
      <c r="X81" s="33">
        <f t="shared" si="10"/>
        <v>1110856</v>
      </c>
      <c r="Y81" s="33">
        <f t="shared" si="10"/>
        <v>114192</v>
      </c>
      <c r="Z81" s="33">
        <f t="shared" si="10"/>
        <v>6038438</v>
      </c>
      <c r="AA81" s="33">
        <f t="shared" si="10"/>
        <v>18587528</v>
      </c>
      <c r="AB81" s="33">
        <f t="shared" si="10"/>
        <v>49014169</v>
      </c>
      <c r="AC81" s="33">
        <f t="shared" si="10"/>
        <v>28775890</v>
      </c>
      <c r="AD81" s="33">
        <f>MAX(AD52:AD63)</f>
        <v>123771637</v>
      </c>
    </row>
    <row r="82" spans="1:30" ht="12.75">
      <c r="A82" t="s">
        <v>163</v>
      </c>
      <c r="B82" s="33"/>
      <c r="C82" s="33">
        <f>MAX(C65:C76)</f>
        <v>11193389</v>
      </c>
      <c r="D82" s="33">
        <f aca="true" t="shared" si="11" ref="D82:AC82">MAX(D65:D76)</f>
        <v>542191</v>
      </c>
      <c r="E82" s="33">
        <f t="shared" si="11"/>
        <v>289943</v>
      </c>
      <c r="F82" s="33">
        <f t="shared" si="11"/>
        <v>83297</v>
      </c>
      <c r="G82" s="33">
        <f t="shared" si="11"/>
        <v>4332124</v>
      </c>
      <c r="H82" s="33">
        <f t="shared" si="11"/>
        <v>6619405</v>
      </c>
      <c r="I82" s="33">
        <f t="shared" si="11"/>
        <v>1525611</v>
      </c>
      <c r="J82" s="33">
        <f t="shared" si="11"/>
        <v>6013244</v>
      </c>
      <c r="K82" s="33">
        <f t="shared" si="11"/>
        <v>895245</v>
      </c>
      <c r="L82" s="33">
        <f t="shared" si="11"/>
        <v>6544152</v>
      </c>
      <c r="M82" s="33">
        <f t="shared" si="11"/>
        <v>253207</v>
      </c>
      <c r="N82" s="33">
        <f t="shared" si="11"/>
        <v>4344337</v>
      </c>
      <c r="O82" s="33">
        <f t="shared" si="11"/>
        <v>285873</v>
      </c>
      <c r="P82" s="33">
        <f t="shared" si="11"/>
        <v>6235481</v>
      </c>
      <c r="Q82" s="33">
        <f t="shared" si="11"/>
        <v>15709</v>
      </c>
      <c r="R82" s="33">
        <f t="shared" si="11"/>
        <v>85095</v>
      </c>
      <c r="S82" s="33">
        <f t="shared" si="11"/>
        <v>3217</v>
      </c>
      <c r="T82" s="33">
        <f t="shared" si="11"/>
        <v>42200</v>
      </c>
      <c r="U82" s="33">
        <f t="shared" si="11"/>
        <v>75156</v>
      </c>
      <c r="V82" s="33">
        <f t="shared" si="11"/>
        <v>109906</v>
      </c>
      <c r="W82" s="33">
        <f t="shared" si="11"/>
        <v>78865</v>
      </c>
      <c r="X82" s="33">
        <f t="shared" si="11"/>
        <v>539869</v>
      </c>
      <c r="Y82" s="33">
        <f t="shared" si="11"/>
        <v>192130</v>
      </c>
      <c r="Z82" s="33">
        <f t="shared" si="11"/>
        <v>6054840</v>
      </c>
      <c r="AA82" s="33">
        <f t="shared" si="11"/>
        <v>16243146</v>
      </c>
      <c r="AB82" s="33">
        <f t="shared" si="11"/>
        <v>59939117</v>
      </c>
      <c r="AC82" s="33">
        <f t="shared" si="11"/>
        <v>35774870</v>
      </c>
      <c r="AD82" s="33">
        <f>MAX(AD65:AD76)</f>
        <v>142776095</v>
      </c>
    </row>
    <row r="83" spans="1:30" ht="12.75">
      <c r="A83" s="28" t="s">
        <v>164</v>
      </c>
      <c r="B83" s="36"/>
      <c r="C83" s="36">
        <f>(+C77-C82)/11</f>
        <v>5019734.454545454</v>
      </c>
      <c r="D83" s="36">
        <f aca="true" t="shared" si="12" ref="D83:AD83">(+D77-D82)/11</f>
        <v>284221.8181818182</v>
      </c>
      <c r="E83" s="36">
        <f t="shared" si="12"/>
        <v>183832.54545454544</v>
      </c>
      <c r="F83" s="36">
        <f t="shared" si="12"/>
        <v>46721.545454545456</v>
      </c>
      <c r="G83" s="36">
        <f t="shared" si="12"/>
        <v>3257525.3636363638</v>
      </c>
      <c r="H83" s="36">
        <f t="shared" si="12"/>
        <v>5396756.454545454</v>
      </c>
      <c r="I83" s="36">
        <f t="shared" si="12"/>
        <v>991247.8181818182</v>
      </c>
      <c r="J83" s="36">
        <f t="shared" si="12"/>
        <v>4947256.545454546</v>
      </c>
      <c r="K83" s="36">
        <f t="shared" si="12"/>
        <v>558456.4545454546</v>
      </c>
      <c r="L83" s="36">
        <f t="shared" si="12"/>
        <v>5362562</v>
      </c>
      <c r="M83" s="36">
        <f t="shared" si="12"/>
        <v>118671.54545454546</v>
      </c>
      <c r="N83" s="36">
        <f t="shared" si="12"/>
        <v>3702746.4545454546</v>
      </c>
      <c r="O83" s="36">
        <f t="shared" si="12"/>
        <v>202976.81818181818</v>
      </c>
      <c r="P83" s="36">
        <f t="shared" si="12"/>
        <v>5304712.454545454</v>
      </c>
      <c r="Q83" s="36">
        <f t="shared" si="12"/>
        <v>7764.181818181818</v>
      </c>
      <c r="R83" s="36">
        <f t="shared" si="12"/>
        <v>52922.36363636364</v>
      </c>
      <c r="S83" s="36">
        <f t="shared" si="12"/>
        <v>1812.7272727272727</v>
      </c>
      <c r="T83" s="36">
        <f t="shared" si="12"/>
        <v>36600.27272727273</v>
      </c>
      <c r="U83" s="36">
        <f t="shared" si="12"/>
        <v>51429</v>
      </c>
      <c r="V83" s="36">
        <f t="shared" si="12"/>
        <v>63590.818181818184</v>
      </c>
      <c r="W83" s="36">
        <f t="shared" si="12"/>
        <v>13669.09090909091</v>
      </c>
      <c r="X83" s="36">
        <f t="shared" si="12"/>
        <v>16180</v>
      </c>
      <c r="Y83" s="36">
        <f t="shared" si="12"/>
        <v>939.0909090909091</v>
      </c>
      <c r="Z83" s="36">
        <f t="shared" si="12"/>
        <v>4283005.363636363</v>
      </c>
      <c r="AA83" s="36">
        <f t="shared" si="12"/>
        <v>13845934.272727273</v>
      </c>
      <c r="AB83" s="36">
        <f t="shared" si="12"/>
        <v>34111512.09090909</v>
      </c>
      <c r="AC83" s="36">
        <f t="shared" si="12"/>
        <v>24337482.727272727</v>
      </c>
      <c r="AD83" s="36">
        <f t="shared" si="12"/>
        <v>114524405.54545455</v>
      </c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ht="12.75">
      <c r="A85" s="40" t="s">
        <v>94</v>
      </c>
    </row>
    <row r="86" spans="1:3" ht="11.25" customHeight="1">
      <c r="A86" s="25" t="s">
        <v>49</v>
      </c>
      <c r="B86" s="25" t="s">
        <v>80</v>
      </c>
      <c r="C86" s="25" t="s">
        <v>34</v>
      </c>
    </row>
    <row r="88" spans="2:5" ht="12.75">
      <c r="B88" s="19" t="s">
        <v>52</v>
      </c>
      <c r="C88" s="19" t="s">
        <v>53</v>
      </c>
      <c r="D88" s="19" t="s">
        <v>54</v>
      </c>
      <c r="E88" s="19" t="s">
        <v>55</v>
      </c>
    </row>
    <row r="89" spans="1:5" ht="12.75">
      <c r="A89" s="19" t="s">
        <v>56</v>
      </c>
      <c r="B89" s="54">
        <v>939789</v>
      </c>
      <c r="C89" s="54">
        <v>7487345</v>
      </c>
      <c r="D89" s="54">
        <v>9360001</v>
      </c>
      <c r="E89" s="54">
        <v>4605390</v>
      </c>
    </row>
    <row r="90" spans="1:5" ht="12.75">
      <c r="A90" s="19" t="s">
        <v>57</v>
      </c>
      <c r="B90" s="54">
        <v>1023975</v>
      </c>
      <c r="C90" s="54">
        <v>2337500</v>
      </c>
      <c r="D90" s="54">
        <v>10503456</v>
      </c>
      <c r="E90" s="54">
        <v>279720</v>
      </c>
    </row>
    <row r="91" spans="1:5" ht="12.75">
      <c r="A91" s="19" t="s">
        <v>58</v>
      </c>
      <c r="B91" s="54">
        <v>3485111</v>
      </c>
      <c r="C91" s="54">
        <v>18791720</v>
      </c>
      <c r="D91" s="54">
        <v>12863064</v>
      </c>
      <c r="E91" s="54">
        <v>2097900</v>
      </c>
    </row>
    <row r="92" spans="1:5" ht="12.75">
      <c r="A92" s="19" t="s">
        <v>59</v>
      </c>
      <c r="B92" s="54">
        <v>1594854</v>
      </c>
      <c r="C92" s="54">
        <v>12492445</v>
      </c>
      <c r="D92" s="54">
        <v>8334997</v>
      </c>
      <c r="E92" s="54">
        <v>6103890</v>
      </c>
    </row>
    <row r="93" spans="1:5" ht="12.75">
      <c r="A93" s="19" t="s">
        <v>60</v>
      </c>
      <c r="B93" s="54">
        <v>3285281</v>
      </c>
      <c r="C93" s="54">
        <v>7748564</v>
      </c>
      <c r="D93" s="54">
        <v>11270848</v>
      </c>
      <c r="E93" s="54">
        <v>7712280</v>
      </c>
    </row>
    <row r="94" spans="1:5" ht="12.75">
      <c r="A94" s="19" t="s">
        <v>61</v>
      </c>
      <c r="B94" s="54">
        <v>6905138</v>
      </c>
      <c r="C94" s="54">
        <v>9213497</v>
      </c>
      <c r="D94" s="54">
        <v>9727393</v>
      </c>
      <c r="E94" s="54">
        <v>13184343</v>
      </c>
    </row>
    <row r="95" spans="1:5" ht="12.75">
      <c r="A95" s="19" t="s">
        <v>62</v>
      </c>
      <c r="B95" s="54">
        <v>7271831</v>
      </c>
      <c r="C95" s="54">
        <v>12680327</v>
      </c>
      <c r="D95" s="54">
        <v>11221797</v>
      </c>
      <c r="E95" s="54">
        <v>17113479</v>
      </c>
    </row>
    <row r="96" spans="1:5" ht="12.75">
      <c r="A96" s="19" t="s">
        <v>63</v>
      </c>
      <c r="B96" s="54">
        <v>7388995</v>
      </c>
      <c r="C96" s="54">
        <v>15021460</v>
      </c>
      <c r="D96" s="54">
        <v>11515473</v>
      </c>
      <c r="E96" s="54">
        <v>17304328</v>
      </c>
    </row>
    <row r="97" spans="1:5" ht="12.75">
      <c r="A97" s="19" t="s">
        <v>64</v>
      </c>
      <c r="B97" s="54">
        <v>8016066</v>
      </c>
      <c r="C97" s="54">
        <v>14716599</v>
      </c>
      <c r="D97" s="54">
        <v>21978726</v>
      </c>
      <c r="E97" s="54">
        <v>13352824</v>
      </c>
    </row>
    <row r="98" spans="1:5" ht="12.75">
      <c r="A98" s="19" t="s">
        <v>65</v>
      </c>
      <c r="B98" s="54">
        <v>8918283</v>
      </c>
      <c r="C98" s="54">
        <v>10805544</v>
      </c>
      <c r="D98" s="54">
        <v>7952055</v>
      </c>
      <c r="E98" s="54">
        <v>9816843</v>
      </c>
    </row>
    <row r="99" spans="1:5" ht="12.75">
      <c r="A99" s="19" t="s">
        <v>66</v>
      </c>
      <c r="B99" s="54">
        <v>2768239</v>
      </c>
      <c r="C99" s="54">
        <v>15287777</v>
      </c>
      <c r="D99" s="54">
        <v>4921570</v>
      </c>
      <c r="E99" s="54">
        <v>2264956</v>
      </c>
    </row>
    <row r="100" spans="1:5" ht="12.75">
      <c r="A100" s="19" t="s">
        <v>67</v>
      </c>
      <c r="B100" s="54">
        <v>4811184</v>
      </c>
      <c r="C100" s="54">
        <v>15766078</v>
      </c>
      <c r="D100" s="54">
        <v>3004992</v>
      </c>
      <c r="E100" s="54">
        <v>4679577</v>
      </c>
    </row>
    <row r="101" spans="1:5" ht="12.75">
      <c r="A101" s="20" t="s">
        <v>35</v>
      </c>
      <c r="B101" s="55">
        <v>56408746</v>
      </c>
      <c r="C101" s="55">
        <v>142348856</v>
      </c>
      <c r="D101" s="55">
        <v>122654372</v>
      </c>
      <c r="E101" s="55">
        <v>98515530</v>
      </c>
    </row>
    <row r="102" ht="12.75">
      <c r="B102" t="s">
        <v>91</v>
      </c>
    </row>
    <row r="103" spans="1:5" ht="12.75">
      <c r="A103" s="18" t="s">
        <v>81</v>
      </c>
      <c r="B103">
        <f>+B89</f>
        <v>939789</v>
      </c>
      <c r="C103">
        <f>+C91</f>
        <v>18791720</v>
      </c>
      <c r="D103">
        <f>+D89</f>
        <v>9360001</v>
      </c>
      <c r="E103">
        <f>+E89</f>
        <v>4605390</v>
      </c>
    </row>
  </sheetData>
  <printOptions/>
  <pageMargins left="0.75" right="0.75" top="1" bottom="1" header="0.5" footer="0.5"/>
  <pageSetup fitToHeight="1" fitToWidth="1" horizontalDpi="600" verticalDpi="600" orientation="landscape" scale="1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6"/>
  <sheetViews>
    <sheetView workbookViewId="0" topLeftCell="A1">
      <selection activeCell="A1" sqref="A1"/>
    </sheetView>
  </sheetViews>
  <sheetFormatPr defaultColWidth="9.00390625" defaultRowHeight="12.75"/>
  <cols>
    <col min="4" max="4" width="19.125" style="0" customWidth="1"/>
  </cols>
  <sheetData>
    <row r="1" ht="12.75">
      <c r="B1" t="s">
        <v>171</v>
      </c>
    </row>
    <row r="5" spans="2:4" ht="12.75">
      <c r="B5" s="19" t="s">
        <v>102</v>
      </c>
      <c r="D5" s="21">
        <v>3125665.777345884</v>
      </c>
    </row>
    <row r="6" spans="2:4" ht="12.75">
      <c r="B6" s="19" t="s">
        <v>103</v>
      </c>
      <c r="D6" s="21">
        <v>55439.18054472854</v>
      </c>
    </row>
    <row r="7" spans="2:4" ht="12.75">
      <c r="B7" s="46" t="s">
        <v>167</v>
      </c>
      <c r="D7" s="56">
        <f>+D6+D5</f>
        <v>3181104.9578906125</v>
      </c>
    </row>
    <row r="8" spans="2:4" ht="12.75">
      <c r="B8" s="19" t="s">
        <v>104</v>
      </c>
      <c r="D8" s="21">
        <v>124631.9597583485</v>
      </c>
    </row>
    <row r="9" spans="2:4" ht="12.75">
      <c r="B9" s="19" t="s">
        <v>105</v>
      </c>
      <c r="D9" s="21">
        <v>138964.6588146729</v>
      </c>
    </row>
    <row r="10" spans="2:4" ht="12.75">
      <c r="B10" s="19" t="s">
        <v>106</v>
      </c>
      <c r="D10" s="21">
        <v>24717.73231538792</v>
      </c>
    </row>
    <row r="11" spans="2:4" ht="12.75">
      <c r="B11" s="19" t="s">
        <v>107</v>
      </c>
      <c r="D11" s="21">
        <v>2715483.2979659257</v>
      </c>
    </row>
    <row r="12" spans="2:4" ht="12.75">
      <c r="B12" s="19" t="s">
        <v>108</v>
      </c>
      <c r="D12" s="21">
        <v>4917305.197136769</v>
      </c>
    </row>
    <row r="13" spans="2:4" ht="12.75">
      <c r="B13" s="19" t="s">
        <v>109</v>
      </c>
      <c r="D13" s="21">
        <v>770455.8283878653</v>
      </c>
    </row>
    <row r="14" spans="2:4" ht="12.75">
      <c r="B14" s="19" t="s">
        <v>110</v>
      </c>
      <c r="D14" s="21">
        <v>4691612.976338619</v>
      </c>
    </row>
    <row r="15" spans="2:4" ht="12.75">
      <c r="B15" s="19" t="s">
        <v>111</v>
      </c>
      <c r="D15" s="21">
        <v>595162.9591416942</v>
      </c>
    </row>
    <row r="16" spans="2:4" ht="12.75">
      <c r="B16" s="19" t="s">
        <v>112</v>
      </c>
      <c r="D16" s="21">
        <v>4748746.530453562</v>
      </c>
    </row>
    <row r="17" spans="2:4" ht="12.75">
      <c r="B17" s="19" t="s">
        <v>113</v>
      </c>
      <c r="D17" s="21">
        <v>124540.58727471618</v>
      </c>
    </row>
    <row r="18" spans="2:4" ht="12.75">
      <c r="B18" s="19" t="s">
        <v>114</v>
      </c>
      <c r="D18" s="21">
        <v>3141190.207562713</v>
      </c>
    </row>
    <row r="19" spans="2:4" ht="12.75">
      <c r="B19" s="19" t="s">
        <v>115</v>
      </c>
      <c r="D19" s="21">
        <v>202738.1366434448</v>
      </c>
    </row>
    <row r="20" spans="2:4" ht="12.75">
      <c r="B20" s="19" t="s">
        <v>116</v>
      </c>
      <c r="D20" s="21">
        <v>4926708.051973299</v>
      </c>
    </row>
    <row r="21" spans="2:4" ht="12.75">
      <c r="B21" s="19" t="s">
        <v>117</v>
      </c>
      <c r="D21" s="21">
        <v>10385.529221918434</v>
      </c>
    </row>
    <row r="22" spans="2:4" ht="12.75">
      <c r="B22" s="19" t="s">
        <v>118</v>
      </c>
      <c r="D22" s="21">
        <v>61060.833541125525</v>
      </c>
    </row>
    <row r="23" spans="2:4" ht="12.75">
      <c r="B23" s="19" t="s">
        <v>119</v>
      </c>
      <c r="D23" s="21">
        <v>4632</v>
      </c>
    </row>
    <row r="24" spans="2:4" ht="12.75">
      <c r="B24" s="19" t="s">
        <v>120</v>
      </c>
      <c r="D24" s="21">
        <v>35420.72083333333</v>
      </c>
    </row>
    <row r="25" spans="2:4" ht="12.75">
      <c r="B25" s="19" t="s">
        <v>121</v>
      </c>
      <c r="D25" s="21">
        <v>133593.9</v>
      </c>
    </row>
    <row r="26" spans="2:4" ht="12.75">
      <c r="B26" s="19" t="s">
        <v>122</v>
      </c>
      <c r="D26" s="21">
        <v>3818514.291002981</v>
      </c>
    </row>
    <row r="27" spans="2:4" ht="12.75">
      <c r="B27" s="19" t="s">
        <v>123</v>
      </c>
      <c r="D27" s="21">
        <v>10487309.817044575</v>
      </c>
    </row>
    <row r="28" spans="2:4" ht="12.75">
      <c r="B28" s="19" t="s">
        <v>124</v>
      </c>
      <c r="D28" s="21">
        <v>14900529.782480758</v>
      </c>
    </row>
    <row r="29" spans="2:4" ht="12.75">
      <c r="B29" s="19" t="s">
        <v>125</v>
      </c>
      <c r="D29" s="21">
        <v>28390376.083743654</v>
      </c>
    </row>
    <row r="30" spans="2:4" ht="12.75">
      <c r="B30" s="20" t="s">
        <v>139</v>
      </c>
      <c r="D30" s="42">
        <v>131134522.60109973</v>
      </c>
    </row>
    <row r="32" ht="12.75">
      <c r="B32" s="18" t="s">
        <v>172</v>
      </c>
    </row>
    <row r="34" spans="2:4" ht="12.75">
      <c r="B34" t="s">
        <v>173</v>
      </c>
      <c r="D34" s="58">
        <v>133180</v>
      </c>
    </row>
    <row r="35" ht="12">
      <c r="D35" s="58"/>
    </row>
    <row r="36" spans="2:5" ht="12">
      <c r="B36" t="s">
        <v>174</v>
      </c>
      <c r="D36" s="58">
        <v>42856157</v>
      </c>
      <c r="E36" t="s">
        <v>175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Paul Higgins</cp:lastModifiedBy>
  <cp:lastPrinted>2008-07-18T22:07:20Z</cp:lastPrinted>
  <dcterms:created xsi:type="dcterms:W3CDTF">1999-12-29T17:25:49Z</dcterms:created>
  <dcterms:modified xsi:type="dcterms:W3CDTF">2008-07-27T20:17:27Z</dcterms:modified>
  <cp:category/>
  <cp:version/>
  <cp:contentType/>
  <cp:contentStatus/>
</cp:coreProperties>
</file>