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00" yWindow="360" windowWidth="17952" windowHeight="10512"/>
  </bookViews>
  <sheets>
    <sheet name="Sheet1" sheetId="1" r:id="rId1"/>
    <sheet name="Sheet2" sheetId="2" r:id="rId2"/>
  </sheets>
  <externalReferences>
    <externalReference r:id="rId3"/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E26" i="1" l="1"/>
  <c r="F19" i="1"/>
  <c r="F18" i="1"/>
  <c r="F6" i="1"/>
  <c r="F8" i="1" l="1"/>
  <c r="F20" i="1" s="1"/>
  <c r="F28" i="1" s="1"/>
  <c r="F29" i="1" s="1"/>
  <c r="E11" i="1"/>
  <c r="E10" i="1"/>
  <c r="F7" i="1"/>
  <c r="E12" i="1" l="1"/>
  <c r="F14" i="1" s="1"/>
  <c r="F15" i="1" s="1"/>
</calcChain>
</file>

<file path=xl/sharedStrings.xml><?xml version="1.0" encoding="utf-8"?>
<sst xmlns="http://schemas.openxmlformats.org/spreadsheetml/2006/main" count="17" uniqueCount="15">
  <si>
    <t>·         LFE 9 - Income Sensitivities (Summer Peak and NEL)</t>
  </si>
  <si>
    <t>Coefficient for Real Household Disposable Income in Summer Peak Model</t>
  </si>
  <si>
    <t>Real Household Disposable Income</t>
  </si>
  <si>
    <t>Change</t>
  </si>
  <si>
    <t>2015 Customers</t>
  </si>
  <si>
    <t>Change * Coefficient/1000 * Customers</t>
  </si>
  <si>
    <t>as a % of 2015 Peak</t>
  </si>
  <si>
    <t>2015 Weather Normalized Summer Peak</t>
  </si>
  <si>
    <t>2015 Weather-Normalized NEL</t>
  </si>
  <si>
    <t>Weighted Per Capita Income</t>
  </si>
  <si>
    <t>as a % of 2015 NEL</t>
  </si>
  <si>
    <t>Coefficient for weighted monthly per capita income</t>
  </si>
  <si>
    <t>Change * Coefficient/1000 * Customers * 12</t>
  </si>
  <si>
    <t>STAFF 001143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</si>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</sst>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 wrapText="1"/>
    </xf>
    <xf numFmtId="3" fontId="0" fillId="0" borderId="0" xfId="0" applyNumberFormat="1"/>
    <xf numFmtId="164" fontId="0" fillId="0" borderId="0" xfId="1" applyNumberFormat="1" applyFont="1"/>
    <xf numFmtId="165" fontId="0" fillId="0" borderId="0" xfId="2" applyNumberFormat="1" applyFont="1"/>
    <xf numFmtId="166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5%20Update/analysis/rate%20case/Rebuttal/Backup/FPL%20Historical%20Load%20Facto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5%20Update/Sensitivities/Peak%20and%20Energy%20Jan2016%20TYSP%20LT%20Price%20Apr2016Revno%20links%20True-Up%2010yrWea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Forecast%20Products/Customers/1965-To%20Date%20Customers%20by%20Revenue%20Class%20(System%20&amp;%20Division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5%20Update/Peak%20and%20Energy%20Jan2016%20TYSP%20LT%20Price%20Apr2016Revno%20links%20True-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8">
          <cell r="G18">
            <v>117907706.19186267</v>
          </cell>
          <cell r="I18">
            <v>23105.769677498894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ummary"/>
      <sheetName val="composition"/>
      <sheetName val="Hourly_Inputs"/>
      <sheetName val="Winter Peak"/>
      <sheetName val="RAF_Detailed_Juris_COS_ID_NOI"/>
      <sheetName val="Comparison"/>
      <sheetName val="Monthly_NEL_Model"/>
      <sheetName val="Monthly Peaks Rev Dellta"/>
      <sheetName val="Table NEL"/>
      <sheetName val="Table NEL Apr2016 Price"/>
      <sheetName val="Table NEL_no_inc_DSM-UPC "/>
      <sheetName val="Table SumPK PER CUST no adj"/>
      <sheetName val="Monthly_NEL_WN"/>
      <sheetName val="Solar NEL &amp; Peaks"/>
      <sheetName val="Summer Peak"/>
      <sheetName val="Retail-Wholesale Unbilled Calc"/>
      <sheetName val="calculation_WN_retail"/>
      <sheetName val="calculation_WN_retail_Delta"/>
      <sheetName val="calc_WN_retail_Delta_Jan2016"/>
      <sheetName val="NEL_Calendar"/>
      <sheetName val="Total_customers_month"/>
      <sheetName val="Customers_revenue_class"/>
      <sheetName val="Sales by Class (ST) Delta"/>
      <sheetName val="SalesbyClass (ST) Delta Jan2016"/>
      <sheetName val="Sales by Class (ST) "/>
      <sheetName val="NEL,SALES,Unbilled ST"/>
      <sheetName val=" NEL,SALES,Unbilled ST Calc"/>
      <sheetName val="Sales(ST)"/>
      <sheetName val="Lg COMM Sales Model "/>
      <sheetName val="Med COMM Sales Model  "/>
      <sheetName val="Small COMM Sales Model  "/>
      <sheetName val="Commercial_Customers"/>
      <sheetName val="Lg IND Sales Model"/>
      <sheetName val="Med IND Sales Mod"/>
      <sheetName val="Small IND Sales Mod"/>
      <sheetName val="Industrial_Customers"/>
      <sheetName val="Monthly Peaks Rev for DSM"/>
      <sheetName val="RES_Sales Model"/>
      <sheetName val="SHY"/>
      <sheetName val="Other"/>
      <sheetName val="METRO"/>
      <sheetName val="Wholesale Sales"/>
      <sheetName val="Wholesale NEL"/>
      <sheetName val="Table NEL PER CUSTOMER"/>
      <sheetName val="Table NEL_no_inc_DSM"/>
      <sheetName val="Table SumPK PER CUSTOMER"/>
      <sheetName val="Table Winter Peak"/>
      <sheetName val="Table FL Pop- AprJul values"/>
      <sheetName val="Table Fla Population Avg Annual"/>
      <sheetName val="Table Real Per Capita Inc"/>
      <sheetName val="Table Income"/>
      <sheetName val="Table CPI"/>
      <sheetName val="Table CPI-Energy"/>
      <sheetName val="Table Customers"/>
      <sheetName val="Table Summer Peak"/>
      <sheetName val="Checkoff Sheet"/>
      <sheetName val="Model Variables"/>
      <sheetName val="Annual Input Check"/>
      <sheetName val="Econ-Weat Input Check"/>
      <sheetName val="Annual Weather Input Check"/>
      <sheetName val="Monthly Weather Input Check"/>
      <sheetName val="Checks for Jan2016 Up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B7">
            <v>2.6911204259492515E-2</v>
          </cell>
        </row>
        <row r="37">
          <cell r="F37">
            <v>93.848531493953558</v>
          </cell>
        </row>
        <row r="39">
          <cell r="F39">
            <v>97.559019515976161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e Contents"/>
      <sheetName val="Division - Monthly"/>
      <sheetName val="System - Monthly"/>
      <sheetName val="System - Annual"/>
      <sheetName val="Division - Annual"/>
      <sheetName val="Residential Graph"/>
      <sheetName val="Commercial Graph"/>
      <sheetName val="Industrial Graph"/>
      <sheetName val="Total Cust &amp; Abs Mon Growth"/>
      <sheetName val="Absolute Monthly Growth Graph "/>
      <sheetName val="Month-To-Month Growth"/>
      <sheetName val="12-Month Moving Average"/>
    </sheetNames>
    <sheetDataSet>
      <sheetData sheetId="0"/>
      <sheetData sheetId="1"/>
      <sheetData sheetId="2"/>
      <sheetData sheetId="3">
        <row r="55">
          <cell r="I55">
            <v>4775381.583333333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ummary"/>
      <sheetName val="composition"/>
      <sheetName val="Hourly_Inputs"/>
      <sheetName val="Winter Peak"/>
      <sheetName val="RAF_Detailed_Juris_COS_ID_NOI"/>
      <sheetName val="Comparison"/>
      <sheetName val="Monthly_NEL_Model"/>
      <sheetName val="Monthly Peaks Rev Dellta"/>
      <sheetName val="Table NEL"/>
      <sheetName val="Table NEL Apr2016 Price"/>
      <sheetName val="Table NEL_no_inc_DSM-UPC "/>
      <sheetName val="Table SumPK PER CUST no adj"/>
      <sheetName val="Monthly_NEL_WN"/>
      <sheetName val="Solar NEL &amp; Peaks"/>
      <sheetName val="Summer Peak"/>
      <sheetName val="Retail-Wholesale Unbilled Calc"/>
      <sheetName val="calculation_WN_retail"/>
      <sheetName val="calculation_WN_retail_Delta"/>
      <sheetName val="calc_WN_retail_Delta_Jan2016"/>
      <sheetName val="NEL_Calendar"/>
      <sheetName val="Total_customers_month"/>
      <sheetName val="Customers_revenue_class"/>
      <sheetName val="Sales by Class (ST) Delta"/>
      <sheetName val="SalesbyClass (ST) Delta Jan2016"/>
      <sheetName val="Sales by Class (ST) "/>
      <sheetName val="NEL,SALES,Unbilled ST"/>
      <sheetName val=" NEL,SALES,Unbilled ST Calc"/>
      <sheetName val="Sales(ST)"/>
      <sheetName val="Lg COMM Sales Model "/>
      <sheetName val="Med COMM Sales Model  "/>
      <sheetName val="Small COMM Sales Model  "/>
      <sheetName val="Commercial_Customers"/>
      <sheetName val="Lg IND Sales Model"/>
      <sheetName val="Med IND Sales Mod"/>
      <sheetName val="Small IND Sales Mod"/>
      <sheetName val="Industrial_Customers"/>
      <sheetName val="Monthly Peaks Rev for DSM"/>
      <sheetName val="RES_Sales Model"/>
      <sheetName val="SHY"/>
      <sheetName val="Other"/>
      <sheetName val="METRO"/>
      <sheetName val="Wholesale Sales"/>
      <sheetName val="Wholesale NEL"/>
      <sheetName val="Table NEL PER CUSTOMER"/>
      <sheetName val="Table NEL_no_inc_DSM"/>
      <sheetName val="Table SumPK PER CUSTOMER"/>
      <sheetName val="Table Winter Peak"/>
      <sheetName val="Table FL Pop- AprJul values"/>
      <sheetName val="Table Fla Population Avg Annual"/>
      <sheetName val="Table Real Per Capita Inc"/>
      <sheetName val="Table Income"/>
      <sheetName val="Table CPI"/>
      <sheetName val="Table CPI-Energy"/>
      <sheetName val="Table Customers"/>
      <sheetName val="Table Summer Peak"/>
      <sheetName val="Checkoff Sheet"/>
      <sheetName val="Model Variables"/>
      <sheetName val="Annual Input Check"/>
      <sheetName val="Econ-Weat Input Check"/>
      <sheetName val="Annual Weather Input Check"/>
      <sheetName val="Monthly Weather Input Check"/>
      <sheetName val="Checks for Jan2016 Up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1">
          <cell r="B11">
            <v>1.467225727610403E-2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9"/>
  <sheetViews>
    <sheetView tabSelected="1" workbookViewId="0">
      <selection activeCell="B1" sqref="B1:B2"/>
    </sheetView>
  </sheetViews>
  <sheetFormatPr defaultRowHeight="14.4" x14ac:dyDescent="0.3"/>
  <cols>
    <col min="5" max="5" width="52" customWidth="1"/>
    <col min="6" max="6" width="14.33203125" customWidth="1"/>
    <col min="11" max="11" width="11.109375" bestFit="1" customWidth="1"/>
  </cols>
  <sheetData>
    <row r="1" spans="2:6" x14ac:dyDescent="0.3">
      <c r="B1" s="8" t="s">
        <v>13</v>
      </c>
    </row>
    <row r="2" spans="2:6" x14ac:dyDescent="0.3">
      <c r="B2" s="8" t="s">
        <v>14</v>
      </c>
    </row>
    <row r="4" spans="2:6" x14ac:dyDescent="0.3">
      <c r="B4" t="s">
        <v>0</v>
      </c>
    </row>
    <row r="6" spans="2:6" x14ac:dyDescent="0.3">
      <c r="C6" t="s">
        <v>7</v>
      </c>
      <c r="F6" s="3">
        <f>[1]Sheet1!$I$18</f>
        <v>23105.769677498894</v>
      </c>
    </row>
    <row r="7" spans="2:6" x14ac:dyDescent="0.3">
      <c r="C7" t="s">
        <v>1</v>
      </c>
      <c r="F7">
        <f>'[2]Summer Peak'!$B$7</f>
        <v>2.6911204259492515E-2</v>
      </c>
    </row>
    <row r="8" spans="2:6" x14ac:dyDescent="0.3">
      <c r="C8" t="s">
        <v>4</v>
      </c>
      <c r="F8" s="3">
        <f>'[3]System - Annual'!$I$55</f>
        <v>4775381.583333333</v>
      </c>
    </row>
    <row r="9" spans="2:6" ht="54.75" customHeight="1" x14ac:dyDescent="0.3">
      <c r="E9" s="2" t="s">
        <v>2</v>
      </c>
    </row>
    <row r="10" spans="2:6" x14ac:dyDescent="0.3">
      <c r="C10">
        <v>2015</v>
      </c>
      <c r="E10" s="1">
        <f>'[2]Summer Peak'!$F37</f>
        <v>93.848531493953558</v>
      </c>
    </row>
    <row r="11" spans="2:6" x14ac:dyDescent="0.3">
      <c r="C11">
        <v>2017</v>
      </c>
      <c r="E11" s="1">
        <f>'[2]Summer Peak'!$F39</f>
        <v>97.559019515976161</v>
      </c>
    </row>
    <row r="12" spans="2:6" x14ac:dyDescent="0.3">
      <c r="C12" t="s">
        <v>3</v>
      </c>
      <c r="E12" s="1">
        <f>E11-E10</f>
        <v>3.7104880220226022</v>
      </c>
    </row>
    <row r="14" spans="2:6" x14ac:dyDescent="0.3">
      <c r="C14" t="s">
        <v>5</v>
      </c>
      <c r="F14" s="4">
        <f>E12*F7/1000*F8</f>
        <v>476.83952508416394</v>
      </c>
    </row>
    <row r="15" spans="2:6" x14ac:dyDescent="0.3">
      <c r="C15" t="s">
        <v>6</v>
      </c>
      <c r="F15" s="5">
        <f>F14/F6</f>
        <v>2.0637249126071091E-2</v>
      </c>
    </row>
    <row r="18" spans="3:6" x14ac:dyDescent="0.3">
      <c r="C18" t="s">
        <v>8</v>
      </c>
      <c r="F18" s="3">
        <f>[1]Sheet1!$G$18</f>
        <v>117907706.19186267</v>
      </c>
    </row>
    <row r="19" spans="3:6" x14ac:dyDescent="0.3">
      <c r="C19" t="s">
        <v>11</v>
      </c>
      <c r="F19">
        <f>[4]Monthly_NEL_Model!$B$11</f>
        <v>1.467225727610403E-2</v>
      </c>
    </row>
    <row r="20" spans="3:6" x14ac:dyDescent="0.3">
      <c r="C20" t="s">
        <v>4</v>
      </c>
      <c r="F20" s="3">
        <f>F8</f>
        <v>4775381.583333333</v>
      </c>
    </row>
    <row r="23" spans="3:6" x14ac:dyDescent="0.3">
      <c r="E23" s="7" t="s">
        <v>9</v>
      </c>
    </row>
    <row r="24" spans="3:6" x14ac:dyDescent="0.3">
      <c r="C24">
        <v>2015</v>
      </c>
      <c r="E24" s="6">
        <v>16.550467893943008</v>
      </c>
    </row>
    <row r="25" spans="3:6" x14ac:dyDescent="0.3">
      <c r="C25">
        <v>2017</v>
      </c>
      <c r="E25" s="6">
        <v>17.597221500912941</v>
      </c>
    </row>
    <row r="26" spans="3:6" x14ac:dyDescent="0.3">
      <c r="C26" t="s">
        <v>3</v>
      </c>
      <c r="E26" s="6">
        <f>E25-E24</f>
        <v>1.0467536069699328</v>
      </c>
    </row>
    <row r="28" spans="3:6" x14ac:dyDescent="0.3">
      <c r="C28" t="s">
        <v>12</v>
      </c>
      <c r="F28" s="4">
        <f>E26*F19*F20*12</f>
        <v>880097.37573138904</v>
      </c>
    </row>
    <row r="29" spans="3:6" x14ac:dyDescent="0.3">
      <c r="C29" t="s">
        <v>10</v>
      </c>
      <c r="F29" s="5">
        <f>F28/F18</f>
        <v>7.4642905383917003E-3</v>
      </c>
    </row>
  </sheetData>
  <pageMargins left="0.7" right="0.7" top="0.75" bottom="0.75" header="0.3" footer="0.3"/>
  <pageSetup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2016-08-13T02:36:24Z</dcterms:created>
  <dcterms:modified xsi:type="dcterms:W3CDTF">2016-08-13T14:31:29Z</dcterms:modified>
</cp:coreProperties>
</file>