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M8" i="1" l="1"/>
  <c r="G9" i="1" l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8" i="1"/>
  <c r="G8" i="1"/>
  <c r="H8" i="1" l="1"/>
  <c r="G49" i="1"/>
  <c r="E49" i="1"/>
  <c r="N8" i="1" l="1"/>
  <c r="I8" i="1"/>
  <c r="I9" i="1" s="1"/>
  <c r="K9" i="1"/>
  <c r="M9" i="1" s="1"/>
  <c r="H49" i="1"/>
  <c r="N9" i="1" l="1"/>
  <c r="I10" i="1"/>
  <c r="I11" i="1" l="1"/>
  <c r="K10" i="1"/>
  <c r="M10" i="1" s="1"/>
  <c r="I12" i="1" l="1"/>
  <c r="K12" i="1"/>
  <c r="M12" i="1" s="1"/>
  <c r="N12" i="1" s="1"/>
  <c r="K11" i="1"/>
  <c r="M11" i="1" s="1"/>
  <c r="N11" i="1" s="1"/>
  <c r="I13" i="1" l="1"/>
  <c r="K13" i="1"/>
  <c r="M13" i="1" s="1"/>
  <c r="N13" i="1" s="1"/>
  <c r="I14" i="1" l="1"/>
  <c r="K14" i="1"/>
  <c r="M14" i="1" s="1"/>
  <c r="N14" i="1" s="1"/>
  <c r="I15" i="1" l="1"/>
  <c r="K15" i="1" s="1"/>
  <c r="M15" i="1" s="1"/>
  <c r="N15" i="1" s="1"/>
  <c r="I16" i="1" l="1"/>
  <c r="K16" i="1" s="1"/>
  <c r="M16" i="1" s="1"/>
  <c r="N16" i="1" s="1"/>
  <c r="I17" i="1" l="1"/>
  <c r="K17" i="1"/>
  <c r="M17" i="1" s="1"/>
  <c r="N17" i="1" s="1"/>
  <c r="I18" i="1" l="1"/>
  <c r="I19" i="1" l="1"/>
  <c r="K19" i="1"/>
  <c r="M19" i="1" s="1"/>
  <c r="N19" i="1" s="1"/>
  <c r="K18" i="1"/>
  <c r="M18" i="1" s="1"/>
  <c r="N18" i="1" s="1"/>
  <c r="I20" i="1" l="1"/>
  <c r="K20" i="1"/>
  <c r="M20" i="1" s="1"/>
  <c r="N20" i="1" s="1"/>
  <c r="I21" i="1" l="1"/>
  <c r="K21" i="1"/>
  <c r="M21" i="1" s="1"/>
  <c r="N21" i="1" s="1"/>
  <c r="I22" i="1" l="1"/>
  <c r="K22" i="1"/>
  <c r="M22" i="1" s="1"/>
  <c r="N22" i="1" s="1"/>
  <c r="I23" i="1" l="1"/>
  <c r="K23" i="1"/>
  <c r="M23" i="1" s="1"/>
  <c r="N23" i="1" s="1"/>
  <c r="I24" i="1" l="1"/>
  <c r="K24" i="1"/>
  <c r="M24" i="1" s="1"/>
  <c r="N24" i="1" s="1"/>
  <c r="I25" i="1" l="1"/>
  <c r="K25" i="1"/>
  <c r="M25" i="1" s="1"/>
  <c r="N25" i="1" s="1"/>
  <c r="I26" i="1" l="1"/>
  <c r="K26" i="1"/>
  <c r="M26" i="1" s="1"/>
  <c r="N26" i="1" s="1"/>
  <c r="I27" i="1" l="1"/>
  <c r="K27" i="1"/>
  <c r="M27" i="1" s="1"/>
  <c r="N27" i="1" s="1"/>
  <c r="I28" i="1" l="1"/>
  <c r="K28" i="1"/>
  <c r="M28" i="1" s="1"/>
  <c r="N28" i="1" s="1"/>
  <c r="I29" i="1" l="1"/>
  <c r="K29" i="1"/>
  <c r="M29" i="1" s="1"/>
  <c r="N29" i="1" s="1"/>
  <c r="I30" i="1" l="1"/>
  <c r="K30" i="1"/>
  <c r="M30" i="1" s="1"/>
  <c r="N30" i="1" s="1"/>
  <c r="I31" i="1" l="1"/>
  <c r="K31" i="1"/>
  <c r="M31" i="1" s="1"/>
  <c r="N31" i="1" s="1"/>
  <c r="I32" i="1" l="1"/>
  <c r="K32" i="1"/>
  <c r="M32" i="1" s="1"/>
  <c r="N32" i="1" s="1"/>
  <c r="I33" i="1" l="1"/>
  <c r="K33" i="1"/>
  <c r="M33" i="1" s="1"/>
  <c r="N33" i="1" s="1"/>
  <c r="I34" i="1" l="1"/>
  <c r="K34" i="1"/>
  <c r="M34" i="1" s="1"/>
  <c r="N34" i="1" s="1"/>
  <c r="I35" i="1" l="1"/>
  <c r="K35" i="1"/>
  <c r="M35" i="1" s="1"/>
  <c r="N35" i="1" s="1"/>
  <c r="I36" i="1" l="1"/>
  <c r="K36" i="1"/>
  <c r="M36" i="1" s="1"/>
  <c r="N36" i="1" s="1"/>
  <c r="I37" i="1" l="1"/>
  <c r="K37" i="1"/>
  <c r="M37" i="1" s="1"/>
  <c r="N37" i="1" s="1"/>
  <c r="I38" i="1" l="1"/>
  <c r="K38" i="1"/>
  <c r="M38" i="1" s="1"/>
  <c r="N38" i="1" s="1"/>
  <c r="I39" i="1" l="1"/>
  <c r="K39" i="1" s="1"/>
  <c r="M39" i="1" s="1"/>
  <c r="N39" i="1" s="1"/>
  <c r="I40" i="1" l="1"/>
  <c r="K40" i="1"/>
  <c r="M40" i="1" s="1"/>
  <c r="N40" i="1" s="1"/>
  <c r="I41" i="1" l="1"/>
  <c r="K41" i="1"/>
  <c r="M41" i="1" s="1"/>
  <c r="N41" i="1" s="1"/>
  <c r="I42" i="1" l="1"/>
  <c r="K42" i="1"/>
  <c r="M42" i="1" s="1"/>
  <c r="N42" i="1" s="1"/>
  <c r="I43" i="1" l="1"/>
  <c r="K43" i="1"/>
  <c r="M43" i="1" s="1"/>
  <c r="N43" i="1" s="1"/>
  <c r="I44" i="1" l="1"/>
  <c r="K44" i="1"/>
  <c r="M44" i="1" s="1"/>
  <c r="N44" i="1" s="1"/>
  <c r="I45" i="1" l="1"/>
  <c r="K45" i="1"/>
  <c r="M45" i="1" s="1"/>
  <c r="N45" i="1" s="1"/>
  <c r="I46" i="1" l="1"/>
  <c r="K46" i="1"/>
  <c r="M46" i="1" s="1"/>
  <c r="N46" i="1" s="1"/>
  <c r="I47" i="1" l="1"/>
  <c r="K47" i="1"/>
  <c r="M47" i="1" s="1"/>
  <c r="N47" i="1" l="1"/>
  <c r="N49" i="1" s="1"/>
  <c r="M49" i="1"/>
  <c r="I48" i="1"/>
  <c r="K48" i="1"/>
  <c r="M48" i="1" s="1"/>
  <c r="N48" i="1" s="1"/>
</calcChain>
</file>

<file path=xl/sharedStrings.xml><?xml version="1.0" encoding="utf-8"?>
<sst xmlns="http://schemas.openxmlformats.org/spreadsheetml/2006/main" count="60" uniqueCount="31">
  <si>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</si>
  <si>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</si>
  <si>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</si>
  <si>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</si>
  <si>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</si>
  <si>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</si>
  <si>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</si>
  <si>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</si>
  <si>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</si>
  <si>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</si>
  <si>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</si>
  <si>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</si>
  <si>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 Above Threshold (MWH)</t>
  </si>
  <si>
    <t>VOM Collected ($)</t>
  </si>
  <si>
    <t>Corrected VOM Collected ($)</t>
  </si>
  <si>
    <t>Original VOM Rate ($/MWh)</t>
  </si>
  <si>
    <t>Corrected VOM Rate ($/MWh)</t>
  </si>
  <si>
    <t>Year</t>
  </si>
  <si>
    <t>Month</t>
  </si>
  <si>
    <t>Refund Amount ($)</t>
  </si>
  <si>
    <t>Cumulative Refund Balance ($)</t>
  </si>
  <si>
    <t>Average 
Refund Balance</t>
  </si>
  <si>
    <t>Average 
Monthly 
Com Paper 
Rate</t>
  </si>
  <si>
    <t xml:space="preserve">Monthly 
Interest </t>
  </si>
  <si>
    <t>Total 
Refund</t>
  </si>
  <si>
    <t>Florida Power &amp; Light Company</t>
  </si>
  <si>
    <t>Docket No. 160021-EI</t>
  </si>
  <si>
    <t>Interrogatory No. 359</t>
  </si>
  <si>
    <t>Tab 1 of 1</t>
  </si>
  <si>
    <t>Attachment No. 1</t>
  </si>
  <si>
    <t>OPC's Fifteenth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</si>
</sst>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0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NewRoman,Bold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8" fontId="0" fillId="0" borderId="0" xfId="0" applyNumberFormat="1"/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/>
  </sheetViews>
  <sheetFormatPr defaultRowHeight="15"/>
  <cols>
    <col min="1" max="1" width="11.5703125" customWidth="1"/>
    <col min="2" max="2" width="9.140625" style="2"/>
    <col min="3" max="3" width="15.7109375" style="4" customWidth="1"/>
    <col min="4" max="4" width="15.7109375" style="3" customWidth="1"/>
    <col min="5" max="5" width="15.7109375" style="5" customWidth="1"/>
    <col min="6" max="6" width="15.7109375" style="2" customWidth="1"/>
    <col min="7" max="7" width="14.85546875" style="5" customWidth="1"/>
    <col min="8" max="9" width="15.7109375" style="5" customWidth="1"/>
    <col min="10" max="10" width="3.5703125" customWidth="1"/>
    <col min="11" max="14" width="15.7109375" style="5" customWidth="1"/>
  </cols>
  <sheetData>
    <row r="1" spans="1:14">
      <c r="A1" s="18" t="s">
        <v>25</v>
      </c>
    </row>
    <row r="2" spans="1:14">
      <c r="A2" s="18" t="s">
        <v>26</v>
      </c>
    </row>
    <row r="3" spans="1:14">
      <c r="A3" s="18" t="s">
        <v>30</v>
      </c>
    </row>
    <row r="4" spans="1:14" ht="13.5" customHeight="1">
      <c r="A4" s="18" t="s">
        <v>27</v>
      </c>
    </row>
    <row r="5" spans="1:14" ht="13.5" customHeight="1">
      <c r="A5" s="18" t="s">
        <v>29</v>
      </c>
    </row>
    <row r="6" spans="1:14">
      <c r="A6" s="18" t="s">
        <v>28</v>
      </c>
    </row>
    <row r="7" spans="1:14" s="1" customFormat="1" ht="60">
      <c r="A7" s="8" t="s">
        <v>18</v>
      </c>
      <c r="B7" s="8" t="s">
        <v>17</v>
      </c>
      <c r="C7" s="9" t="s">
        <v>12</v>
      </c>
      <c r="D7" s="8" t="s">
        <v>15</v>
      </c>
      <c r="E7" s="10" t="s">
        <v>13</v>
      </c>
      <c r="F7" s="8" t="s">
        <v>16</v>
      </c>
      <c r="G7" s="10" t="s">
        <v>14</v>
      </c>
      <c r="H7" s="10" t="s">
        <v>19</v>
      </c>
      <c r="I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</row>
    <row r="8" spans="1:14">
      <c r="A8" s="11" t="s">
        <v>0</v>
      </c>
      <c r="B8" s="12">
        <v>2013</v>
      </c>
      <c r="C8" s="13">
        <v>0</v>
      </c>
      <c r="D8" s="14">
        <v>1.51</v>
      </c>
      <c r="E8" s="15">
        <f>C8*D8</f>
        <v>0</v>
      </c>
      <c r="F8" s="12">
        <v>1.36</v>
      </c>
      <c r="G8" s="15">
        <f>C8*F8</f>
        <v>0</v>
      </c>
      <c r="H8" s="15">
        <f>G8-E8</f>
        <v>0</v>
      </c>
      <c r="I8" s="15">
        <f>+H8</f>
        <v>0</v>
      </c>
      <c r="K8" s="15">
        <v>0</v>
      </c>
      <c r="L8" s="16">
        <v>5.8300000000000001E-5</v>
      </c>
      <c r="M8" s="15">
        <f>+K8*L8</f>
        <v>0</v>
      </c>
      <c r="N8" s="15">
        <f>+H8+M8</f>
        <v>0</v>
      </c>
    </row>
    <row r="9" spans="1:14">
      <c r="A9" s="11" t="s">
        <v>1</v>
      </c>
      <c r="B9" s="12">
        <v>2013</v>
      </c>
      <c r="C9" s="13">
        <v>0</v>
      </c>
      <c r="D9" s="14">
        <v>1.51</v>
      </c>
      <c r="E9" s="15">
        <f t="shared" ref="E9:E48" si="0">C9*D9</f>
        <v>0</v>
      </c>
      <c r="F9" s="12">
        <v>1.36</v>
      </c>
      <c r="G9" s="15">
        <f t="shared" ref="G9:G48" si="1">C9*F9</f>
        <v>0</v>
      </c>
      <c r="H9" s="15">
        <f t="shared" ref="H9:H48" si="2">G9-E9</f>
        <v>0</v>
      </c>
      <c r="I9" s="15">
        <f>+H9+I8</f>
        <v>0</v>
      </c>
      <c r="K9" s="15">
        <f>(H8+H9)/2</f>
        <v>0</v>
      </c>
      <c r="L9" s="16">
        <v>7.9200000000000001E-5</v>
      </c>
      <c r="M9" s="15">
        <f t="shared" ref="M9:M48" si="3">+K9*L9</f>
        <v>0</v>
      </c>
      <c r="N9" s="15">
        <f t="shared" ref="N9:N48" si="4">+H9+M9</f>
        <v>0</v>
      </c>
    </row>
    <row r="10" spans="1:14">
      <c r="A10" s="11" t="s">
        <v>2</v>
      </c>
      <c r="B10" s="12">
        <v>2013</v>
      </c>
      <c r="C10" s="13">
        <v>246784</v>
      </c>
      <c r="D10" s="14">
        <v>1.51</v>
      </c>
      <c r="E10" s="15">
        <f t="shared" si="0"/>
        <v>372643.84000000003</v>
      </c>
      <c r="F10" s="12">
        <v>1.36</v>
      </c>
      <c r="G10" s="15">
        <f t="shared" si="1"/>
        <v>335626.24000000005</v>
      </c>
      <c r="H10" s="15">
        <f t="shared" si="2"/>
        <v>-37017.599999999977</v>
      </c>
      <c r="I10" s="15">
        <f t="shared" ref="I10:I48" si="5">+H10+I9</f>
        <v>-37017.599999999977</v>
      </c>
      <c r="K10" s="15">
        <f>(I9+I10)/2</f>
        <v>-18508.799999999988</v>
      </c>
      <c r="L10" s="16">
        <v>7.4999999999999993E-5</v>
      </c>
      <c r="M10" s="15">
        <f t="shared" si="3"/>
        <v>-1.388159999999999</v>
      </c>
      <c r="N10" s="15">
        <f>+H10+M10</f>
        <v>-37018.988159999979</v>
      </c>
    </row>
    <row r="11" spans="1:14">
      <c r="A11" s="11" t="s">
        <v>3</v>
      </c>
      <c r="B11" s="12">
        <v>2013</v>
      </c>
      <c r="C11" s="13">
        <v>203610</v>
      </c>
      <c r="D11" s="14">
        <v>1.51</v>
      </c>
      <c r="E11" s="15">
        <f t="shared" si="0"/>
        <v>307451.09999999998</v>
      </c>
      <c r="F11" s="12">
        <v>1.36</v>
      </c>
      <c r="G11" s="15">
        <f t="shared" si="1"/>
        <v>276909.60000000003</v>
      </c>
      <c r="H11" s="15">
        <f t="shared" si="2"/>
        <v>-30541.499999999942</v>
      </c>
      <c r="I11" s="15">
        <f t="shared" si="5"/>
        <v>-67559.099999999919</v>
      </c>
      <c r="K11" s="15">
        <f t="shared" ref="K11:K48" si="6">(I10+I11)/2</f>
        <v>-52288.349999999948</v>
      </c>
      <c r="L11" s="16">
        <v>6.6699999999999995E-5</v>
      </c>
      <c r="M11" s="15">
        <f t="shared" si="3"/>
        <v>-3.4876329449999961</v>
      </c>
      <c r="N11" s="15">
        <f t="shared" si="4"/>
        <v>-30544.987632944943</v>
      </c>
    </row>
    <row r="12" spans="1:14">
      <c r="A12" s="11" t="s">
        <v>4</v>
      </c>
      <c r="B12" s="12">
        <v>2013</v>
      </c>
      <c r="C12" s="13">
        <v>150864</v>
      </c>
      <c r="D12" s="14">
        <v>1.51</v>
      </c>
      <c r="E12" s="15">
        <f t="shared" si="0"/>
        <v>227804.64</v>
      </c>
      <c r="F12" s="12">
        <v>1.36</v>
      </c>
      <c r="G12" s="15">
        <f t="shared" si="1"/>
        <v>205175.04000000001</v>
      </c>
      <c r="H12" s="15">
        <f t="shared" si="2"/>
        <v>-22629.600000000006</v>
      </c>
      <c r="I12" s="15">
        <f t="shared" si="5"/>
        <v>-90188.699999999924</v>
      </c>
      <c r="K12" s="15">
        <f t="shared" si="6"/>
        <v>-78873.899999999921</v>
      </c>
      <c r="L12" s="16">
        <v>6.2500000000000001E-5</v>
      </c>
      <c r="M12" s="15">
        <f t="shared" si="3"/>
        <v>-4.9296187499999951</v>
      </c>
      <c r="N12" s="15">
        <f t="shared" si="4"/>
        <v>-22634.529618750006</v>
      </c>
    </row>
    <row r="13" spans="1:14">
      <c r="A13" s="11" t="s">
        <v>5</v>
      </c>
      <c r="B13" s="12">
        <v>2013</v>
      </c>
      <c r="C13" s="13">
        <v>83145</v>
      </c>
      <c r="D13" s="14">
        <v>1.51</v>
      </c>
      <c r="E13" s="15">
        <f t="shared" si="0"/>
        <v>125548.95</v>
      </c>
      <c r="F13" s="12">
        <v>1.36</v>
      </c>
      <c r="G13" s="15">
        <f t="shared" si="1"/>
        <v>113077.20000000001</v>
      </c>
      <c r="H13" s="15">
        <f t="shared" si="2"/>
        <v>-12471.749999999985</v>
      </c>
      <c r="I13" s="15">
        <f t="shared" si="5"/>
        <v>-102660.44999999991</v>
      </c>
      <c r="K13" s="15">
        <f t="shared" si="6"/>
        <v>-96424.574999999924</v>
      </c>
      <c r="L13" s="16">
        <v>5.4200000000000003E-5</v>
      </c>
      <c r="M13" s="15">
        <f t="shared" si="3"/>
        <v>-5.2262119649999965</v>
      </c>
      <c r="N13" s="15">
        <f t="shared" si="4"/>
        <v>-12476.976211964986</v>
      </c>
    </row>
    <row r="14" spans="1:14">
      <c r="A14" s="11" t="s">
        <v>6</v>
      </c>
      <c r="B14" s="12">
        <v>2013</v>
      </c>
      <c r="C14" s="13">
        <v>103009</v>
      </c>
      <c r="D14" s="14">
        <v>1.51</v>
      </c>
      <c r="E14" s="15">
        <f t="shared" si="0"/>
        <v>155543.59</v>
      </c>
      <c r="F14" s="12">
        <v>1.36</v>
      </c>
      <c r="G14" s="15">
        <f t="shared" si="1"/>
        <v>140092.24000000002</v>
      </c>
      <c r="H14" s="15">
        <f t="shared" si="2"/>
        <v>-15451.349999999977</v>
      </c>
      <c r="I14" s="15">
        <f t="shared" si="5"/>
        <v>-118111.79999999989</v>
      </c>
      <c r="K14" s="15">
        <f t="shared" si="6"/>
        <v>-110386.1249999999</v>
      </c>
      <c r="L14" s="16">
        <v>4.5800000000000002E-5</v>
      </c>
      <c r="M14" s="15">
        <f t="shared" si="3"/>
        <v>-5.0556845249999958</v>
      </c>
      <c r="N14" s="15">
        <f t="shared" si="4"/>
        <v>-15456.405684524976</v>
      </c>
    </row>
    <row r="15" spans="1:14">
      <c r="A15" s="11" t="s">
        <v>7</v>
      </c>
      <c r="B15" s="12">
        <v>2013</v>
      </c>
      <c r="C15" s="13">
        <v>84184</v>
      </c>
      <c r="D15" s="14">
        <v>1.51</v>
      </c>
      <c r="E15" s="15">
        <f t="shared" si="0"/>
        <v>127117.84</v>
      </c>
      <c r="F15" s="12">
        <v>1.36</v>
      </c>
      <c r="G15" s="15">
        <f t="shared" si="1"/>
        <v>114490.24000000001</v>
      </c>
      <c r="H15" s="15">
        <f t="shared" si="2"/>
        <v>-12627.599999999991</v>
      </c>
      <c r="I15" s="15">
        <f t="shared" si="5"/>
        <v>-130739.39999999988</v>
      </c>
      <c r="K15" s="15">
        <f t="shared" si="6"/>
        <v>-124425.59999999989</v>
      </c>
      <c r="L15" s="16">
        <v>4.5800000000000002E-5</v>
      </c>
      <c r="M15" s="15">
        <f t="shared" si="3"/>
        <v>-5.6986924799999956</v>
      </c>
      <c r="N15" s="15">
        <f t="shared" si="4"/>
        <v>-12633.298692479992</v>
      </c>
    </row>
    <row r="16" spans="1:14">
      <c r="A16" s="11" t="s">
        <v>8</v>
      </c>
      <c r="B16" s="12">
        <v>2013</v>
      </c>
      <c r="C16" s="13">
        <v>88010</v>
      </c>
      <c r="D16" s="14">
        <v>1.51</v>
      </c>
      <c r="E16" s="15">
        <f t="shared" si="0"/>
        <v>132895.1</v>
      </c>
      <c r="F16" s="12">
        <v>1.36</v>
      </c>
      <c r="G16" s="15">
        <f t="shared" si="1"/>
        <v>119693.6</v>
      </c>
      <c r="H16" s="15">
        <f t="shared" si="2"/>
        <v>-13201.5</v>
      </c>
      <c r="I16" s="15">
        <f t="shared" si="5"/>
        <v>-143940.89999999988</v>
      </c>
      <c r="K16" s="15">
        <f t="shared" si="6"/>
        <v>-137340.14999999988</v>
      </c>
      <c r="L16" s="16">
        <v>4.5800000000000002E-5</v>
      </c>
      <c r="M16" s="15">
        <f t="shared" si="3"/>
        <v>-6.2901788699999948</v>
      </c>
      <c r="N16" s="15">
        <f t="shared" si="4"/>
        <v>-13207.79017887</v>
      </c>
    </row>
    <row r="17" spans="1:14">
      <c r="A17" s="11" t="s">
        <v>9</v>
      </c>
      <c r="B17" s="12">
        <v>2013</v>
      </c>
      <c r="C17" s="13">
        <v>96509</v>
      </c>
      <c r="D17" s="14">
        <v>1.51</v>
      </c>
      <c r="E17" s="15">
        <f t="shared" si="0"/>
        <v>145728.59</v>
      </c>
      <c r="F17" s="12">
        <v>1.36</v>
      </c>
      <c r="G17" s="15">
        <f t="shared" si="1"/>
        <v>131252.24000000002</v>
      </c>
      <c r="H17" s="15">
        <f t="shared" si="2"/>
        <v>-14476.349999999977</v>
      </c>
      <c r="I17" s="15">
        <f t="shared" si="5"/>
        <v>-158417.24999999985</v>
      </c>
      <c r="K17" s="15">
        <f t="shared" si="6"/>
        <v>-151179.07499999987</v>
      </c>
      <c r="L17" s="17">
        <v>4.1699999999999997E-5</v>
      </c>
      <c r="M17" s="15">
        <f t="shared" si="3"/>
        <v>-6.3041674274999941</v>
      </c>
      <c r="N17" s="15">
        <f t="shared" si="4"/>
        <v>-14482.654167427476</v>
      </c>
    </row>
    <row r="18" spans="1:14">
      <c r="A18" s="11" t="s">
        <v>10</v>
      </c>
      <c r="B18" s="12">
        <v>2013</v>
      </c>
      <c r="C18" s="13">
        <v>185332</v>
      </c>
      <c r="D18" s="14">
        <v>1.51</v>
      </c>
      <c r="E18" s="15">
        <f t="shared" si="0"/>
        <v>279851.32</v>
      </c>
      <c r="F18" s="12">
        <v>1.36</v>
      </c>
      <c r="G18" s="15">
        <f t="shared" si="1"/>
        <v>252051.52000000002</v>
      </c>
      <c r="H18" s="15">
        <f t="shared" si="2"/>
        <v>-27799.799999999988</v>
      </c>
      <c r="I18" s="15">
        <f t="shared" si="5"/>
        <v>-186217.04999999984</v>
      </c>
      <c r="K18" s="15">
        <f t="shared" si="6"/>
        <v>-172317.14999999985</v>
      </c>
      <c r="L18" s="17">
        <v>4.5800000000000002E-5</v>
      </c>
      <c r="M18" s="15">
        <f t="shared" si="3"/>
        <v>-7.8921254699999936</v>
      </c>
      <c r="N18" s="15">
        <f t="shared" si="4"/>
        <v>-27807.692125469988</v>
      </c>
    </row>
    <row r="19" spans="1:14">
      <c r="A19" s="11" t="s">
        <v>11</v>
      </c>
      <c r="B19" s="12">
        <v>2013</v>
      </c>
      <c r="C19" s="13">
        <v>189316</v>
      </c>
      <c r="D19" s="14">
        <v>1.51</v>
      </c>
      <c r="E19" s="15">
        <f t="shared" si="0"/>
        <v>285867.15999999997</v>
      </c>
      <c r="F19" s="12">
        <v>1.36</v>
      </c>
      <c r="G19" s="15">
        <f t="shared" si="1"/>
        <v>257469.76</v>
      </c>
      <c r="H19" s="15">
        <f t="shared" si="2"/>
        <v>-28397.399999999965</v>
      </c>
      <c r="I19" s="15">
        <f t="shared" si="5"/>
        <v>-214614.44999999981</v>
      </c>
      <c r="K19" s="15">
        <f t="shared" si="6"/>
        <v>-200415.74999999983</v>
      </c>
      <c r="L19" s="16">
        <v>5.8300000000000001E-5</v>
      </c>
      <c r="M19" s="15">
        <f t="shared" si="3"/>
        <v>-11.684238224999991</v>
      </c>
      <c r="N19" s="15">
        <f t="shared" si="4"/>
        <v>-28409.084238224965</v>
      </c>
    </row>
    <row r="20" spans="1:14">
      <c r="A20" s="11" t="s">
        <v>0</v>
      </c>
      <c r="B20" s="12">
        <v>2014</v>
      </c>
      <c r="C20" s="13">
        <v>-29403.251655629141</v>
      </c>
      <c r="D20" s="14">
        <v>1.51</v>
      </c>
      <c r="E20" s="15">
        <f t="shared" si="0"/>
        <v>-44398.91</v>
      </c>
      <c r="F20" s="12">
        <v>1.36</v>
      </c>
      <c r="G20" s="15">
        <f t="shared" si="1"/>
        <v>-39988.422251655633</v>
      </c>
      <c r="H20" s="15">
        <f t="shared" si="2"/>
        <v>4410.4877483443706</v>
      </c>
      <c r="I20" s="15">
        <f t="shared" si="5"/>
        <v>-210203.96225165544</v>
      </c>
      <c r="K20" s="15">
        <f t="shared" si="6"/>
        <v>-212409.20612582762</v>
      </c>
      <c r="L20" s="16">
        <v>6.2500000000000001E-5</v>
      </c>
      <c r="M20" s="15">
        <f t="shared" si="3"/>
        <v>-13.275575382864227</v>
      </c>
      <c r="N20" s="15">
        <f t="shared" si="4"/>
        <v>4397.2121729615064</v>
      </c>
    </row>
    <row r="21" spans="1:14">
      <c r="A21" s="11" t="s">
        <v>1</v>
      </c>
      <c r="B21" s="12">
        <v>2014</v>
      </c>
      <c r="C21" s="13">
        <v>11379</v>
      </c>
      <c r="D21" s="14">
        <v>1.51</v>
      </c>
      <c r="E21" s="15">
        <f t="shared" si="0"/>
        <v>17182.29</v>
      </c>
      <c r="F21" s="12">
        <v>1.36</v>
      </c>
      <c r="G21" s="15">
        <f t="shared" si="1"/>
        <v>15475.44</v>
      </c>
      <c r="H21" s="15">
        <f t="shared" si="2"/>
        <v>-1706.8500000000004</v>
      </c>
      <c r="I21" s="15">
        <f t="shared" si="5"/>
        <v>-211910.81225165544</v>
      </c>
      <c r="K21" s="15">
        <f t="shared" si="6"/>
        <v>-211057.38725165545</v>
      </c>
      <c r="L21" s="16">
        <v>5.4200000000000003E-5</v>
      </c>
      <c r="M21" s="15">
        <f t="shared" si="3"/>
        <v>-11.439310389039726</v>
      </c>
      <c r="N21" s="15">
        <f t="shared" si="4"/>
        <v>-1718.2893103890401</v>
      </c>
    </row>
    <row r="22" spans="1:14">
      <c r="A22" s="11" t="s">
        <v>2</v>
      </c>
      <c r="B22" s="12">
        <v>2014</v>
      </c>
      <c r="C22" s="13">
        <v>311531</v>
      </c>
      <c r="D22" s="14">
        <v>1.51</v>
      </c>
      <c r="E22" s="15">
        <f t="shared" si="0"/>
        <v>470411.81</v>
      </c>
      <c r="F22" s="12">
        <v>1.36</v>
      </c>
      <c r="G22" s="15">
        <f t="shared" si="1"/>
        <v>423682.16000000003</v>
      </c>
      <c r="H22" s="15">
        <f t="shared" si="2"/>
        <v>-46729.649999999965</v>
      </c>
      <c r="I22" s="15">
        <f t="shared" si="5"/>
        <v>-258640.46225165541</v>
      </c>
      <c r="K22" s="15">
        <f t="shared" si="6"/>
        <v>-235275.63725165543</v>
      </c>
      <c r="L22" s="16">
        <v>5.4200000000000003E-5</v>
      </c>
      <c r="M22" s="15">
        <f t="shared" si="3"/>
        <v>-12.751939539039725</v>
      </c>
      <c r="N22" s="15">
        <f t="shared" si="4"/>
        <v>-46742.401939539006</v>
      </c>
    </row>
    <row r="23" spans="1:14">
      <c r="A23" s="11" t="s">
        <v>3</v>
      </c>
      <c r="B23" s="12">
        <v>2014</v>
      </c>
      <c r="C23" s="13">
        <v>86629</v>
      </c>
      <c r="D23" s="14">
        <v>1.51</v>
      </c>
      <c r="E23" s="15">
        <f t="shared" si="0"/>
        <v>130809.79</v>
      </c>
      <c r="F23" s="12">
        <v>1.36</v>
      </c>
      <c r="G23" s="15">
        <f t="shared" si="1"/>
        <v>117815.44</v>
      </c>
      <c r="H23" s="15">
        <f t="shared" si="2"/>
        <v>-12994.349999999991</v>
      </c>
      <c r="I23" s="15">
        <f t="shared" si="5"/>
        <v>-271634.81225165538</v>
      </c>
      <c r="K23" s="15">
        <f t="shared" si="6"/>
        <v>-265137.6372516554</v>
      </c>
      <c r="L23" s="16">
        <v>6.2500000000000001E-5</v>
      </c>
      <c r="M23" s="15">
        <f t="shared" si="3"/>
        <v>-16.571102328228463</v>
      </c>
      <c r="N23" s="15">
        <f t="shared" si="4"/>
        <v>-13010.921102328221</v>
      </c>
    </row>
    <row r="24" spans="1:14">
      <c r="A24" s="11" t="s">
        <v>4</v>
      </c>
      <c r="B24" s="12">
        <v>2014</v>
      </c>
      <c r="C24" s="13">
        <v>93060</v>
      </c>
      <c r="D24" s="14">
        <v>1.51</v>
      </c>
      <c r="E24" s="15">
        <f t="shared" si="0"/>
        <v>140520.6</v>
      </c>
      <c r="F24" s="12">
        <v>1.36</v>
      </c>
      <c r="G24" s="15">
        <f t="shared" si="1"/>
        <v>126561.60000000001</v>
      </c>
      <c r="H24" s="15">
        <f t="shared" si="2"/>
        <v>-13959</v>
      </c>
      <c r="I24" s="15">
        <f t="shared" si="5"/>
        <v>-285593.81225165538</v>
      </c>
      <c r="K24" s="15">
        <f t="shared" si="6"/>
        <v>-278614.31225165538</v>
      </c>
      <c r="L24" s="16">
        <v>5.0000000000000002E-5</v>
      </c>
      <c r="M24" s="15">
        <f t="shared" si="3"/>
        <v>-13.93071561258277</v>
      </c>
      <c r="N24" s="15">
        <f t="shared" si="4"/>
        <v>-13972.930715612583</v>
      </c>
    </row>
    <row r="25" spans="1:14">
      <c r="A25" s="11" t="s">
        <v>5</v>
      </c>
      <c r="B25" s="12">
        <v>2014</v>
      </c>
      <c r="C25" s="13">
        <v>86055</v>
      </c>
      <c r="D25" s="14">
        <v>1.51</v>
      </c>
      <c r="E25" s="15">
        <f t="shared" si="0"/>
        <v>129943.05</v>
      </c>
      <c r="F25" s="12">
        <v>1.36</v>
      </c>
      <c r="G25" s="15">
        <f t="shared" si="1"/>
        <v>117034.8</v>
      </c>
      <c r="H25" s="15">
        <f t="shared" si="2"/>
        <v>-12908.25</v>
      </c>
      <c r="I25" s="15">
        <f t="shared" si="5"/>
        <v>-298502.06225165538</v>
      </c>
      <c r="K25" s="15">
        <f t="shared" si="6"/>
        <v>-292047.93725165538</v>
      </c>
      <c r="L25" s="16">
        <v>4.1699999999999997E-5</v>
      </c>
      <c r="M25" s="15">
        <f t="shared" si="3"/>
        <v>-12.178398983394029</v>
      </c>
      <c r="N25" s="15">
        <f t="shared" si="4"/>
        <v>-12920.428398983395</v>
      </c>
    </row>
    <row r="26" spans="1:14">
      <c r="A26" s="11" t="s">
        <v>6</v>
      </c>
      <c r="B26" s="12">
        <v>2014</v>
      </c>
      <c r="C26" s="13">
        <v>79428</v>
      </c>
      <c r="D26" s="14">
        <v>1.51</v>
      </c>
      <c r="E26" s="15">
        <f t="shared" si="0"/>
        <v>119936.28</v>
      </c>
      <c r="F26" s="12">
        <v>1.36</v>
      </c>
      <c r="G26" s="15">
        <f t="shared" si="1"/>
        <v>108022.08</v>
      </c>
      <c r="H26" s="15">
        <f t="shared" si="2"/>
        <v>-11914.199999999997</v>
      </c>
      <c r="I26" s="15">
        <f t="shared" si="5"/>
        <v>-310416.2622516554</v>
      </c>
      <c r="K26" s="15">
        <f t="shared" si="6"/>
        <v>-304459.16225165536</v>
      </c>
      <c r="L26" s="16">
        <v>5.0000000000000002E-5</v>
      </c>
      <c r="M26" s="15">
        <f t="shared" si="3"/>
        <v>-15.222958112582768</v>
      </c>
      <c r="N26" s="15">
        <f t="shared" si="4"/>
        <v>-11929.42295811258</v>
      </c>
    </row>
    <row r="27" spans="1:14">
      <c r="A27" s="11" t="s">
        <v>7</v>
      </c>
      <c r="B27" s="12">
        <v>2014</v>
      </c>
      <c r="C27" s="13">
        <v>58797</v>
      </c>
      <c r="D27" s="14">
        <v>1.51</v>
      </c>
      <c r="E27" s="15">
        <f t="shared" si="0"/>
        <v>88783.47</v>
      </c>
      <c r="F27" s="12">
        <v>1.36</v>
      </c>
      <c r="G27" s="15">
        <f t="shared" si="1"/>
        <v>79963.920000000013</v>
      </c>
      <c r="H27" s="15">
        <f t="shared" si="2"/>
        <v>-8819.5499999999884</v>
      </c>
      <c r="I27" s="15">
        <f t="shared" si="5"/>
        <v>-319235.81225165538</v>
      </c>
      <c r="K27" s="15">
        <f t="shared" si="6"/>
        <v>-314826.03725165536</v>
      </c>
      <c r="L27" s="16">
        <v>5.4200000000000003E-5</v>
      </c>
      <c r="M27" s="15">
        <f t="shared" si="3"/>
        <v>-17.063571219039723</v>
      </c>
      <c r="N27" s="15">
        <f t="shared" si="4"/>
        <v>-8836.613571219028</v>
      </c>
    </row>
    <row r="28" spans="1:14">
      <c r="A28" s="11" t="s">
        <v>8</v>
      </c>
      <c r="B28" s="12">
        <v>2014</v>
      </c>
      <c r="C28" s="13">
        <v>90295</v>
      </c>
      <c r="D28" s="14">
        <v>1.51</v>
      </c>
      <c r="E28" s="15">
        <f t="shared" si="0"/>
        <v>136345.45000000001</v>
      </c>
      <c r="F28" s="12">
        <v>1.36</v>
      </c>
      <c r="G28" s="15">
        <f t="shared" si="1"/>
        <v>122801.20000000001</v>
      </c>
      <c r="H28" s="15">
        <f t="shared" si="2"/>
        <v>-13544.25</v>
      </c>
      <c r="I28" s="15">
        <f t="shared" si="5"/>
        <v>-332780.06225165538</v>
      </c>
      <c r="K28" s="15">
        <f t="shared" si="6"/>
        <v>-326007.93725165538</v>
      </c>
      <c r="L28" s="16">
        <v>5.4200000000000003E-5</v>
      </c>
      <c r="M28" s="15">
        <f t="shared" si="3"/>
        <v>-17.669630199039723</v>
      </c>
      <c r="N28" s="15">
        <f t="shared" si="4"/>
        <v>-13561.91963019904</v>
      </c>
    </row>
    <row r="29" spans="1:14">
      <c r="A29" s="11" t="s">
        <v>9</v>
      </c>
      <c r="B29" s="12">
        <v>2014</v>
      </c>
      <c r="C29" s="13">
        <v>116059</v>
      </c>
      <c r="D29" s="14">
        <v>1.51</v>
      </c>
      <c r="E29" s="15">
        <f t="shared" si="0"/>
        <v>175249.09</v>
      </c>
      <c r="F29" s="12">
        <v>1.36</v>
      </c>
      <c r="G29" s="15">
        <f t="shared" si="1"/>
        <v>157840.24000000002</v>
      </c>
      <c r="H29" s="15">
        <f t="shared" si="2"/>
        <v>-17408.849999999977</v>
      </c>
      <c r="I29" s="15">
        <f t="shared" si="5"/>
        <v>-350188.91225165536</v>
      </c>
      <c r="K29" s="15">
        <f t="shared" si="6"/>
        <v>-341484.48725165537</v>
      </c>
      <c r="L29" s="16">
        <v>5.4200000000000003E-5</v>
      </c>
      <c r="M29" s="15">
        <f t="shared" si="3"/>
        <v>-18.508459209039721</v>
      </c>
      <c r="N29" s="15">
        <f t="shared" si="4"/>
        <v>-17427.358459209016</v>
      </c>
    </row>
    <row r="30" spans="1:14">
      <c r="A30" s="11" t="s">
        <v>10</v>
      </c>
      <c r="B30" s="12">
        <v>2014</v>
      </c>
      <c r="C30" s="13">
        <v>312471</v>
      </c>
      <c r="D30" s="14">
        <v>1.51</v>
      </c>
      <c r="E30" s="15">
        <f t="shared" si="0"/>
        <v>471831.21</v>
      </c>
      <c r="F30" s="12">
        <v>1.36</v>
      </c>
      <c r="G30" s="15">
        <f t="shared" si="1"/>
        <v>424960.56000000006</v>
      </c>
      <c r="H30" s="15">
        <f t="shared" si="2"/>
        <v>-46870.649999999965</v>
      </c>
      <c r="I30" s="15">
        <f t="shared" si="5"/>
        <v>-397059.56225165533</v>
      </c>
      <c r="K30" s="15">
        <f t="shared" si="6"/>
        <v>-373624.23725165532</v>
      </c>
      <c r="L30" s="16">
        <v>6.2500000000000001E-5</v>
      </c>
      <c r="M30" s="15">
        <f t="shared" si="3"/>
        <v>-23.351514828228456</v>
      </c>
      <c r="N30" s="15">
        <f t="shared" si="4"/>
        <v>-46894.001514828196</v>
      </c>
    </row>
    <row r="31" spans="1:14">
      <c r="A31" s="11" t="s">
        <v>11</v>
      </c>
      <c r="B31" s="12">
        <v>2014</v>
      </c>
      <c r="C31" s="13">
        <v>280378</v>
      </c>
      <c r="D31" s="14">
        <v>1.51</v>
      </c>
      <c r="E31" s="15">
        <f t="shared" si="0"/>
        <v>423370.78</v>
      </c>
      <c r="F31" s="12">
        <v>1.36</v>
      </c>
      <c r="G31" s="15">
        <f t="shared" si="1"/>
        <v>381314.08</v>
      </c>
      <c r="H31" s="15">
        <f t="shared" si="2"/>
        <v>-42056.700000000012</v>
      </c>
      <c r="I31" s="15">
        <f t="shared" si="5"/>
        <v>-439116.26225165534</v>
      </c>
      <c r="K31" s="15">
        <f t="shared" si="6"/>
        <v>-418087.91225165536</v>
      </c>
      <c r="L31" s="16">
        <v>7.4999999999999993E-5</v>
      </c>
      <c r="M31" s="15">
        <f t="shared" si="3"/>
        <v>-31.356593418874148</v>
      </c>
      <c r="N31" s="15">
        <f t="shared" si="4"/>
        <v>-42088.056593418885</v>
      </c>
    </row>
    <row r="32" spans="1:14">
      <c r="A32" s="11" t="s">
        <v>0</v>
      </c>
      <c r="B32" s="12">
        <v>2015</v>
      </c>
      <c r="C32" s="13">
        <v>104509</v>
      </c>
      <c r="D32" s="14">
        <v>1.51</v>
      </c>
      <c r="E32" s="15">
        <f t="shared" si="0"/>
        <v>157808.59</v>
      </c>
      <c r="F32" s="12">
        <v>1.36</v>
      </c>
      <c r="G32" s="15">
        <f t="shared" si="1"/>
        <v>142132.24000000002</v>
      </c>
      <c r="H32" s="15">
        <f t="shared" si="2"/>
        <v>-15676.349999999977</v>
      </c>
      <c r="I32" s="15">
        <f t="shared" si="5"/>
        <v>-454792.61225165532</v>
      </c>
      <c r="K32" s="15">
        <f t="shared" si="6"/>
        <v>-446954.43725165533</v>
      </c>
      <c r="L32" s="16">
        <v>8.3300000000000005E-5</v>
      </c>
      <c r="M32" s="15">
        <f t="shared" si="3"/>
        <v>-37.23130462306289</v>
      </c>
      <c r="N32" s="15">
        <f t="shared" si="4"/>
        <v>-15713.58130462304</v>
      </c>
    </row>
    <row r="33" spans="1:14">
      <c r="A33" s="11" t="s">
        <v>1</v>
      </c>
      <c r="B33" s="12">
        <v>2015</v>
      </c>
      <c r="C33" s="13">
        <v>588202</v>
      </c>
      <c r="D33" s="14">
        <v>1.51</v>
      </c>
      <c r="E33" s="15">
        <f t="shared" si="0"/>
        <v>888185.02</v>
      </c>
      <c r="F33" s="12">
        <v>1.36</v>
      </c>
      <c r="G33" s="15">
        <f t="shared" si="1"/>
        <v>799954.72000000009</v>
      </c>
      <c r="H33" s="15">
        <f t="shared" si="2"/>
        <v>-88230.29999999993</v>
      </c>
      <c r="I33" s="15">
        <f t="shared" si="5"/>
        <v>-543022.91225165525</v>
      </c>
      <c r="K33" s="15">
        <f t="shared" si="6"/>
        <v>-498907.76225165528</v>
      </c>
      <c r="L33" s="16">
        <v>7.9200000000000001E-5</v>
      </c>
      <c r="M33" s="15">
        <f t="shared" si="3"/>
        <v>-39.5134947703311</v>
      </c>
      <c r="N33" s="15">
        <f t="shared" si="4"/>
        <v>-88269.813494770264</v>
      </c>
    </row>
    <row r="34" spans="1:14">
      <c r="A34" s="11" t="s">
        <v>2</v>
      </c>
      <c r="B34" s="12">
        <v>2015</v>
      </c>
      <c r="C34" s="13">
        <v>290656</v>
      </c>
      <c r="D34" s="14">
        <v>1.51</v>
      </c>
      <c r="E34" s="15">
        <f t="shared" si="0"/>
        <v>438890.56</v>
      </c>
      <c r="F34" s="12">
        <v>1.36</v>
      </c>
      <c r="G34" s="15">
        <f t="shared" si="1"/>
        <v>395292.16000000003</v>
      </c>
      <c r="H34" s="15">
        <f t="shared" si="2"/>
        <v>-43598.399999999965</v>
      </c>
      <c r="I34" s="15">
        <f t="shared" si="5"/>
        <v>-586621.31225165515</v>
      </c>
      <c r="K34" s="15">
        <f t="shared" si="6"/>
        <v>-564822.1122516552</v>
      </c>
      <c r="L34" s="16">
        <v>7.4999999999999993E-5</v>
      </c>
      <c r="M34" s="15">
        <f t="shared" si="3"/>
        <v>-42.361658418874136</v>
      </c>
      <c r="N34" s="15">
        <f t="shared" si="4"/>
        <v>-43640.761658418836</v>
      </c>
    </row>
    <row r="35" spans="1:14">
      <c r="A35" s="11" t="s">
        <v>3</v>
      </c>
      <c r="B35" s="12">
        <v>2015</v>
      </c>
      <c r="C35" s="13">
        <v>48457</v>
      </c>
      <c r="D35" s="14">
        <v>1.51</v>
      </c>
      <c r="E35" s="15">
        <f t="shared" si="0"/>
        <v>73170.070000000007</v>
      </c>
      <c r="F35" s="12">
        <v>1.36</v>
      </c>
      <c r="G35" s="15">
        <f t="shared" si="1"/>
        <v>65901.52</v>
      </c>
      <c r="H35" s="15">
        <f t="shared" si="2"/>
        <v>-7268.5500000000029</v>
      </c>
      <c r="I35" s="15">
        <f t="shared" si="5"/>
        <v>-593889.8622516552</v>
      </c>
      <c r="K35" s="15">
        <f t="shared" si="6"/>
        <v>-590255.58725165518</v>
      </c>
      <c r="L35" s="16">
        <v>6.2500000000000001E-5</v>
      </c>
      <c r="M35" s="15">
        <f t="shared" si="3"/>
        <v>-36.890974203228453</v>
      </c>
      <c r="N35" s="15">
        <f t="shared" si="4"/>
        <v>-7305.4409742032312</v>
      </c>
    </row>
    <row r="36" spans="1:14">
      <c r="A36" s="11" t="s">
        <v>4</v>
      </c>
      <c r="B36" s="12">
        <v>2015</v>
      </c>
      <c r="C36" s="13">
        <v>84688</v>
      </c>
      <c r="D36" s="14">
        <v>1.51</v>
      </c>
      <c r="E36" s="15">
        <f t="shared" si="0"/>
        <v>127878.88</v>
      </c>
      <c r="F36" s="12">
        <v>1.36</v>
      </c>
      <c r="G36" s="15">
        <f t="shared" si="1"/>
        <v>115175.68000000001</v>
      </c>
      <c r="H36" s="15">
        <f t="shared" si="2"/>
        <v>-12703.199999999997</v>
      </c>
      <c r="I36" s="15">
        <f t="shared" si="5"/>
        <v>-606593.06225165515</v>
      </c>
      <c r="K36" s="15">
        <f t="shared" si="6"/>
        <v>-600241.46225165518</v>
      </c>
      <c r="L36" s="16">
        <v>6.6699999999999995E-5</v>
      </c>
      <c r="M36" s="15">
        <f t="shared" si="3"/>
        <v>-40.036105532185395</v>
      </c>
      <c r="N36" s="15">
        <f t="shared" si="4"/>
        <v>-12743.236105532182</v>
      </c>
    </row>
    <row r="37" spans="1:14">
      <c r="A37" s="11" t="s">
        <v>5</v>
      </c>
      <c r="B37" s="12">
        <v>2015</v>
      </c>
      <c r="C37" s="13">
        <v>59550</v>
      </c>
      <c r="D37" s="14">
        <v>1.51</v>
      </c>
      <c r="E37" s="15">
        <f t="shared" si="0"/>
        <v>89920.5</v>
      </c>
      <c r="F37" s="12">
        <v>1.36</v>
      </c>
      <c r="G37" s="15">
        <f t="shared" si="1"/>
        <v>80988</v>
      </c>
      <c r="H37" s="15">
        <f t="shared" si="2"/>
        <v>-8932.5</v>
      </c>
      <c r="I37" s="15">
        <f t="shared" si="5"/>
        <v>-615525.56225165515</v>
      </c>
      <c r="K37" s="15">
        <f t="shared" si="6"/>
        <v>-611059.31225165515</v>
      </c>
      <c r="L37" s="16">
        <v>7.4999999999999993E-5</v>
      </c>
      <c r="M37" s="15">
        <f t="shared" si="3"/>
        <v>-45.829448418874129</v>
      </c>
      <c r="N37" s="15">
        <f t="shared" si="4"/>
        <v>-8978.3294484188737</v>
      </c>
    </row>
    <row r="38" spans="1:14">
      <c r="A38" s="11" t="s">
        <v>6</v>
      </c>
      <c r="B38" s="12">
        <v>2015</v>
      </c>
      <c r="C38" s="13">
        <v>61520</v>
      </c>
      <c r="D38" s="14">
        <v>1.51</v>
      </c>
      <c r="E38" s="15">
        <f t="shared" si="0"/>
        <v>92895.2</v>
      </c>
      <c r="F38" s="12">
        <v>1.36</v>
      </c>
      <c r="G38" s="15">
        <f t="shared" si="1"/>
        <v>83667.200000000012</v>
      </c>
      <c r="H38" s="15">
        <f t="shared" si="2"/>
        <v>-9227.9999999999854</v>
      </c>
      <c r="I38" s="15">
        <f t="shared" si="5"/>
        <v>-624753.56225165515</v>
      </c>
      <c r="K38" s="15">
        <f t="shared" si="6"/>
        <v>-620139.56225165515</v>
      </c>
      <c r="L38" s="16">
        <v>7.9200000000000001E-5</v>
      </c>
      <c r="M38" s="15">
        <f t="shared" si="3"/>
        <v>-49.115053330331087</v>
      </c>
      <c r="N38" s="15">
        <f t="shared" si="4"/>
        <v>-9277.1150533303171</v>
      </c>
    </row>
    <row r="39" spans="1:14">
      <c r="A39" s="11" t="s">
        <v>7</v>
      </c>
      <c r="B39" s="12">
        <v>2015</v>
      </c>
      <c r="C39" s="13">
        <v>59316</v>
      </c>
      <c r="D39" s="14">
        <v>1.51</v>
      </c>
      <c r="E39" s="15">
        <f t="shared" si="0"/>
        <v>89567.16</v>
      </c>
      <c r="F39" s="12">
        <v>1.36</v>
      </c>
      <c r="G39" s="15">
        <f t="shared" si="1"/>
        <v>80669.760000000009</v>
      </c>
      <c r="H39" s="15">
        <f t="shared" si="2"/>
        <v>-8897.3999999999942</v>
      </c>
      <c r="I39" s="15">
        <f t="shared" si="5"/>
        <v>-633650.96225165518</v>
      </c>
      <c r="K39" s="15">
        <f t="shared" si="6"/>
        <v>-629202.26225165511</v>
      </c>
      <c r="L39" s="16">
        <v>9.1700000000000006E-5</v>
      </c>
      <c r="M39" s="15">
        <f t="shared" si="3"/>
        <v>-57.697847448476779</v>
      </c>
      <c r="N39" s="15">
        <f t="shared" si="4"/>
        <v>-8955.0978474484709</v>
      </c>
    </row>
    <row r="40" spans="1:14">
      <c r="A40" s="11" t="s">
        <v>8</v>
      </c>
      <c r="B40" s="12">
        <v>2015</v>
      </c>
      <c r="C40" s="13">
        <v>46179</v>
      </c>
      <c r="D40" s="14">
        <v>1.51</v>
      </c>
      <c r="E40" s="15">
        <f t="shared" si="0"/>
        <v>69730.289999999994</v>
      </c>
      <c r="F40" s="12">
        <v>1.36</v>
      </c>
      <c r="G40" s="15">
        <f t="shared" si="1"/>
        <v>62803.44</v>
      </c>
      <c r="H40" s="15">
        <f t="shared" si="2"/>
        <v>-6926.8499999999913</v>
      </c>
      <c r="I40" s="15">
        <f t="shared" si="5"/>
        <v>-640577.81225165515</v>
      </c>
      <c r="K40" s="15">
        <f t="shared" si="6"/>
        <v>-637114.38725165511</v>
      </c>
      <c r="L40" s="16">
        <v>1E-4</v>
      </c>
      <c r="M40" s="15">
        <f t="shared" si="3"/>
        <v>-63.711438725165515</v>
      </c>
      <c r="N40" s="15">
        <f t="shared" si="4"/>
        <v>-6990.5614387251571</v>
      </c>
    </row>
    <row r="41" spans="1:14">
      <c r="A41" s="11" t="s">
        <v>9</v>
      </c>
      <c r="B41" s="12">
        <v>2015</v>
      </c>
      <c r="C41" s="13">
        <v>74237</v>
      </c>
      <c r="D41" s="14">
        <v>1.51</v>
      </c>
      <c r="E41" s="15">
        <f t="shared" si="0"/>
        <v>112097.87</v>
      </c>
      <c r="F41" s="12">
        <v>1.36</v>
      </c>
      <c r="G41" s="15">
        <f t="shared" si="1"/>
        <v>100962.32</v>
      </c>
      <c r="H41" s="15">
        <f t="shared" si="2"/>
        <v>-11135.549999999988</v>
      </c>
      <c r="I41" s="15">
        <f t="shared" si="5"/>
        <v>-651713.3622516552</v>
      </c>
      <c r="K41" s="15">
        <f t="shared" si="6"/>
        <v>-646145.58725165518</v>
      </c>
      <c r="L41" s="16">
        <v>1.042E-4</v>
      </c>
      <c r="M41" s="15">
        <f t="shared" si="3"/>
        <v>-67.328370191622469</v>
      </c>
      <c r="N41" s="15">
        <f t="shared" si="4"/>
        <v>-11202.878370191611</v>
      </c>
    </row>
    <row r="42" spans="1:14">
      <c r="A42" s="11" t="s">
        <v>10</v>
      </c>
      <c r="B42" s="12">
        <v>2015</v>
      </c>
      <c r="C42" s="13">
        <v>68442</v>
      </c>
      <c r="D42" s="14">
        <v>1.51</v>
      </c>
      <c r="E42" s="15">
        <f t="shared" si="0"/>
        <v>103347.42</v>
      </c>
      <c r="F42" s="12">
        <v>1.36</v>
      </c>
      <c r="G42" s="15">
        <f t="shared" si="1"/>
        <v>93081.12000000001</v>
      </c>
      <c r="H42" s="15">
        <f t="shared" si="2"/>
        <v>-10266.299999999988</v>
      </c>
      <c r="I42" s="15">
        <f t="shared" si="5"/>
        <v>-661979.66225165525</v>
      </c>
      <c r="K42" s="15">
        <f t="shared" si="6"/>
        <v>-656846.51225165522</v>
      </c>
      <c r="L42" s="16">
        <v>1.125E-4</v>
      </c>
      <c r="M42" s="15">
        <f t="shared" si="3"/>
        <v>-73.895232628311206</v>
      </c>
      <c r="N42" s="15">
        <f t="shared" si="4"/>
        <v>-10340.195232628299</v>
      </c>
    </row>
    <row r="43" spans="1:14">
      <c r="A43" s="11" t="s">
        <v>11</v>
      </c>
      <c r="B43" s="12">
        <v>2015</v>
      </c>
      <c r="C43" s="13">
        <v>212207</v>
      </c>
      <c r="D43" s="14">
        <v>1.51</v>
      </c>
      <c r="E43" s="15">
        <f t="shared" si="0"/>
        <v>320432.57</v>
      </c>
      <c r="F43" s="12">
        <v>1.36</v>
      </c>
      <c r="G43" s="15">
        <f t="shared" si="1"/>
        <v>288601.52</v>
      </c>
      <c r="H43" s="15">
        <f t="shared" si="2"/>
        <v>-31831.049999999988</v>
      </c>
      <c r="I43" s="15">
        <f t="shared" si="5"/>
        <v>-693810.71225165529</v>
      </c>
      <c r="K43" s="15">
        <f t="shared" si="6"/>
        <v>-677895.18725165527</v>
      </c>
      <c r="L43" s="16">
        <v>2.2919999999999999E-4</v>
      </c>
      <c r="M43" s="15">
        <f t="shared" si="3"/>
        <v>-155.37357691807938</v>
      </c>
      <c r="N43" s="15">
        <f t="shared" si="4"/>
        <v>-31986.423576918067</v>
      </c>
    </row>
    <row r="44" spans="1:14">
      <c r="A44" s="11" t="s">
        <v>0</v>
      </c>
      <c r="B44" s="12">
        <v>2016</v>
      </c>
      <c r="C44" s="13">
        <v>872</v>
      </c>
      <c r="D44" s="14">
        <v>1.51</v>
      </c>
      <c r="E44" s="15">
        <f t="shared" si="0"/>
        <v>1316.72</v>
      </c>
      <c r="F44" s="12">
        <v>1.36</v>
      </c>
      <c r="G44" s="15">
        <f t="shared" si="1"/>
        <v>1185.92</v>
      </c>
      <c r="H44" s="15">
        <f t="shared" si="2"/>
        <v>-130.79999999999995</v>
      </c>
      <c r="I44" s="15">
        <f t="shared" si="5"/>
        <v>-693941.51225165534</v>
      </c>
      <c r="K44" s="15">
        <f t="shared" si="6"/>
        <v>-693876.11225165532</v>
      </c>
      <c r="L44" s="16">
        <v>3.3330000000000002E-4</v>
      </c>
      <c r="M44" s="15">
        <f t="shared" si="3"/>
        <v>-231.26890821347672</v>
      </c>
      <c r="N44" s="15">
        <f t="shared" si="4"/>
        <v>-362.06890821347667</v>
      </c>
    </row>
    <row r="45" spans="1:14">
      <c r="A45" s="11" t="s">
        <v>1</v>
      </c>
      <c r="B45" s="12">
        <v>2016</v>
      </c>
      <c r="C45" s="13">
        <v>390220</v>
      </c>
      <c r="D45" s="14">
        <v>1.51</v>
      </c>
      <c r="E45" s="15">
        <f t="shared" si="0"/>
        <v>589232.19999999995</v>
      </c>
      <c r="F45" s="12">
        <v>1.36</v>
      </c>
      <c r="G45" s="15">
        <f t="shared" si="1"/>
        <v>530699.20000000007</v>
      </c>
      <c r="H45" s="15">
        <f t="shared" si="2"/>
        <v>-58532.999999999884</v>
      </c>
      <c r="I45" s="15">
        <f t="shared" si="5"/>
        <v>-752474.51225165522</v>
      </c>
      <c r="K45" s="15">
        <f t="shared" si="6"/>
        <v>-723208.01225165534</v>
      </c>
      <c r="L45" s="16">
        <v>3.4170000000000001E-4</v>
      </c>
      <c r="M45" s="15">
        <f t="shared" si="3"/>
        <v>-247.12017778639063</v>
      </c>
      <c r="N45" s="15">
        <f t="shared" si="4"/>
        <v>-58780.120177786273</v>
      </c>
    </row>
    <row r="46" spans="1:14">
      <c r="A46" s="11" t="s">
        <v>2</v>
      </c>
      <c r="B46" s="12">
        <v>2016</v>
      </c>
      <c r="C46" s="13">
        <v>179253</v>
      </c>
      <c r="D46" s="14">
        <v>1.51</v>
      </c>
      <c r="E46" s="15">
        <f t="shared" si="0"/>
        <v>270672.03000000003</v>
      </c>
      <c r="F46" s="12">
        <v>1.36</v>
      </c>
      <c r="G46" s="15">
        <f t="shared" si="1"/>
        <v>243784.08000000002</v>
      </c>
      <c r="H46" s="15">
        <f t="shared" si="2"/>
        <v>-26887.950000000012</v>
      </c>
      <c r="I46" s="15">
        <f t="shared" si="5"/>
        <v>-779362.46225165529</v>
      </c>
      <c r="K46" s="15">
        <f t="shared" si="6"/>
        <v>-765918.4872516552</v>
      </c>
      <c r="L46" s="16">
        <v>3.5829999999999998E-4</v>
      </c>
      <c r="M46" s="15">
        <f t="shared" si="3"/>
        <v>-274.42859398226807</v>
      </c>
      <c r="N46" s="15">
        <f t="shared" si="4"/>
        <v>-27162.378593982281</v>
      </c>
    </row>
    <row r="47" spans="1:14">
      <c r="A47" s="11" t="s">
        <v>3</v>
      </c>
      <c r="B47" s="12">
        <v>2016</v>
      </c>
      <c r="C47" s="13">
        <v>343391</v>
      </c>
      <c r="D47" s="14">
        <v>1.51</v>
      </c>
      <c r="E47" s="15">
        <f t="shared" si="0"/>
        <v>518520.41</v>
      </c>
      <c r="F47" s="12">
        <v>1.36</v>
      </c>
      <c r="G47" s="15">
        <f t="shared" si="1"/>
        <v>467011.76</v>
      </c>
      <c r="H47" s="15">
        <f t="shared" si="2"/>
        <v>-51508.649999999965</v>
      </c>
      <c r="I47" s="15">
        <f t="shared" si="5"/>
        <v>-830871.1122516552</v>
      </c>
      <c r="K47" s="15">
        <f t="shared" si="6"/>
        <v>-805116.78725165525</v>
      </c>
      <c r="L47" s="16">
        <v>3.2499999999999999E-4</v>
      </c>
      <c r="M47" s="15">
        <f t="shared" si="3"/>
        <v>-261.66295585678796</v>
      </c>
      <c r="N47" s="15">
        <f t="shared" si="4"/>
        <v>-51770.312955856753</v>
      </c>
    </row>
    <row r="48" spans="1:14">
      <c r="A48" s="11" t="s">
        <v>4</v>
      </c>
      <c r="B48" s="12">
        <v>2016</v>
      </c>
      <c r="C48" s="13">
        <v>147987</v>
      </c>
      <c r="D48" s="14">
        <v>1.36</v>
      </c>
      <c r="E48" s="15">
        <f t="shared" si="0"/>
        <v>201262.32</v>
      </c>
      <c r="F48" s="12">
        <v>1.36</v>
      </c>
      <c r="G48" s="15">
        <f t="shared" si="1"/>
        <v>201262.32</v>
      </c>
      <c r="H48" s="15">
        <f t="shared" si="2"/>
        <v>0</v>
      </c>
      <c r="I48" s="15">
        <f t="shared" si="5"/>
        <v>-830871.1122516552</v>
      </c>
      <c r="K48" s="15">
        <f t="shared" si="6"/>
        <v>-830871.1122516552</v>
      </c>
      <c r="L48" s="16">
        <v>2.9169999999999999E-4</v>
      </c>
      <c r="M48" s="15">
        <f t="shared" si="3"/>
        <v>-242.36510344380781</v>
      </c>
      <c r="N48" s="15">
        <f t="shared" si="4"/>
        <v>-242.36510344380781</v>
      </c>
    </row>
    <row r="49" spans="5:14">
      <c r="E49" s="6">
        <f>SUM(E8:E47)</f>
        <v>8364102.5300000012</v>
      </c>
      <c r="F49" s="7"/>
      <c r="G49" s="6">
        <f>SUM(G8:G47)</f>
        <v>7533231.417748346</v>
      </c>
      <c r="H49" s="6">
        <f>SUM(H8:H47)</f>
        <v>-830871.1122516552</v>
      </c>
      <c r="I49" s="6"/>
      <c r="K49" s="6"/>
      <c r="L49" s="6"/>
      <c r="M49" s="6">
        <f t="shared" ref="M49:N49" si="7">SUM(M8:M47)</f>
        <v>-1984.741620926919</v>
      </c>
      <c r="N49" s="6">
        <f t="shared" si="7"/>
        <v>-832855.85387258197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