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heckCompatibility="1" defaultThemeVersion="124226"/>
  <bookViews>
    <workbookView xWindow="-156" yWindow="12" windowWidth="19440" windowHeight="12048"/>
  </bookViews>
  <sheets>
    <sheet name="Table 1" sheetId="96" r:id="rId1"/>
    <sheet name="Sheet1" sheetId="97" r:id="rId2"/>
  </sheets>
  <definedNames>
    <definedName name="_xlnm._FilterDatabase" localSheetId="0" hidden="1">'Table 1'!$T$10:$T$628</definedName>
    <definedName name="_xlnm.Print_Area" localSheetId="0">'Table 1'!$A$1:$V$628</definedName>
    <definedName name="_xlnm.Print_Titles" localSheetId="0">'Table 1'!$1:$11</definedName>
  </definedNames>
  <calcPr calcId="125725"/>
</workbook>
</file>

<file path=xl/calcChain.xml><?xml version="1.0" encoding="utf-8"?>
<calcChain xmlns="http://schemas.openxmlformats.org/spreadsheetml/2006/main">
  <c r="V105" i="96"/>
  <c r="V536"/>
  <c r="V530"/>
  <c r="V563" s="1"/>
  <c r="V561"/>
  <c r="V555"/>
  <c r="V549"/>
  <c r="V543"/>
  <c r="V156"/>
  <c r="V154"/>
  <c r="V42"/>
  <c r="V24"/>
  <c r="V32"/>
  <c r="V40"/>
  <c r="V75"/>
  <c r="V53"/>
  <c r="V57"/>
  <c r="V65"/>
  <c r="V73"/>
  <c r="V107"/>
  <c r="V82"/>
  <c r="V90"/>
  <c r="V97"/>
  <c r="V117"/>
  <c r="V129"/>
  <c r="V121"/>
  <c r="V136"/>
  <c r="V144"/>
  <c r="V152"/>
  <c r="V185"/>
  <c r="V177"/>
  <c r="V169"/>
  <c r="V187" s="1"/>
  <c r="V198"/>
  <c r="V206"/>
  <c r="V214"/>
  <c r="V255"/>
  <c r="V233"/>
  <c r="V243"/>
  <c r="V253"/>
  <c r="V290"/>
  <c r="V268"/>
  <c r="V278"/>
  <c r="V288"/>
  <c r="V302"/>
  <c r="V304" s="1"/>
  <c r="V326"/>
  <c r="V316"/>
  <c r="V336"/>
  <c r="V346"/>
  <c r="V381"/>
  <c r="V359"/>
  <c r="V369"/>
  <c r="V379"/>
  <c r="V394"/>
  <c r="V396" s="1"/>
  <c r="V439"/>
  <c r="V407"/>
  <c r="V417"/>
  <c r="V427"/>
  <c r="V437"/>
  <c r="V454"/>
  <c r="V452"/>
  <c r="V469"/>
  <c r="V467"/>
  <c r="V484"/>
  <c r="V482"/>
  <c r="V499"/>
  <c r="V521" s="1"/>
  <c r="V509"/>
  <c r="V519"/>
  <c r="V616"/>
  <c r="V582"/>
  <c r="V602"/>
  <c r="V614"/>
  <c r="V348" l="1"/>
  <c r="V486" s="1"/>
  <c r="V216"/>
  <c r="V218"/>
  <c r="V565" s="1"/>
  <c r="V619" s="1"/>
  <c r="E615" i="97"/>
  <c r="F613"/>
  <c r="C613"/>
  <c r="E607" s="1"/>
  <c r="G607" s="1"/>
  <c r="B613"/>
  <c r="G611"/>
  <c r="D611"/>
  <c r="G610"/>
  <c r="D610"/>
  <c r="G609"/>
  <c r="D609"/>
  <c r="G608"/>
  <c r="D608"/>
  <c r="D607"/>
  <c r="G606"/>
  <c r="D606"/>
  <c r="G605"/>
  <c r="D605"/>
  <c r="E604"/>
  <c r="G604" s="1"/>
  <c r="D604"/>
  <c r="D613" s="1"/>
  <c r="F601"/>
  <c r="C601"/>
  <c r="E599" s="1"/>
  <c r="G599" s="1"/>
  <c r="B601"/>
  <c r="D599"/>
  <c r="G598"/>
  <c r="D598"/>
  <c r="E597"/>
  <c r="G597" s="1"/>
  <c r="D597"/>
  <c r="D596"/>
  <c r="G595"/>
  <c r="D595"/>
  <c r="E594"/>
  <c r="G594" s="1"/>
  <c r="D594"/>
  <c r="G593"/>
  <c r="D593"/>
  <c r="D592"/>
  <c r="E591"/>
  <c r="G591" s="1"/>
  <c r="D591"/>
  <c r="G590"/>
  <c r="D590"/>
  <c r="G589"/>
  <c r="D589"/>
  <c r="D588"/>
  <c r="E587"/>
  <c r="G587" s="1"/>
  <c r="D587"/>
  <c r="D586"/>
  <c r="E585"/>
  <c r="G585" s="1"/>
  <c r="D585"/>
  <c r="G584"/>
  <c r="D584"/>
  <c r="D601" s="1"/>
  <c r="F581"/>
  <c r="F615" s="1"/>
  <c r="C581"/>
  <c r="E576" s="1"/>
  <c r="G576" s="1"/>
  <c r="B581"/>
  <c r="B615" s="1"/>
  <c r="G579"/>
  <c r="D579"/>
  <c r="G578"/>
  <c r="D578"/>
  <c r="G577"/>
  <c r="D577"/>
  <c r="D576"/>
  <c r="E575"/>
  <c r="G575" s="1"/>
  <c r="D575"/>
  <c r="D574"/>
  <c r="E573"/>
  <c r="G573" s="1"/>
  <c r="D573"/>
  <c r="D572"/>
  <c r="G571"/>
  <c r="D571"/>
  <c r="E570"/>
  <c r="G570" s="1"/>
  <c r="D570"/>
  <c r="G613" l="1"/>
  <c r="H613" s="1"/>
  <c r="C615"/>
  <c r="F618"/>
  <c r="E572"/>
  <c r="G572" s="1"/>
  <c r="G581" s="1"/>
  <c r="H581" s="1"/>
  <c r="E574"/>
  <c r="G574" s="1"/>
  <c r="D581"/>
  <c r="D615" s="1"/>
  <c r="E586"/>
  <c r="G586" s="1"/>
  <c r="E588"/>
  <c r="G588" s="1"/>
  <c r="G601" s="1"/>
  <c r="H601" s="1"/>
  <c r="E592"/>
  <c r="G592" s="1"/>
  <c r="E596"/>
  <c r="G596" s="1"/>
  <c r="F515" i="96" l="1"/>
  <c r="F505"/>
  <c r="F495"/>
  <c r="F478"/>
  <c r="F463"/>
  <c r="F448"/>
  <c r="F433"/>
  <c r="F423"/>
  <c r="F413"/>
  <c r="F404"/>
  <c r="F390"/>
  <c r="F375"/>
  <c r="F365"/>
  <c r="F342"/>
  <c r="F332"/>
  <c r="F322"/>
  <c r="F313"/>
  <c r="F298"/>
  <c r="F284"/>
  <c r="F274"/>
  <c r="F264"/>
  <c r="F249"/>
  <c r="F239"/>
  <c r="F229"/>
  <c r="F120"/>
  <c r="F81"/>
  <c r="F56"/>
  <c r="J509" l="1"/>
  <c r="J499"/>
  <c r="C17" l="1"/>
  <c r="J555" l="1"/>
  <c r="J561"/>
  <c r="N560" s="1"/>
  <c r="R560" s="1"/>
  <c r="J549"/>
  <c r="J519"/>
  <c r="N559" l="1"/>
  <c r="R559" s="1"/>
  <c r="N553"/>
  <c r="R553" s="1"/>
  <c r="N554"/>
  <c r="R554" s="1"/>
  <c r="T554" s="1"/>
  <c r="N546"/>
  <c r="T560"/>
  <c r="N552"/>
  <c r="N547"/>
  <c r="R547" s="1"/>
  <c r="J482"/>
  <c r="J484" s="1"/>
  <c r="N548"/>
  <c r="R548" s="1"/>
  <c r="T559" l="1"/>
  <c r="N478"/>
  <c r="R478" s="1"/>
  <c r="L555"/>
  <c r="T553"/>
  <c r="T547"/>
  <c r="L561"/>
  <c r="N558"/>
  <c r="T548"/>
  <c r="L519"/>
  <c r="L549"/>
  <c r="R546"/>
  <c r="N549"/>
  <c r="R552"/>
  <c r="N555"/>
  <c r="N481"/>
  <c r="R481" s="1"/>
  <c r="N479"/>
  <c r="R479" s="1"/>
  <c r="N476"/>
  <c r="R476" s="1"/>
  <c r="N475"/>
  <c r="R475" s="1"/>
  <c r="N480"/>
  <c r="R480" s="1"/>
  <c r="T478" l="1"/>
  <c r="T475"/>
  <c r="T546"/>
  <c r="R549"/>
  <c r="T549" s="1"/>
  <c r="T480"/>
  <c r="T552"/>
  <c r="R555"/>
  <c r="T555" s="1"/>
  <c r="N477"/>
  <c r="R558"/>
  <c r="N561"/>
  <c r="T476"/>
  <c r="T481"/>
  <c r="T479"/>
  <c r="P555" l="1"/>
  <c r="P549"/>
  <c r="T558"/>
  <c r="R561"/>
  <c r="T561" s="1"/>
  <c r="R477"/>
  <c r="P561" l="1"/>
  <c r="T477"/>
  <c r="N506" l="1"/>
  <c r="R506" s="1"/>
  <c r="N508"/>
  <c r="R508" s="1"/>
  <c r="N497"/>
  <c r="R497" s="1"/>
  <c r="N493"/>
  <c r="R493" s="1"/>
  <c r="N492"/>
  <c r="R492" s="1"/>
  <c r="N496"/>
  <c r="R496" s="1"/>
  <c r="N503"/>
  <c r="R503" s="1"/>
  <c r="N507"/>
  <c r="R507" s="1"/>
  <c r="N502"/>
  <c r="R502" s="1"/>
  <c r="N498"/>
  <c r="R498" s="1"/>
  <c r="N518"/>
  <c r="R518" s="1"/>
  <c r="N517"/>
  <c r="R517" s="1"/>
  <c r="N516"/>
  <c r="R516" s="1"/>
  <c r="N513"/>
  <c r="R513" s="1"/>
  <c r="T507" l="1"/>
  <c r="T506"/>
  <c r="T503"/>
  <c r="T493"/>
  <c r="T498"/>
  <c r="T497"/>
  <c r="T496"/>
  <c r="T508"/>
  <c r="T502"/>
  <c r="T492"/>
  <c r="T518"/>
  <c r="T513"/>
  <c r="T516"/>
  <c r="T517"/>
  <c r="N405"/>
  <c r="R405" s="1"/>
  <c r="N515"/>
  <c r="R515" s="1"/>
  <c r="N512"/>
  <c r="R512" s="1"/>
  <c r="N587" l="1"/>
  <c r="N588"/>
  <c r="R588" s="1"/>
  <c r="N494"/>
  <c r="N505"/>
  <c r="R505" s="1"/>
  <c r="N495"/>
  <c r="R495" s="1"/>
  <c r="T515"/>
  <c r="T405"/>
  <c r="T512"/>
  <c r="N514"/>
  <c r="L482"/>
  <c r="T495" l="1"/>
  <c r="L499"/>
  <c r="T505"/>
  <c r="N504"/>
  <c r="R504" s="1"/>
  <c r="R494"/>
  <c r="N499"/>
  <c r="T588"/>
  <c r="R587"/>
  <c r="R514"/>
  <c r="N519"/>
  <c r="L484"/>
  <c r="N482"/>
  <c r="N509" l="1"/>
  <c r="L509"/>
  <c r="T504"/>
  <c r="T494"/>
  <c r="T587"/>
  <c r="T514"/>
  <c r="N484"/>
  <c r="R509" l="1"/>
  <c r="R499"/>
  <c r="R519"/>
  <c r="R482"/>
  <c r="T519" l="1"/>
  <c r="T499"/>
  <c r="T509"/>
  <c r="P509"/>
  <c r="P499"/>
  <c r="P519"/>
  <c r="T482"/>
  <c r="P482"/>
  <c r="R484"/>
  <c r="T484" l="1"/>
  <c r="P484"/>
  <c r="L24" l="1"/>
  <c r="L32" l="1"/>
  <c r="L40" l="1"/>
  <c r="L42" l="1"/>
  <c r="L316" l="1"/>
  <c r="L57"/>
  <c r="L467" l="1"/>
  <c r="L469" l="1"/>
  <c r="L53" l="1"/>
  <c r="L65" l="1"/>
  <c r="L73" l="1"/>
  <c r="L75" l="1"/>
  <c r="N462" l="1"/>
  <c r="R462" s="1"/>
  <c r="N463"/>
  <c r="R463" s="1"/>
  <c r="J467"/>
  <c r="J469" s="1"/>
  <c r="N461"/>
  <c r="R461" s="1"/>
  <c r="N402"/>
  <c r="R402" s="1"/>
  <c r="N466"/>
  <c r="R466" s="1"/>
  <c r="N460"/>
  <c r="R460" s="1"/>
  <c r="N541"/>
  <c r="R541" s="1"/>
  <c r="N464"/>
  <c r="R464" s="1"/>
  <c r="J57"/>
  <c r="N56"/>
  <c r="N465"/>
  <c r="R465" s="1"/>
  <c r="J452"/>
  <c r="J454" s="1"/>
  <c r="T465" l="1"/>
  <c r="T466"/>
  <c r="T462"/>
  <c r="N467"/>
  <c r="N469" s="1"/>
  <c r="T460"/>
  <c r="N57"/>
  <c r="R56"/>
  <c r="T402"/>
  <c r="T461"/>
  <c r="T463"/>
  <c r="T541"/>
  <c r="T464"/>
  <c r="R467" l="1"/>
  <c r="T467" s="1"/>
  <c r="R57"/>
  <c r="T56"/>
  <c r="R469" l="1"/>
  <c r="P469" s="1"/>
  <c r="P467"/>
  <c r="L530"/>
  <c r="T469" l="1"/>
  <c r="L233"/>
  <c r="L243"/>
  <c r="L253"/>
  <c r="L288"/>
  <c r="L278"/>
  <c r="L268"/>
  <c r="L255" l="1"/>
  <c r="L290"/>
  <c r="L543" l="1"/>
  <c r="L82" l="1"/>
  <c r="L346"/>
  <c r="L326" l="1"/>
  <c r="L336"/>
  <c r="L348" l="1"/>
  <c r="L90" l="1"/>
  <c r="L97" l="1"/>
  <c r="L105" l="1"/>
  <c r="L107" l="1"/>
  <c r="J521" l="1"/>
  <c r="L521" l="1"/>
  <c r="N521" l="1"/>
  <c r="R521" l="1"/>
  <c r="T521" l="1"/>
  <c r="P521"/>
  <c r="L117" l="1"/>
  <c r="L121" l="1"/>
  <c r="N19" l="1"/>
  <c r="R19" s="1"/>
  <c r="J53"/>
  <c r="J152"/>
  <c r="N87"/>
  <c r="R87" s="1"/>
  <c r="N296"/>
  <c r="R296" s="1"/>
  <c r="N252"/>
  <c r="R252" s="1"/>
  <c r="N261"/>
  <c r="R261" s="1"/>
  <c r="N527"/>
  <c r="R527" s="1"/>
  <c r="N35"/>
  <c r="R35" s="1"/>
  <c r="N71"/>
  <c r="R71" s="1"/>
  <c r="N314"/>
  <c r="R314" s="1"/>
  <c r="N116"/>
  <c r="R116" s="1"/>
  <c r="N321"/>
  <c r="R321" s="1"/>
  <c r="N36"/>
  <c r="R36" s="1"/>
  <c r="N340"/>
  <c r="R340" s="1"/>
  <c r="N28"/>
  <c r="R28" s="1"/>
  <c r="N281"/>
  <c r="R281" s="1"/>
  <c r="N287"/>
  <c r="R287" s="1"/>
  <c r="N286"/>
  <c r="R286" s="1"/>
  <c r="N332"/>
  <c r="R332" s="1"/>
  <c r="N96"/>
  <c r="R96" s="1"/>
  <c r="N93"/>
  <c r="R93" s="1"/>
  <c r="J117"/>
  <c r="N237"/>
  <c r="R237" s="1"/>
  <c r="N341"/>
  <c r="R341" s="1"/>
  <c r="N63"/>
  <c r="R63" s="1"/>
  <c r="N343"/>
  <c r="R343" s="1"/>
  <c r="J105"/>
  <c r="N262"/>
  <c r="R262" s="1"/>
  <c r="N331"/>
  <c r="R331" s="1"/>
  <c r="N60"/>
  <c r="R60" s="1"/>
  <c r="J144"/>
  <c r="N103"/>
  <c r="R103" s="1"/>
  <c r="N100"/>
  <c r="R100" s="1"/>
  <c r="N232"/>
  <c r="R232" s="1"/>
  <c r="N48"/>
  <c r="N333"/>
  <c r="R333" s="1"/>
  <c r="J185"/>
  <c r="N240"/>
  <c r="R240" s="1"/>
  <c r="N267"/>
  <c r="R267" s="1"/>
  <c r="N231"/>
  <c r="R231" s="1"/>
  <c r="N324"/>
  <c r="R324" s="1"/>
  <c r="N344"/>
  <c r="R344" s="1"/>
  <c r="N325"/>
  <c r="R325" s="1"/>
  <c r="N319"/>
  <c r="R319" s="1"/>
  <c r="N277"/>
  <c r="R277" s="1"/>
  <c r="J614"/>
  <c r="N120"/>
  <c r="R120" s="1"/>
  <c r="T120" s="1"/>
  <c r="N272"/>
  <c r="R272" s="1"/>
  <c r="J121"/>
  <c r="N70"/>
  <c r="R70" s="1"/>
  <c r="N113"/>
  <c r="R113" s="1"/>
  <c r="N50"/>
  <c r="R50" s="1"/>
  <c r="J90"/>
  <c r="N263"/>
  <c r="R263" s="1"/>
  <c r="J169"/>
  <c r="J129"/>
  <c r="N310"/>
  <c r="R310" s="1"/>
  <c r="J302"/>
  <c r="J304" s="1"/>
  <c r="N334"/>
  <c r="R334" s="1"/>
  <c r="N311"/>
  <c r="R311" s="1"/>
  <c r="N89"/>
  <c r="R89" s="1"/>
  <c r="J32"/>
  <c r="N86"/>
  <c r="R86" s="1"/>
  <c r="N300"/>
  <c r="R300" s="1"/>
  <c r="N61"/>
  <c r="R61" s="1"/>
  <c r="J536"/>
  <c r="J206"/>
  <c r="N322"/>
  <c r="R322" s="1"/>
  <c r="J82"/>
  <c r="J198"/>
  <c r="J40"/>
  <c r="N320"/>
  <c r="R320" s="1"/>
  <c r="N94"/>
  <c r="R94" s="1"/>
  <c r="P82"/>
  <c r="N236"/>
  <c r="R236" s="1"/>
  <c r="N68"/>
  <c r="R68" s="1"/>
  <c r="N329"/>
  <c r="R329" s="1"/>
  <c r="J602"/>
  <c r="N238"/>
  <c r="N229"/>
  <c r="R229" s="1"/>
  <c r="N528"/>
  <c r="R528" s="1"/>
  <c r="N330"/>
  <c r="R330" s="1"/>
  <c r="N22"/>
  <c r="R22" s="1"/>
  <c r="N301"/>
  <c r="R301" s="1"/>
  <c r="N283"/>
  <c r="R283" s="1"/>
  <c r="N20"/>
  <c r="R20" s="1"/>
  <c r="N335"/>
  <c r="R335" s="1"/>
  <c r="N226"/>
  <c r="R226" s="1"/>
  <c r="J177"/>
  <c r="J65"/>
  <c r="N51"/>
  <c r="R51" s="1"/>
  <c r="J73"/>
  <c r="N299"/>
  <c r="R299" s="1"/>
  <c r="N542"/>
  <c r="R542" s="1"/>
  <c r="N274"/>
  <c r="R274" s="1"/>
  <c r="N52"/>
  <c r="R52" s="1"/>
  <c r="N323"/>
  <c r="R323" s="1"/>
  <c r="N81"/>
  <c r="R81" s="1"/>
  <c r="R82" s="1"/>
  <c r="N315"/>
  <c r="R315" s="1"/>
  <c r="N102"/>
  <c r="R102" s="1"/>
  <c r="N115"/>
  <c r="R115" s="1"/>
  <c r="N271"/>
  <c r="R271" s="1"/>
  <c r="J97"/>
  <c r="N298"/>
  <c r="R298" s="1"/>
  <c r="N69"/>
  <c r="R69" s="1"/>
  <c r="N228"/>
  <c r="R228" s="1"/>
  <c r="N72"/>
  <c r="R72" s="1"/>
  <c r="N275"/>
  <c r="R275" s="1"/>
  <c r="N23"/>
  <c r="R23" s="1"/>
  <c r="N62"/>
  <c r="R62" s="1"/>
  <c r="N85"/>
  <c r="R85" s="1"/>
  <c r="J24"/>
  <c r="J136"/>
  <c r="N265"/>
  <c r="R265" s="1"/>
  <c r="N95"/>
  <c r="R95" s="1"/>
  <c r="N239"/>
  <c r="R239" s="1"/>
  <c r="N282"/>
  <c r="R282" s="1"/>
  <c r="N31"/>
  <c r="R31" s="1"/>
  <c r="N39"/>
  <c r="R39" s="1"/>
  <c r="N37"/>
  <c r="R37" s="1"/>
  <c r="N266"/>
  <c r="R266" s="1"/>
  <c r="N27"/>
  <c r="R27" s="1"/>
  <c r="J543"/>
  <c r="N29"/>
  <c r="R29" s="1"/>
  <c r="N64"/>
  <c r="R64" s="1"/>
  <c r="J530"/>
  <c r="N313"/>
  <c r="R313" s="1"/>
  <c r="N248"/>
  <c r="R248" s="1"/>
  <c r="J582"/>
  <c r="N273"/>
  <c r="N312"/>
  <c r="R312" s="1"/>
  <c r="N246"/>
  <c r="R246" s="1"/>
  <c r="N250"/>
  <c r="R250" s="1"/>
  <c r="N284"/>
  <c r="R284" s="1"/>
  <c r="N342"/>
  <c r="R342" s="1"/>
  <c r="N104"/>
  <c r="R104" s="1"/>
  <c r="N227"/>
  <c r="R227" s="1"/>
  <c r="N540"/>
  <c r="R540" s="1"/>
  <c r="N285"/>
  <c r="R285" s="1"/>
  <c r="N30"/>
  <c r="R30" s="1"/>
  <c r="N38"/>
  <c r="R38" s="1"/>
  <c r="N101"/>
  <c r="R101" s="1"/>
  <c r="N249"/>
  <c r="R249" s="1"/>
  <c r="N242"/>
  <c r="R242" s="1"/>
  <c r="P121"/>
  <c r="N114"/>
  <c r="R114" s="1"/>
  <c r="N339"/>
  <c r="R339" s="1"/>
  <c r="N230"/>
  <c r="R230" s="1"/>
  <c r="N21"/>
  <c r="R21" s="1"/>
  <c r="N247"/>
  <c r="R247" s="1"/>
  <c r="N88"/>
  <c r="R88" s="1"/>
  <c r="N251"/>
  <c r="R251" s="1"/>
  <c r="N297"/>
  <c r="R297" s="1"/>
  <c r="N529"/>
  <c r="R529" s="1"/>
  <c r="N276"/>
  <c r="R276" s="1"/>
  <c r="N49"/>
  <c r="R49" s="1"/>
  <c r="J214"/>
  <c r="N264"/>
  <c r="R264" s="1"/>
  <c r="N241"/>
  <c r="R241" s="1"/>
  <c r="N539"/>
  <c r="N345"/>
  <c r="R345" s="1"/>
  <c r="R48"/>
  <c r="J253"/>
  <c r="T310"/>
  <c r="J336"/>
  <c r="J437"/>
  <c r="T341"/>
  <c r="T321"/>
  <c r="T19"/>
  <c r="N124"/>
  <c r="T342" l="1"/>
  <c r="T330"/>
  <c r="T325"/>
  <c r="T323"/>
  <c r="T313"/>
  <c r="T284"/>
  <c r="T276"/>
  <c r="T262"/>
  <c r="T265"/>
  <c r="T263"/>
  <c r="T236"/>
  <c r="T241"/>
  <c r="T232"/>
  <c r="T114"/>
  <c r="T115"/>
  <c r="T113"/>
  <c r="T94"/>
  <c r="T93"/>
  <c r="T101"/>
  <c r="T103"/>
  <c r="T86"/>
  <c r="T89"/>
  <c r="T64"/>
  <c r="T60"/>
  <c r="T63"/>
  <c r="T52"/>
  <c r="T27"/>
  <c r="T281"/>
  <c r="T314"/>
  <c r="T28"/>
  <c r="R121"/>
  <c r="T121" s="1"/>
  <c r="N121"/>
  <c r="T283"/>
  <c r="T527"/>
  <c r="T319"/>
  <c r="T528"/>
  <c r="R530"/>
  <c r="T530" s="1"/>
  <c r="T301"/>
  <c r="J346"/>
  <c r="T50"/>
  <c r="J316"/>
  <c r="N326"/>
  <c r="T320"/>
  <c r="J107"/>
  <c r="T322"/>
  <c r="T36"/>
  <c r="T100"/>
  <c r="T252"/>
  <c r="J394"/>
  <c r="J396" s="1"/>
  <c r="T20"/>
  <c r="J42"/>
  <c r="T81"/>
  <c r="J326"/>
  <c r="T230"/>
  <c r="J563"/>
  <c r="T297"/>
  <c r="N97"/>
  <c r="T248"/>
  <c r="T266"/>
  <c r="J154"/>
  <c r="J187"/>
  <c r="N346"/>
  <c r="T300"/>
  <c r="N336"/>
  <c r="N543"/>
  <c r="J359"/>
  <c r="J233"/>
  <c r="T299"/>
  <c r="T70"/>
  <c r="J616"/>
  <c r="R97"/>
  <c r="R268"/>
  <c r="J216"/>
  <c r="T264"/>
  <c r="T339"/>
  <c r="N288"/>
  <c r="T35"/>
  <c r="R105"/>
  <c r="T105" s="1"/>
  <c r="N82"/>
  <c r="J379"/>
  <c r="R539"/>
  <c r="T539" s="1"/>
  <c r="N53"/>
  <c r="N73"/>
  <c r="N530"/>
  <c r="R117"/>
  <c r="T117" s="1"/>
  <c r="T85"/>
  <c r="N65"/>
  <c r="R90"/>
  <c r="T90" s="1"/>
  <c r="T312"/>
  <c r="T21"/>
  <c r="T95"/>
  <c r="T315"/>
  <c r="J417"/>
  <c r="T298"/>
  <c r="R24"/>
  <c r="T24" s="1"/>
  <c r="R53"/>
  <c r="T53" s="1"/>
  <c r="N90"/>
  <c r="T38"/>
  <c r="N40"/>
  <c r="N316"/>
  <c r="T250"/>
  <c r="T31"/>
  <c r="N117"/>
  <c r="T540"/>
  <c r="R273"/>
  <c r="N278"/>
  <c r="T29"/>
  <c r="T39"/>
  <c r="T69"/>
  <c r="J243"/>
  <c r="T329"/>
  <c r="T96"/>
  <c r="T287"/>
  <c r="T87"/>
  <c r="T23"/>
  <c r="T102"/>
  <c r="T335"/>
  <c r="T237"/>
  <c r="T116"/>
  <c r="T246"/>
  <c r="T240"/>
  <c r="T261"/>
  <c r="J369"/>
  <c r="T49"/>
  <c r="T529"/>
  <c r="J268"/>
  <c r="T282"/>
  <c r="J427"/>
  <c r="T61"/>
  <c r="T272"/>
  <c r="T344"/>
  <c r="J288"/>
  <c r="T242"/>
  <c r="T229"/>
  <c r="T271"/>
  <c r="T251"/>
  <c r="T88"/>
  <c r="T249"/>
  <c r="T104"/>
  <c r="R238"/>
  <c r="N243"/>
  <c r="T311"/>
  <c r="T267"/>
  <c r="T333"/>
  <c r="T340"/>
  <c r="J75"/>
  <c r="T274"/>
  <c r="J407"/>
  <c r="N233"/>
  <c r="T247"/>
  <c r="T72"/>
  <c r="T226"/>
  <c r="T22"/>
  <c r="T334"/>
  <c r="T231"/>
  <c r="T71"/>
  <c r="T296"/>
  <c r="N24"/>
  <c r="N32"/>
  <c r="R32"/>
  <c r="T32" s="1"/>
  <c r="N105"/>
  <c r="N253"/>
  <c r="T227"/>
  <c r="T30"/>
  <c r="T239"/>
  <c r="T51"/>
  <c r="T277"/>
  <c r="T324"/>
  <c r="T332"/>
  <c r="J278"/>
  <c r="T345"/>
  <c r="T275"/>
  <c r="N268"/>
  <c r="T285"/>
  <c r="T37"/>
  <c r="T62"/>
  <c r="T542"/>
  <c r="T343"/>
  <c r="T286"/>
  <c r="R65"/>
  <c r="T48"/>
  <c r="T228"/>
  <c r="R40"/>
  <c r="T40" s="1"/>
  <c r="T68"/>
  <c r="R73"/>
  <c r="T331"/>
  <c r="T82"/>
  <c r="R346"/>
  <c r="R326"/>
  <c r="R253"/>
  <c r="R124"/>
  <c r="N126"/>
  <c r="R126" s="1"/>
  <c r="T97" l="1"/>
  <c r="J255"/>
  <c r="P24"/>
  <c r="P530"/>
  <c r="J348"/>
  <c r="P105"/>
  <c r="P65"/>
  <c r="R316"/>
  <c r="T316" s="1"/>
  <c r="R336"/>
  <c r="T336" s="1"/>
  <c r="J381"/>
  <c r="N348"/>
  <c r="J156"/>
  <c r="R288"/>
  <c r="T288" s="1"/>
  <c r="P90"/>
  <c r="T268"/>
  <c r="N107"/>
  <c r="P268"/>
  <c r="P117"/>
  <c r="J439"/>
  <c r="P53"/>
  <c r="R233"/>
  <c r="P233" s="1"/>
  <c r="J218"/>
  <c r="P32"/>
  <c r="R107"/>
  <c r="T107" s="1"/>
  <c r="P97"/>
  <c r="R543"/>
  <c r="T543" s="1"/>
  <c r="N290"/>
  <c r="N75"/>
  <c r="N255"/>
  <c r="N42"/>
  <c r="T238"/>
  <c r="J290"/>
  <c r="T273"/>
  <c r="T65"/>
  <c r="R75"/>
  <c r="T75" s="1"/>
  <c r="R42"/>
  <c r="T42" s="1"/>
  <c r="P40"/>
  <c r="T73"/>
  <c r="P73"/>
  <c r="P326"/>
  <c r="T326"/>
  <c r="T346"/>
  <c r="P346"/>
  <c r="P253"/>
  <c r="T253"/>
  <c r="T126"/>
  <c r="T124"/>
  <c r="N125"/>
  <c r="J486" l="1"/>
  <c r="J565" s="1"/>
  <c r="J619" s="1"/>
  <c r="P316"/>
  <c r="P336"/>
  <c r="R348"/>
  <c r="T348" s="1"/>
  <c r="P288"/>
  <c r="T233"/>
  <c r="P543"/>
  <c r="P107"/>
  <c r="R278"/>
  <c r="R243"/>
  <c r="P75"/>
  <c r="P42"/>
  <c r="R125"/>
  <c r="P348" l="1"/>
  <c r="T243"/>
  <c r="P243"/>
  <c r="R255"/>
  <c r="R290"/>
  <c r="P278"/>
  <c r="T278"/>
  <c r="T125"/>
  <c r="T290" l="1"/>
  <c r="P290"/>
  <c r="P255"/>
  <c r="T255"/>
  <c r="N128"/>
  <c r="R128" s="1"/>
  <c r="N127"/>
  <c r="R127" s="1"/>
  <c r="T128" l="1"/>
  <c r="L129"/>
  <c r="N129"/>
  <c r="T127"/>
  <c r="R129"/>
  <c r="T129" l="1"/>
  <c r="P129"/>
  <c r="N132" l="1"/>
  <c r="R132" l="1"/>
  <c r="N133" l="1"/>
  <c r="T132"/>
  <c r="R133" l="1"/>
  <c r="T133" l="1"/>
  <c r="N135" l="1"/>
  <c r="R135" s="1"/>
  <c r="N134"/>
  <c r="R134" s="1"/>
  <c r="T135" l="1"/>
  <c r="N136"/>
  <c r="L136"/>
  <c r="T134"/>
  <c r="R136"/>
  <c r="T136" l="1"/>
  <c r="P136"/>
  <c r="N139" l="1"/>
  <c r="R139" l="1"/>
  <c r="N141"/>
  <c r="R141" s="1"/>
  <c r="T141" l="1"/>
  <c r="T139"/>
  <c r="N140"/>
  <c r="R140" l="1"/>
  <c r="T140" l="1"/>
  <c r="N143"/>
  <c r="R143" s="1"/>
  <c r="T143" l="1"/>
  <c r="N142"/>
  <c r="N144" s="1"/>
  <c r="L144"/>
  <c r="N426"/>
  <c r="R426" s="1"/>
  <c r="N357"/>
  <c r="R357" s="1"/>
  <c r="N414"/>
  <c r="R414" s="1"/>
  <c r="N534"/>
  <c r="R534" s="1"/>
  <c r="N354"/>
  <c r="R354" s="1"/>
  <c r="N434"/>
  <c r="R434" s="1"/>
  <c r="N415"/>
  <c r="R415" s="1"/>
  <c r="N356"/>
  <c r="R356" s="1"/>
  <c r="N421"/>
  <c r="R421" s="1"/>
  <c r="N358"/>
  <c r="R358" s="1"/>
  <c r="N535"/>
  <c r="R535" s="1"/>
  <c r="N411"/>
  <c r="R411" s="1"/>
  <c r="N416"/>
  <c r="R416" s="1"/>
  <c r="N431"/>
  <c r="R431" s="1"/>
  <c r="N424"/>
  <c r="R424" s="1"/>
  <c r="N425"/>
  <c r="R425" s="1"/>
  <c r="N406"/>
  <c r="R406" s="1"/>
  <c r="N363"/>
  <c r="R363" s="1"/>
  <c r="N366"/>
  <c r="R366" s="1"/>
  <c r="N367"/>
  <c r="R367" s="1"/>
  <c r="N368"/>
  <c r="R368" s="1"/>
  <c r="N373"/>
  <c r="R373" s="1"/>
  <c r="N376"/>
  <c r="R376" s="1"/>
  <c r="N377"/>
  <c r="R377" s="1"/>
  <c r="N378"/>
  <c r="R378" s="1"/>
  <c r="N388"/>
  <c r="R388" s="1"/>
  <c r="N391"/>
  <c r="R391" s="1"/>
  <c r="N392"/>
  <c r="R392" s="1"/>
  <c r="N393"/>
  <c r="R393" s="1"/>
  <c r="T377" l="1"/>
  <c r="T354"/>
  <c r="T391"/>
  <c r="T411"/>
  <c r="T357"/>
  <c r="T434"/>
  <c r="T416"/>
  <c r="T424"/>
  <c r="T392"/>
  <c r="T376"/>
  <c r="T367"/>
  <c r="T363"/>
  <c r="T534"/>
  <c r="T373"/>
  <c r="T406"/>
  <c r="T431"/>
  <c r="T421"/>
  <c r="T388"/>
  <c r="T356"/>
  <c r="T358"/>
  <c r="T393"/>
  <c r="T535"/>
  <c r="T415"/>
  <c r="T414"/>
  <c r="T425"/>
  <c r="T378"/>
  <c r="T368"/>
  <c r="T366"/>
  <c r="T426"/>
  <c r="R142"/>
  <c r="N435"/>
  <c r="R435" s="1"/>
  <c r="N375"/>
  <c r="R375" s="1"/>
  <c r="N401"/>
  <c r="N420"/>
  <c r="R420" s="1"/>
  <c r="N410"/>
  <c r="R410" s="1"/>
  <c r="N365"/>
  <c r="R365" s="1"/>
  <c r="N430"/>
  <c r="R430" s="1"/>
  <c r="N387"/>
  <c r="N390"/>
  <c r="R390" s="1"/>
  <c r="N362"/>
  <c r="R362" s="1"/>
  <c r="N413"/>
  <c r="R413" s="1"/>
  <c r="N423"/>
  <c r="R423" s="1"/>
  <c r="N353"/>
  <c r="N433"/>
  <c r="R433" s="1"/>
  <c r="N372"/>
  <c r="R372" s="1"/>
  <c r="N533"/>
  <c r="L536"/>
  <c r="N404" l="1"/>
  <c r="R404" s="1"/>
  <c r="L563"/>
  <c r="T375"/>
  <c r="T365"/>
  <c r="T413"/>
  <c r="T423"/>
  <c r="T390"/>
  <c r="T435"/>
  <c r="T433"/>
  <c r="R144"/>
  <c r="N449"/>
  <c r="R449" s="1"/>
  <c r="N451"/>
  <c r="R451" s="1"/>
  <c r="N446"/>
  <c r="R446" s="1"/>
  <c r="N450"/>
  <c r="R450" s="1"/>
  <c r="T142"/>
  <c r="N196"/>
  <c r="R196" s="1"/>
  <c r="N436"/>
  <c r="R436" s="1"/>
  <c r="N585"/>
  <c r="R585" s="1"/>
  <c r="N600"/>
  <c r="R600" s="1"/>
  <c r="N175"/>
  <c r="R175" s="1"/>
  <c r="N202"/>
  <c r="R202" s="1"/>
  <c r="N181"/>
  <c r="R181" s="1"/>
  <c r="N611"/>
  <c r="R611" s="1"/>
  <c r="N592"/>
  <c r="R592" s="1"/>
  <c r="N180"/>
  <c r="N168"/>
  <c r="R168" s="1"/>
  <c r="N184"/>
  <c r="R184" s="1"/>
  <c r="N609"/>
  <c r="R609" s="1"/>
  <c r="N607"/>
  <c r="R607" s="1"/>
  <c r="N174"/>
  <c r="R174" s="1"/>
  <c r="N167"/>
  <c r="R167" s="1"/>
  <c r="N166"/>
  <c r="R166" s="1"/>
  <c r="N212"/>
  <c r="R212" s="1"/>
  <c r="N593"/>
  <c r="R593" s="1"/>
  <c r="N204"/>
  <c r="R204" s="1"/>
  <c r="N571"/>
  <c r="R571" s="1"/>
  <c r="N195"/>
  <c r="R195" s="1"/>
  <c r="N183"/>
  <c r="R183" s="1"/>
  <c r="N595"/>
  <c r="R595" s="1"/>
  <c r="N605"/>
  <c r="R605" s="1"/>
  <c r="N606"/>
  <c r="R606" s="1"/>
  <c r="N213"/>
  <c r="R213" s="1"/>
  <c r="N210"/>
  <c r="R210" s="1"/>
  <c r="N176"/>
  <c r="R176" s="1"/>
  <c r="N182"/>
  <c r="R182" s="1"/>
  <c r="N209"/>
  <c r="N197"/>
  <c r="R197" s="1"/>
  <c r="N608"/>
  <c r="R608" s="1"/>
  <c r="N594"/>
  <c r="R594" s="1"/>
  <c r="N205"/>
  <c r="R205" s="1"/>
  <c r="N579"/>
  <c r="R579" s="1"/>
  <c r="N575"/>
  <c r="R575" s="1"/>
  <c r="N203"/>
  <c r="R203" s="1"/>
  <c r="N165"/>
  <c r="R165" s="1"/>
  <c r="N201"/>
  <c r="N173"/>
  <c r="R173" s="1"/>
  <c r="N194"/>
  <c r="R194" s="1"/>
  <c r="N211"/>
  <c r="R211" s="1"/>
  <c r="N591"/>
  <c r="R591" s="1"/>
  <c r="N580"/>
  <c r="R580" s="1"/>
  <c r="N596"/>
  <c r="R596" s="1"/>
  <c r="N432"/>
  <c r="N412"/>
  <c r="N364"/>
  <c r="T410"/>
  <c r="N389"/>
  <c r="N374"/>
  <c r="R387"/>
  <c r="N403"/>
  <c r="N422"/>
  <c r="T372"/>
  <c r="R353"/>
  <c r="T362"/>
  <c r="T430"/>
  <c r="T420"/>
  <c r="R533"/>
  <c r="N536"/>
  <c r="N563" s="1"/>
  <c r="R401"/>
  <c r="N355"/>
  <c r="P144" l="1"/>
  <c r="T404"/>
  <c r="N612"/>
  <c r="R612" s="1"/>
  <c r="N448"/>
  <c r="R448" s="1"/>
  <c r="T213"/>
  <c r="T182"/>
  <c r="T168"/>
  <c r="T184"/>
  <c r="T449"/>
  <c r="T165"/>
  <c r="T202"/>
  <c r="T194"/>
  <c r="T167"/>
  <c r="T176"/>
  <c r="T183"/>
  <c r="T195"/>
  <c r="T204"/>
  <c r="T212"/>
  <c r="T196"/>
  <c r="T203"/>
  <c r="T205"/>
  <c r="T197"/>
  <c r="T166"/>
  <c r="T175"/>
  <c r="T211"/>
  <c r="T173"/>
  <c r="T450"/>
  <c r="T436"/>
  <c r="T181"/>
  <c r="T210"/>
  <c r="T174"/>
  <c r="T446"/>
  <c r="T451"/>
  <c r="T144"/>
  <c r="T609"/>
  <c r="T607"/>
  <c r="T608"/>
  <c r="T606"/>
  <c r="T611"/>
  <c r="T596"/>
  <c r="T591"/>
  <c r="T594"/>
  <c r="T595"/>
  <c r="T593"/>
  <c r="T592"/>
  <c r="T600"/>
  <c r="T580"/>
  <c r="T575"/>
  <c r="T579"/>
  <c r="N445"/>
  <c r="N610"/>
  <c r="R610" s="1"/>
  <c r="N295"/>
  <c r="L302"/>
  <c r="L169"/>
  <c r="N578"/>
  <c r="R578" s="1"/>
  <c r="N586"/>
  <c r="R586" s="1"/>
  <c r="N172"/>
  <c r="R172" s="1"/>
  <c r="N574"/>
  <c r="R574" s="1"/>
  <c r="N577"/>
  <c r="R577" s="1"/>
  <c r="N598"/>
  <c r="R598" s="1"/>
  <c r="N164"/>
  <c r="R164" s="1"/>
  <c r="N576"/>
  <c r="R576" s="1"/>
  <c r="N599"/>
  <c r="R599" s="1"/>
  <c r="N590"/>
  <c r="R590" s="1"/>
  <c r="L177"/>
  <c r="L185"/>
  <c r="L614"/>
  <c r="L602"/>
  <c r="N573"/>
  <c r="R573" s="1"/>
  <c r="L582"/>
  <c r="N572"/>
  <c r="R572" s="1"/>
  <c r="L206"/>
  <c r="N597"/>
  <c r="R597" s="1"/>
  <c r="N589"/>
  <c r="R589" s="1"/>
  <c r="L198"/>
  <c r="L214"/>
  <c r="N193"/>
  <c r="N198" s="1"/>
  <c r="L394"/>
  <c r="N214"/>
  <c r="R209"/>
  <c r="T571"/>
  <c r="N427"/>
  <c r="R422"/>
  <c r="R432"/>
  <c r="N437"/>
  <c r="L417"/>
  <c r="T387"/>
  <c r="R374"/>
  <c r="N379"/>
  <c r="L437"/>
  <c r="T605"/>
  <c r="R403"/>
  <c r="L379"/>
  <c r="N369"/>
  <c r="R364"/>
  <c r="T585"/>
  <c r="T353"/>
  <c r="L407"/>
  <c r="N185"/>
  <c r="R180"/>
  <c r="L369"/>
  <c r="R389"/>
  <c r="L359"/>
  <c r="T533"/>
  <c r="R536"/>
  <c r="L427"/>
  <c r="R355"/>
  <c r="T401"/>
  <c r="N206"/>
  <c r="R201"/>
  <c r="N417"/>
  <c r="R412"/>
  <c r="T448" l="1"/>
  <c r="L304"/>
  <c r="L396"/>
  <c r="T612"/>
  <c r="N447"/>
  <c r="N452" s="1"/>
  <c r="R445"/>
  <c r="T536"/>
  <c r="T610"/>
  <c r="T589"/>
  <c r="T597"/>
  <c r="T590"/>
  <c r="T599"/>
  <c r="T598"/>
  <c r="T586"/>
  <c r="T572"/>
  <c r="T573"/>
  <c r="T576"/>
  <c r="T577"/>
  <c r="T574"/>
  <c r="T578"/>
  <c r="N614"/>
  <c r="R614"/>
  <c r="N169"/>
  <c r="R193"/>
  <c r="R295"/>
  <c r="N302"/>
  <c r="N304" s="1"/>
  <c r="N177"/>
  <c r="L187"/>
  <c r="L216"/>
  <c r="R582"/>
  <c r="N582"/>
  <c r="L616"/>
  <c r="N602"/>
  <c r="R602"/>
  <c r="L439"/>
  <c r="L381"/>
  <c r="N216"/>
  <c r="N359"/>
  <c r="T412"/>
  <c r="P536"/>
  <c r="T389"/>
  <c r="R563"/>
  <c r="N394"/>
  <c r="N396" s="1"/>
  <c r="T364"/>
  <c r="T164"/>
  <c r="R169"/>
  <c r="P169" s="1"/>
  <c r="T432"/>
  <c r="T422"/>
  <c r="R206"/>
  <c r="T201"/>
  <c r="N407"/>
  <c r="T172"/>
  <c r="R177"/>
  <c r="P177" s="1"/>
  <c r="T180"/>
  <c r="R185"/>
  <c r="T374"/>
  <c r="T403"/>
  <c r="T355"/>
  <c r="R214"/>
  <c r="T209"/>
  <c r="R616" l="1"/>
  <c r="L452"/>
  <c r="T445"/>
  <c r="R447"/>
  <c r="N454"/>
  <c r="T185"/>
  <c r="T614"/>
  <c r="T602"/>
  <c r="T582"/>
  <c r="T214"/>
  <c r="T177"/>
  <c r="T206"/>
  <c r="T193"/>
  <c r="T169"/>
  <c r="P614"/>
  <c r="N187"/>
  <c r="N218" s="1"/>
  <c r="L218"/>
  <c r="R198"/>
  <c r="T295"/>
  <c r="R302"/>
  <c r="P602"/>
  <c r="P582"/>
  <c r="N616"/>
  <c r="R369"/>
  <c r="R427"/>
  <c r="R379"/>
  <c r="R437"/>
  <c r="R394"/>
  <c r="R359"/>
  <c r="P185"/>
  <c r="T563"/>
  <c r="P563"/>
  <c r="R407"/>
  <c r="P206"/>
  <c r="N439"/>
  <c r="P214"/>
  <c r="R187"/>
  <c r="R417"/>
  <c r="N381"/>
  <c r="T447" l="1"/>
  <c r="L454"/>
  <c r="N486"/>
  <c r="T369"/>
  <c r="T198"/>
  <c r="T427"/>
  <c r="T407"/>
  <c r="T359"/>
  <c r="T616"/>
  <c r="R304"/>
  <c r="N147"/>
  <c r="P198"/>
  <c r="R216"/>
  <c r="P302"/>
  <c r="T302"/>
  <c r="P616"/>
  <c r="P369"/>
  <c r="R439"/>
  <c r="R381"/>
  <c r="T379"/>
  <c r="P379"/>
  <c r="P427"/>
  <c r="P394"/>
  <c r="T394"/>
  <c r="R396"/>
  <c r="P359"/>
  <c r="T417"/>
  <c r="P417"/>
  <c r="T187"/>
  <c r="P187"/>
  <c r="T437"/>
  <c r="P437"/>
  <c r="P407"/>
  <c r="P304" l="1"/>
  <c r="L486"/>
  <c r="R452"/>
  <c r="T304"/>
  <c r="T381"/>
  <c r="T216"/>
  <c r="T439"/>
  <c r="R147"/>
  <c r="R218"/>
  <c r="P216"/>
  <c r="P439"/>
  <c r="P381"/>
  <c r="T396"/>
  <c r="P396"/>
  <c r="R454" l="1"/>
  <c r="R486"/>
  <c r="P452"/>
  <c r="T452"/>
  <c r="T218"/>
  <c r="N148"/>
  <c r="N149"/>
  <c r="R149" s="1"/>
  <c r="T147"/>
  <c r="P218"/>
  <c r="T454" l="1"/>
  <c r="P454"/>
  <c r="T486"/>
  <c r="P486"/>
  <c r="T149"/>
  <c r="R148"/>
  <c r="T148" l="1"/>
  <c r="N151"/>
  <c r="R151" s="1"/>
  <c r="L152" l="1"/>
  <c r="T151"/>
  <c r="L154" l="1"/>
  <c r="N150"/>
  <c r="N152" s="1"/>
  <c r="N154" s="1"/>
  <c r="R150" l="1"/>
  <c r="T150" l="1"/>
  <c r="R152"/>
  <c r="R154" l="1"/>
  <c r="T152"/>
  <c r="P152"/>
  <c r="T154" l="1"/>
  <c r="P154"/>
  <c r="L156" l="1"/>
  <c r="L565" s="1"/>
  <c r="N156"/>
  <c r="N565" s="1"/>
  <c r="L619" l="1"/>
  <c r="N619"/>
  <c r="R156" l="1"/>
  <c r="T156" l="1"/>
  <c r="R565"/>
  <c r="P156"/>
  <c r="T565" l="1"/>
  <c r="P565"/>
  <c r="R619"/>
  <c r="T619" l="1"/>
  <c r="P619"/>
</calcChain>
</file>

<file path=xl/sharedStrings.xml><?xml version="1.0" encoding="utf-8"?>
<sst xmlns="http://schemas.openxmlformats.org/spreadsheetml/2006/main" count="923" uniqueCount="286">
  <si>
    <t>STEAM PRODUCTION PLANT</t>
  </si>
  <si>
    <t>TOTAL STEAM PRODUCTION</t>
  </si>
  <si>
    <t>NUCLEAR PRODUCTION PLANT</t>
  </si>
  <si>
    <t>TOTAL NUCLEAR PRODUCTION PLANT</t>
  </si>
  <si>
    <t>GRAND TOTAL</t>
  </si>
  <si>
    <t/>
  </si>
  <si>
    <t>COMBINED CYCLE PRODUCTION PLANT</t>
  </si>
  <si>
    <t>TOTAL COMBINED CYCLE PRODUCTION PLANT</t>
  </si>
  <si>
    <t>TRANSMISSION, DISTRIBUTION, AND GENERAL PLANT</t>
  </si>
  <si>
    <t>TOTAL TRANSMISSION, DISTRIBUTION AND GENERAL PLANT</t>
  </si>
  <si>
    <t>SOLAR PRODUCTION PLANT</t>
  </si>
  <si>
    <t>TOTAL PRODUCTION PLANT</t>
  </si>
  <si>
    <t xml:space="preserve">          </t>
  </si>
  <si>
    <t>TOTAL SOLAR PRODUCTION PLANT</t>
  </si>
  <si>
    <t>(6)=(100%-(3))x(4)-(5)</t>
  </si>
  <si>
    <t>(8)=(6)/(7)</t>
  </si>
  <si>
    <t>(9)=(8)/(4)</t>
  </si>
  <si>
    <t>MANATEE COMMON</t>
  </si>
  <si>
    <t>STRUCTURES AND IMPROVEMENTS</t>
  </si>
  <si>
    <t>BOILER PLANT EQUIPMENT</t>
  </si>
  <si>
    <t>TURBOGENERATOR UNITS</t>
  </si>
  <si>
    <t>ACCESSORY ELECTRIC EQUIPMENT</t>
  </si>
  <si>
    <t>TOTAL MANATEE COMMON</t>
  </si>
  <si>
    <t>MANATEE UNIT 1</t>
  </si>
  <si>
    <t>TOTAL MANATEE UNIT 1</t>
  </si>
  <si>
    <t>MANATEE UNIT 2</t>
  </si>
  <si>
    <t>TOTAL MANATEE UNIT 2</t>
  </si>
  <si>
    <t>MARTIN COMMON</t>
  </si>
  <si>
    <t>TOTAL MARTIN COMMON</t>
  </si>
  <si>
    <t>MARTIN PIPELINE</t>
  </si>
  <si>
    <t>TOTAL MARTIN PIPELINE</t>
  </si>
  <si>
    <t>MARTIN UNIT 1</t>
  </si>
  <si>
    <t>TOTAL MARTIN UNIT 1</t>
  </si>
  <si>
    <t>MARTIN UNIT 2</t>
  </si>
  <si>
    <t>TOTAL MARTIN UNIT 2</t>
  </si>
  <si>
    <t>SCHERER COAL CARS</t>
  </si>
  <si>
    <t>TOTAL SCHERER COAL CARS</t>
  </si>
  <si>
    <t>SCHERER COMMON</t>
  </si>
  <si>
    <t>TOTAL SCHERER COMMON</t>
  </si>
  <si>
    <t>SCHERER UNIT 4</t>
  </si>
  <si>
    <t>TOTAL SCHERER UNIT 4</t>
  </si>
  <si>
    <t>SJRPP COAL CARS</t>
  </si>
  <si>
    <t>TOTAL SJRPP COAL CARS</t>
  </si>
  <si>
    <t>SJRPP COMMON</t>
  </si>
  <si>
    <t>TOTAL SJRPP COMMON</t>
  </si>
  <si>
    <t>SJRPP UNIT 1</t>
  </si>
  <si>
    <t>TOTAL SJRPP UNIT 1</t>
  </si>
  <si>
    <t>SJRPP UNIT 2</t>
  </si>
  <si>
    <t>TOTAL SJRPP UNIT 2</t>
  </si>
  <si>
    <t>TURKEY POINT COMMON</t>
  </si>
  <si>
    <t>TOTAL TURKEY POINT COMMON</t>
  </si>
  <si>
    <t>ST. LUCIE COMMON</t>
  </si>
  <si>
    <t>REACTOR PLANT EQUIPMENT</t>
  </si>
  <si>
    <t>TOTAL ST. LUCIE COMMON</t>
  </si>
  <si>
    <t>ST. LUCIE UNIT 1</t>
  </si>
  <si>
    <t>TOTAL ST. LUCIE UNIT 1</t>
  </si>
  <si>
    <t>ST. LUCIE UNIT 2</t>
  </si>
  <si>
    <t>TOTAL ST. LUCIE UNIT 2</t>
  </si>
  <si>
    <t>TURKEY POINT UNIT 3</t>
  </si>
  <si>
    <t>TOTAL TURKEY POINT UNIT 3</t>
  </si>
  <si>
    <t>TURKEY POINT UNIT 4</t>
  </si>
  <si>
    <t>TOTAL TURKEY POINT UNIT 4</t>
  </si>
  <si>
    <t>LAUDERDALE COMMON</t>
  </si>
  <si>
    <t>PRIME MOVERS - GENERAL</t>
  </si>
  <si>
    <t>GENERATORS</t>
  </si>
  <si>
    <t>TOTAL LAUDERDALE COMMON</t>
  </si>
  <si>
    <t>LAUDERDALE UNIT 4</t>
  </si>
  <si>
    <t>TOTAL LAUDERDALE UNIT 4</t>
  </si>
  <si>
    <t>LAUDERDALE UNIT 5</t>
  </si>
  <si>
    <t>TOTAL LAUDERDALE UNIT 5</t>
  </si>
  <si>
    <t>FT. MYERS COMMON</t>
  </si>
  <si>
    <t>TOTAL FT. MYERS COMMON</t>
  </si>
  <si>
    <t>FT. MYERS UNIT 2</t>
  </si>
  <si>
    <t>TOTAL FT. MYERS UNIT 2</t>
  </si>
  <si>
    <t>FT. MYERS UNIT 3</t>
  </si>
  <si>
    <t>TOTAL FT. MYERS UNIT 3</t>
  </si>
  <si>
    <t>MANATEE UNIT 3</t>
  </si>
  <si>
    <t>TOTAL MANATEE UNIT 3</t>
  </si>
  <si>
    <t>MARTIN UNIT 3</t>
  </si>
  <si>
    <t>TOTAL MARTIN UNIT 3</t>
  </si>
  <si>
    <t>MARTIN UNIT 4</t>
  </si>
  <si>
    <t>TOTAL MARTIN UNIT 4</t>
  </si>
  <si>
    <t>MARTIN UNIT 8</t>
  </si>
  <si>
    <t>TOTAL MARTIN UNIT 8</t>
  </si>
  <si>
    <t>SANFORD COMMON</t>
  </si>
  <si>
    <t>TOTAL SANFORD COMMON</t>
  </si>
  <si>
    <t>SANFORD UNIT 4</t>
  </si>
  <si>
    <t>TOTAL SANFORD UNIT 4</t>
  </si>
  <si>
    <t>SANFORD UNIT 5</t>
  </si>
  <si>
    <t>TOTAL SANFORD UNIT 5</t>
  </si>
  <si>
    <t>TURKEY POINT UNIT 5</t>
  </si>
  <si>
    <t>TOTAL TURKEY POINT UNIT 5</t>
  </si>
  <si>
    <t>WEST COUNTY COMMON</t>
  </si>
  <si>
    <t>TOTAL WEST COUNTY COMMON</t>
  </si>
  <si>
    <t>WEST COUNTY UNIT 1</t>
  </si>
  <si>
    <t>TOTAL WEST COUNTY UNIT 1</t>
  </si>
  <si>
    <t>WEST COUNTY UNIT 2</t>
  </si>
  <si>
    <t>TOTAL WEST COUNTY UNIT 2</t>
  </si>
  <si>
    <t>WEST COUNTY UNIT 3</t>
  </si>
  <si>
    <t>TOTAL WEST COUNTY UNIT 3</t>
  </si>
  <si>
    <t>CAPE CANAVERAL COMBINED CYCLE</t>
  </si>
  <si>
    <t>TOTAL CAPE CANAVERAL COMBINED CYCLE</t>
  </si>
  <si>
    <t>RIVIERA COMBINED CYCLE</t>
  </si>
  <si>
    <t>TOTAL RIVIERA COMBINED CYCLE</t>
  </si>
  <si>
    <t>PT EVERGLADES COMBINED CYCLE</t>
  </si>
  <si>
    <t>TOTAL PT EVERGLADES COMBINED CYCLE</t>
  </si>
  <si>
    <t>LAUDERDALE GTS</t>
  </si>
  <si>
    <t>TOTAL LAUDERDALE GTS</t>
  </si>
  <si>
    <t>FT. MYERS GTS</t>
  </si>
  <si>
    <t>TOTAL FT. MYERS GTS</t>
  </si>
  <si>
    <t>DESOTO SOLAR</t>
  </si>
  <si>
    <t>TOTAL DESOTOSOLAR</t>
  </si>
  <si>
    <t>SPACE COAST SOLAR</t>
  </si>
  <si>
    <t>TOTAL SPACE COAST SOLAR</t>
  </si>
  <si>
    <t>MARTIN SOLAR</t>
  </si>
  <si>
    <t>TOTAL MARTIN SOLAR</t>
  </si>
  <si>
    <t>MANATEE SOLAR</t>
  </si>
  <si>
    <t>TOTAL MANATEE SOLAR</t>
  </si>
  <si>
    <t>TRANSMISSION PLANT</t>
  </si>
  <si>
    <t>EASEMENTS</t>
  </si>
  <si>
    <t>STATION EQUIPMENT</t>
  </si>
  <si>
    <t>STATION EQUIPMENT - STEP-UP TRANSFORMERS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</si>
  <si>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</si>
  <si>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</si>
  <si>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</si>
  <si>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</si>
  <si>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</si>
  <si>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</si>
  <si>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</t>
  </si>
  <si>
    <t>DISTRIBUTION PLANT</t>
  </si>
  <si>
    <t>POLES, TOWERS AND FIXTURES - WOOD</t>
  </si>
  <si>
    <t>POLES, TOWERS AND FIXTURES - CONCRETE</t>
  </si>
  <si>
    <t>LINE TRANSFORMERS</t>
  </si>
  <si>
    <t>METERS</t>
  </si>
  <si>
    <t>METERS - AMI</t>
  </si>
  <si>
    <t>STREET LIGHTING AND SIGNAL SYSTEMS</t>
  </si>
  <si>
    <t>TOTAL DISTRIBUTION PLANT</t>
  </si>
  <si>
    <t>GENERAL PLANT</t>
  </si>
  <si>
    <t>AUTOMOBILES</t>
  </si>
  <si>
    <t>LIGHT TRUCKS</t>
  </si>
  <si>
    <t>HEAVY TRUCKS</t>
  </si>
  <si>
    <t>TRACTOR TRAILERS</t>
  </si>
  <si>
    <t>TRAILERS</t>
  </si>
  <si>
    <t>POWER OPERATED EQUIPMENT</t>
  </si>
  <si>
    <t>COMMUNICATION EQUIPMENT - FIBER OPTICS</t>
  </si>
  <si>
    <t>TOTAL GENERAL PLANT</t>
  </si>
  <si>
    <t>MANATEE STEAM PLANT</t>
  </si>
  <si>
    <t>TOTAL MANATEE STEAM PLANT</t>
  </si>
  <si>
    <t>MARTIN STEAM PLANT</t>
  </si>
  <si>
    <t>TOTAL MARTIN STEAM PLANT</t>
  </si>
  <si>
    <t>SCHERER STEAM PLANT</t>
  </si>
  <si>
    <t>TOTAL SCHERER STEAM PLANT</t>
  </si>
  <si>
    <t>SJRPP STEAM PLANT</t>
  </si>
  <si>
    <t>TOTAL SJRPP STEAM PLANT</t>
  </si>
  <si>
    <t>ST. LUCIE NUCLEAR PLANT</t>
  </si>
  <si>
    <t>TOTAL ST. LUCIE NUCLEAR PLANT</t>
  </si>
  <si>
    <t>TURKEY POINT NUCLEAR PLANT</t>
  </si>
  <si>
    <t>TOTAL TURKEY POINT NUCLEAR PLANT</t>
  </si>
  <si>
    <t>LAUDERDALE COMBINED CYCLE PLANT</t>
  </si>
  <si>
    <t>TOTAL LAUDERDALE COMBINED CYCLE PLANT</t>
  </si>
  <si>
    <t>FT. MYERS COMBINED CYCLE PLANT</t>
  </si>
  <si>
    <t>TOTAL FT. MYERS COMBINED CYCLE PLANT</t>
  </si>
  <si>
    <t>MANATEE COMBINED CYCLE PLANT</t>
  </si>
  <si>
    <t>TOTAL MANATEE COMBINED CYCLE PLANT</t>
  </si>
  <si>
    <t>MARTIN COMBINED CYCLE PLANT</t>
  </si>
  <si>
    <t>TOTAL MARTIN COMBINED CYCLE PLANT</t>
  </si>
  <si>
    <t>SANFORD COMBINED CYCLE PLANT</t>
  </si>
  <si>
    <t>TOTAL SANFORD COMBINED CYCLE PLANT</t>
  </si>
  <si>
    <t>TURKEY POINT COMBINED CYCLE PLANT</t>
  </si>
  <si>
    <t>TOTAL TURKEY POINT COMBINED CYCLE PLANT</t>
  </si>
  <si>
    <t>WEST COUNTY COMBINED CYCLE PLANT</t>
  </si>
  <si>
    <t>TOTAL WEST COUNTY COMBINED CYCLE PLANT</t>
  </si>
  <si>
    <t>CAPE CANAVERAL COMBINED CYCLE PLANT</t>
  </si>
  <si>
    <t>TOTAL CAPE CANAVERAL COMBINED CYCLE PLANT</t>
  </si>
  <si>
    <t>RIVIERA COMBINED CYCLE PLANT</t>
  </si>
  <si>
    <t>TOTAL RIVIERA COMBINED CYCLE PLANT</t>
  </si>
  <si>
    <t>PT EVERGLADES COMBINED CYCLE PLANT</t>
  </si>
  <si>
    <t>TOTAL PT EVERGLADES COMBINED CYCLE PLANT</t>
  </si>
  <si>
    <t>PEAKER PLANTS</t>
  </si>
  <si>
    <t>TOTAL PEAKER PLANTS</t>
  </si>
  <si>
    <t xml:space="preserve"> ANNUAL DEPRECIATION ACCRUALS AND RATES RELATED TO ELECTRIC PLANT IN SERVICE AS OF DECEMBER 31, 2017</t>
  </si>
  <si>
    <t>PRIME MOVERS - CAPITAL SPARE PARTS</t>
  </si>
  <si>
    <t>TOTAL SCHERER COMMON UNIT 3 AND 4</t>
  </si>
  <si>
    <t>SCHERER COMMON UNIT 3 AND 4</t>
  </si>
  <si>
    <t>SERVICES - OVERHEAD</t>
  </si>
  <si>
    <t>SERVICES - UNDERGROUND</t>
  </si>
  <si>
    <t>UNDERGROUND CONDUIT - DUCT SYSTEM</t>
  </si>
  <si>
    <t>UNDERGROUND CONDUIT - DIRECT BURIED</t>
  </si>
  <si>
    <t>LAUDERDALE AND FT. MYERS PEAKERS</t>
  </si>
  <si>
    <t>TOTAL  LAUDERDALE AND FT. MYERS PEAKERS</t>
  </si>
  <si>
    <t>SQUARE *</t>
  </si>
  <si>
    <t>SJRPP COAL AND LIMESTONE</t>
  </si>
  <si>
    <t>TOTAL SJRPP COAL AND LIMESTONE</t>
  </si>
  <si>
    <t>SJRPP GYPSUM AND ASH</t>
  </si>
  <si>
    <t>TOTAL SJRPP GYPSUM AND ASH</t>
  </si>
  <si>
    <t>BABCOCK RANCH SOLAR</t>
  </si>
  <si>
    <t>TOTAL BABCOCK RANCH SOLAR</t>
  </si>
  <si>
    <t>CITRUS SOLAR</t>
  </si>
  <si>
    <t>TOTAL CITRUS SOLAR</t>
  </si>
  <si>
    <t>INSTALLATIONS ON CUSTOMERS' PREMISES</t>
  </si>
  <si>
    <t xml:space="preserve"> </t>
  </si>
  <si>
    <t>Book</t>
  </si>
  <si>
    <t>Amortz</t>
  </si>
  <si>
    <t>Adj</t>
  </si>
  <si>
    <t>Reserve</t>
  </si>
  <si>
    <t>Imbalance</t>
  </si>
  <si>
    <t>book</t>
  </si>
  <si>
    <t>UNDERGROUND CONDUIT, DUCT SYSTEM</t>
  </si>
  <si>
    <t>UNDERGROUND CONDUIT, DIRECT BURIED</t>
  </si>
  <si>
    <t>UNDERGROUND CONDUCTORS AND DEVICES, DUCT SYSTEM</t>
  </si>
  <si>
    <t>UNDERGROUND CONDUCTORS AND DEVICES, DIRECT BURIED</t>
  </si>
  <si>
    <t>SERVICES, OVERHEAD</t>
  </si>
  <si>
    <t>SERVICES, UNDERGROUND</t>
  </si>
  <si>
    <t>65R3</t>
  </si>
  <si>
    <t>48S0.5</t>
  </si>
  <si>
    <t>44R2.5</t>
  </si>
  <si>
    <t>56S0</t>
  </si>
  <si>
    <t>53R1</t>
  </si>
  <si>
    <t>70R3</t>
  </si>
  <si>
    <t>50R4</t>
  </si>
  <si>
    <t>46L0.5</t>
  </si>
  <si>
    <t>45L1</t>
  </si>
  <si>
    <t>34S0</t>
  </si>
  <si>
    <t>45R2</t>
  </si>
  <si>
    <t>38R2</t>
  </si>
  <si>
    <t>20R2.5</t>
  </si>
  <si>
    <t>30L0</t>
  </si>
  <si>
    <t>39L0</t>
  </si>
  <si>
    <t>55R1.5</t>
  </si>
  <si>
    <t>6L2.5</t>
  </si>
  <si>
    <t>9L3</t>
  </si>
  <si>
    <t>13S3</t>
  </si>
  <si>
    <t>9L2.5</t>
  </si>
  <si>
    <t>20L1</t>
  </si>
  <si>
    <t>11L1.5</t>
  </si>
  <si>
    <t>20S2</t>
  </si>
  <si>
    <t>100R4</t>
  </si>
  <si>
    <t>44L1</t>
  </si>
  <si>
    <t>38R1</t>
  </si>
  <si>
    <t>70R4</t>
  </si>
  <si>
    <t>55S0</t>
  </si>
  <si>
    <t>65R4</t>
  </si>
  <si>
    <t>75R4</t>
  </si>
  <si>
    <t>ESTIMATED SURVIVOR CURVE, NET SALVAGE, ORIGINAL COST, BOOK RESERVE AND CALCULATED REMAINING LIFE</t>
  </si>
  <si>
    <t>(10)=(4)-FPL $</t>
  </si>
  <si>
    <t xml:space="preserve">OFFICE OF PUBLIC COUNSEL'S CALCULATION OF </t>
  </si>
  <si>
    <t>FLORIDA POWER AND LIGHT COMPANY'S</t>
  </si>
  <si>
    <t>MISCELLANEOUS POWER PLANT EQUIP.</t>
  </si>
  <si>
    <t>STATION EQUIP- STEP-UP TRANSFRMRS</t>
  </si>
  <si>
    <t>UNDERGROUND CONDUCTORS &amp; DEVICES</t>
  </si>
  <si>
    <t>POLES, TOWERS &amp; FIXTURES - CONCRETE</t>
  </si>
  <si>
    <t>OVERHEAD CONDUCTORS &amp; DEVICES</t>
  </si>
  <si>
    <t>UG CONDUCTORS &amp; DEVICES-DUCT SYS</t>
  </si>
  <si>
    <t>UG CONDUCTORS &amp; DEVICES-DIRECT BURIED</t>
  </si>
  <si>
    <t>COMMUNICATION EQUIP - FIBER OPTICS</t>
  </si>
  <si>
    <t>FUEL HOLDERS, PRODUCERS &amp; ACCESS.</t>
  </si>
  <si>
    <t>MISCELLANEOUS POWER PLANT EQUIP</t>
  </si>
  <si>
    <t>Probable</t>
  </si>
  <si>
    <t>Retirement</t>
  </si>
  <si>
    <t>Date</t>
  </si>
  <si>
    <t>Interim</t>
  </si>
  <si>
    <t>Rate</t>
  </si>
  <si>
    <t>Rate/Curve</t>
  </si>
  <si>
    <t>Net</t>
  </si>
  <si>
    <t>Salvage</t>
  </si>
  <si>
    <t>Original</t>
  </si>
  <si>
    <t>Cost</t>
  </si>
  <si>
    <t>Future</t>
  </si>
  <si>
    <t>Accruals</t>
  </si>
  <si>
    <t>Composite</t>
  </si>
  <si>
    <t>Remaining</t>
  </si>
  <si>
    <t>Life</t>
  </si>
  <si>
    <t>Annual</t>
  </si>
  <si>
    <t>Depreciation</t>
  </si>
  <si>
    <t>Adjustment</t>
  </si>
  <si>
    <t>Column (1)</t>
  </si>
  <si>
    <t>: Exhibit NWA-1 pages 54-64 with 5-year extension for Combined Cycle units.</t>
  </si>
  <si>
    <t>Column (2)</t>
  </si>
  <si>
    <t xml:space="preserve">: Commission adopted interim retirement rates in prior case and Exhibit NWA-1 page 65 except as adjusted by OPC. </t>
  </si>
  <si>
    <t>Column (3)</t>
  </si>
  <si>
    <t>: Exhibit NWA-1 pages 54-65.</t>
  </si>
  <si>
    <t>Column (4)</t>
  </si>
  <si>
    <t xml:space="preserve">: Exhibit NWA-1 pages 54-65 except as adjusted by OPC. </t>
  </si>
  <si>
    <t xml:space="preserve">: Exhibit NWA-1 pages 54-65 except as adjusted by OPC to remove $923,126,674 relating to four-year amortization of a portion of mass property surplus reserve. </t>
  </si>
  <si>
    <t>Column (5)</t>
  </si>
  <si>
    <t>Column (10)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</si>
</sst>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mm\-yyyy"/>
    <numFmt numFmtId="167" formatCode="0.0000"/>
  </numFmts>
  <fonts count="14">
    <font>
      <sz val="11"/>
      <color theme="1"/>
      <name val="Calibri"/>
      <family val="2"/>
      <scheme val="minor"/>
    </font>
    <font>
      <b/>
      <i/>
      <u/>
      <sz val="16"/>
      <name val="Symbol"/>
      <family val="1"/>
      <charset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indexed="8"/>
      <name val="Arial"/>
      <family val="2"/>
    </font>
    <font>
      <u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1" fillId="0" borderId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5">
    <xf numFmtId="0" fontId="0" fillId="0" borderId="0" xfId="0"/>
    <xf numFmtId="0" fontId="5" fillId="0" borderId="1" xfId="0" applyFont="1" applyBorder="1" applyAlignment="1">
      <alignment horizontal="centerContinuous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37" fontId="4" fillId="0" borderId="0" xfId="0" applyNumberFormat="1" applyFont="1"/>
    <xf numFmtId="164" fontId="5" fillId="0" borderId="0" xfId="1" applyNumberFormat="1" applyFont="1"/>
    <xf numFmtId="164" fontId="5" fillId="0" borderId="1" xfId="1" applyNumberFormat="1" applyFont="1" applyBorder="1"/>
    <xf numFmtId="164" fontId="5" fillId="0" borderId="3" xfId="1" applyNumberFormat="1" applyFont="1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43" fontId="4" fillId="0" borderId="0" xfId="1" applyFont="1"/>
    <xf numFmtId="164" fontId="6" fillId="0" borderId="2" xfId="1" applyNumberFormat="1" applyFont="1" applyBorder="1"/>
    <xf numFmtId="164" fontId="6" fillId="0" borderId="0" xfId="1" applyNumberFormat="1" applyFont="1" applyBorder="1"/>
    <xf numFmtId="164" fontId="7" fillId="0" borderId="0" xfId="1" applyNumberFormat="1" applyFont="1"/>
    <xf numFmtId="164" fontId="7" fillId="0" borderId="1" xfId="1" applyNumberFormat="1" applyFont="1" applyBorder="1"/>
    <xf numFmtId="164" fontId="4" fillId="0" borderId="1" xfId="1" applyNumberFormat="1" applyFont="1" applyBorder="1"/>
    <xf numFmtId="0" fontId="4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/>
    <xf numFmtId="164" fontId="4" fillId="0" borderId="0" xfId="1" applyNumberFormat="1" applyFont="1"/>
    <xf numFmtId="164" fontId="4" fillId="0" borderId="0" xfId="0" applyNumberFormat="1" applyFont="1"/>
    <xf numFmtId="0" fontId="6" fillId="0" borderId="0" xfId="0" applyFont="1"/>
    <xf numFmtId="164" fontId="6" fillId="0" borderId="0" xfId="1" applyNumberFormat="1" applyFont="1"/>
    <xf numFmtId="0" fontId="7" fillId="0" borderId="0" xfId="0" applyFont="1"/>
    <xf numFmtId="164" fontId="5" fillId="0" borderId="0" xfId="1" applyNumberFormat="1" applyFont="1" applyBorder="1"/>
    <xf numFmtId="164" fontId="7" fillId="0" borderId="0" xfId="1" applyNumberFormat="1" applyFont="1" applyBorder="1"/>
    <xf numFmtId="0" fontId="4" fillId="0" borderId="0" xfId="0" applyFont="1" applyAlignment="1">
      <alignment horizontal="centerContinuous"/>
    </xf>
    <xf numFmtId="166" fontId="4" fillId="0" borderId="0" xfId="1" applyNumberFormat="1" applyFont="1"/>
    <xf numFmtId="0" fontId="4" fillId="0" borderId="0" xfId="1" applyNumberFormat="1" applyFont="1"/>
    <xf numFmtId="165" fontId="4" fillId="0" borderId="0" xfId="1" applyNumberFormat="1" applyFont="1" applyAlignment="1">
      <alignment horizontal="center"/>
    </xf>
    <xf numFmtId="0" fontId="4" fillId="0" borderId="0" xfId="1" applyNumberFormat="1" applyFont="1" applyAlignment="1">
      <alignment horizontal="centerContinuous"/>
    </xf>
    <xf numFmtId="2" fontId="4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Continuous"/>
    </xf>
    <xf numFmtId="164" fontId="4" fillId="0" borderId="0" xfId="1" applyNumberFormat="1" applyFont="1" applyBorder="1"/>
    <xf numFmtId="0" fontId="4" fillId="0" borderId="0" xfId="0" applyFont="1" applyFill="1"/>
    <xf numFmtId="166" fontId="5" fillId="0" borderId="0" xfId="1" applyNumberFormat="1" applyFont="1"/>
    <xf numFmtId="164" fontId="4" fillId="0" borderId="0" xfId="1" applyNumberFormat="1" applyFont="1" applyFill="1"/>
    <xf numFmtId="164" fontId="4" fillId="0" borderId="1" xfId="1" applyNumberFormat="1" applyFont="1" applyFill="1" applyBorder="1"/>
    <xf numFmtId="164" fontId="6" fillId="0" borderId="0" xfId="1" applyNumberFormat="1" applyFont="1" applyFill="1"/>
    <xf numFmtId="2" fontId="4" fillId="0" borderId="0" xfId="1" applyNumberFormat="1" applyFont="1" applyFill="1" applyAlignment="1">
      <alignment horizontal="center"/>
    </xf>
    <xf numFmtId="164" fontId="4" fillId="0" borderId="0" xfId="1" applyNumberFormat="1" applyFont="1" applyFill="1" applyBorder="1"/>
    <xf numFmtId="165" fontId="4" fillId="0" borderId="0" xfId="1" applyNumberFormat="1" applyFont="1" applyFill="1" applyAlignment="1">
      <alignment horizontal="center"/>
    </xf>
    <xf numFmtId="0" fontId="6" fillId="0" borderId="0" xfId="0" applyFont="1" applyFill="1"/>
    <xf numFmtId="0" fontId="4" fillId="0" borderId="0" xfId="0" applyFont="1" applyAlignment="1">
      <alignment horizontal="right"/>
    </xf>
    <xf numFmtId="164" fontId="6" fillId="0" borderId="2" xfId="1" applyNumberFormat="1" applyFont="1" applyFill="1" applyBorder="1"/>
    <xf numFmtId="164" fontId="5" fillId="0" borderId="0" xfId="1" applyNumberFormat="1" applyFont="1" applyFill="1" applyBorder="1"/>
    <xf numFmtId="164" fontId="4" fillId="0" borderId="0" xfId="0" applyNumberFormat="1" applyFont="1" applyFill="1"/>
    <xf numFmtId="164" fontId="7" fillId="0" borderId="0" xfId="1" applyNumberFormat="1" applyFont="1" applyFill="1" applyBorder="1"/>
    <xf numFmtId="164" fontId="6" fillId="0" borderId="0" xfId="1" applyNumberFormat="1" applyFont="1" applyFill="1" applyBorder="1"/>
    <xf numFmtId="164" fontId="5" fillId="0" borderId="3" xfId="1" applyNumberFormat="1" applyFont="1" applyFill="1" applyBorder="1"/>
    <xf numFmtId="0" fontId="5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Continuous"/>
    </xf>
    <xf numFmtId="164" fontId="6" fillId="0" borderId="1" xfId="1" applyNumberFormat="1" applyFont="1" applyBorder="1"/>
    <xf numFmtId="0" fontId="6" fillId="0" borderId="0" xfId="0" applyFont="1" applyBorder="1"/>
    <xf numFmtId="0" fontId="4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4" fontId="4" fillId="0" borderId="0" xfId="0" applyNumberFormat="1" applyFont="1" applyFill="1" applyBorder="1"/>
    <xf numFmtId="2" fontId="7" fillId="0" borderId="0" xfId="1" applyNumberFormat="1" applyFont="1" applyFill="1" applyAlignment="1">
      <alignment horizontal="center"/>
    </xf>
    <xf numFmtId="37" fontId="4" fillId="0" borderId="0" xfId="0" applyNumberFormat="1" applyFont="1" applyFill="1"/>
    <xf numFmtId="164" fontId="7" fillId="0" borderId="0" xfId="1" applyNumberFormat="1" applyFont="1" applyFill="1"/>
    <xf numFmtId="2" fontId="6" fillId="0" borderId="0" xfId="1" applyNumberFormat="1" applyFont="1" applyFill="1" applyAlignment="1">
      <alignment horizontal="center"/>
    </xf>
    <xf numFmtId="164" fontId="6" fillId="0" borderId="1" xfId="1" applyNumberFormat="1" applyFont="1" applyFill="1" applyBorder="1"/>
    <xf numFmtId="165" fontId="5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164" fontId="7" fillId="0" borderId="1" xfId="1" applyNumberFormat="1" applyFont="1" applyFill="1" applyBorder="1"/>
    <xf numFmtId="37" fontId="6" fillId="0" borderId="0" xfId="0" applyNumberFormat="1" applyFont="1" applyFill="1"/>
    <xf numFmtId="2" fontId="4" fillId="0" borderId="0" xfId="1" applyNumberFormat="1" applyFont="1" applyFill="1" applyBorder="1" applyAlignment="1">
      <alignment horizontal="center"/>
    </xf>
    <xf numFmtId="2" fontId="7" fillId="0" borderId="0" xfId="1" applyNumberFormat="1" applyFont="1" applyFill="1" applyBorder="1" applyAlignment="1">
      <alignment horizontal="center"/>
    </xf>
    <xf numFmtId="164" fontId="5" fillId="0" borderId="1" xfId="1" applyNumberFormat="1" applyFont="1" applyFill="1" applyBorder="1"/>
    <xf numFmtId="164" fontId="5" fillId="0" borderId="0" xfId="1" applyNumberFormat="1" applyFont="1" applyFill="1"/>
    <xf numFmtId="43" fontId="5" fillId="0" borderId="0" xfId="1" applyNumberFormat="1" applyFont="1" applyFill="1" applyBorder="1"/>
    <xf numFmtId="0" fontId="5" fillId="0" borderId="0" xfId="0" applyFont="1" applyAlignment="1">
      <alignment horizontal="left" wrapText="1"/>
    </xf>
    <xf numFmtId="167" fontId="4" fillId="0" borderId="0" xfId="1" applyNumberFormat="1" applyFont="1"/>
    <xf numFmtId="37" fontId="0" fillId="0" borderId="0" xfId="0" applyNumberFormat="1"/>
    <xf numFmtId="164" fontId="4" fillId="0" borderId="0" xfId="5" applyNumberFormat="1" applyFont="1"/>
    <xf numFmtId="3" fontId="0" fillId="0" borderId="0" xfId="0" applyNumberFormat="1"/>
    <xf numFmtId="164" fontId="0" fillId="0" borderId="0" xfId="0" applyNumberFormat="1"/>
    <xf numFmtId="164" fontId="4" fillId="0" borderId="1" xfId="5" applyNumberFormat="1" applyFont="1" applyBorder="1"/>
    <xf numFmtId="164" fontId="5" fillId="0" borderId="0" xfId="5" applyNumberFormat="1" applyFont="1"/>
    <xf numFmtId="164" fontId="5" fillId="0" borderId="1" xfId="5" applyNumberFormat="1" applyFont="1" applyBorder="1"/>
    <xf numFmtId="164" fontId="5" fillId="0" borderId="3" xfId="5" applyNumberFormat="1" applyFont="1" applyBorder="1"/>
    <xf numFmtId="37" fontId="5" fillId="0" borderId="3" xfId="5" applyNumberFormat="1" applyFont="1" applyBorder="1"/>
    <xf numFmtId="2" fontId="11" fillId="2" borderId="0" xfId="0" applyNumberFormat="1" applyFont="1" applyFill="1" applyAlignment="1">
      <alignment horizontal="center" wrapText="1"/>
    </xf>
    <xf numFmtId="2" fontId="5" fillId="0" borderId="0" xfId="1" quotePrefix="1" applyNumberFormat="1" applyFont="1" applyAlignment="1">
      <alignment horizontal="center"/>
    </xf>
    <xf numFmtId="37" fontId="4" fillId="0" borderId="0" xfId="1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5" fillId="0" borderId="0" xfId="1" applyNumberFormat="1" applyFont="1" applyAlignment="1">
      <alignment horizontal="right"/>
    </xf>
    <xf numFmtId="0" fontId="4" fillId="0" borderId="0" xfId="0" quotePrefix="1" applyFont="1"/>
    <xf numFmtId="37" fontId="4" fillId="0" borderId="1" xfId="1" applyNumberFormat="1" applyFont="1" applyBorder="1" applyAlignment="1">
      <alignment horizontal="right"/>
    </xf>
    <xf numFmtId="37" fontId="13" fillId="0" borderId="1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7">
    <cellStyle name="Comma" xfId="1" builtinId="3"/>
    <cellStyle name="Comma 10" xfId="6"/>
    <cellStyle name="Comma 2" xfId="4"/>
    <cellStyle name="Comma 3" xfId="5"/>
    <cellStyle name="F2" xfId="2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970"/>
  <sheetViews>
    <sheetView tabSelected="1" zoomScale="90" zoomScaleNormal="90" zoomScaleSheetLayoutView="85" workbookViewId="0">
      <selection sqref="A1:V1"/>
    </sheetView>
  </sheetViews>
  <sheetFormatPr defaultColWidth="9.109375" defaultRowHeight="13.2"/>
  <cols>
    <col min="1" max="1" width="6.6640625" style="17" customWidth="1"/>
    <col min="2" max="2" width="35.88671875" style="17" customWidth="1"/>
    <col min="3" max="3" width="2.6640625" style="17" customWidth="1"/>
    <col min="4" max="4" width="9.6640625" style="17" customWidth="1"/>
    <col min="5" max="5" width="2.6640625" style="17" customWidth="1"/>
    <col min="6" max="6" width="9.5546875" style="17" customWidth="1"/>
    <col min="7" max="7" width="2.6640625" style="17" customWidth="1"/>
    <col min="8" max="8" width="7.88671875" style="17" customWidth="1"/>
    <col min="9" max="9" width="2.6640625" style="17" customWidth="1"/>
    <col min="10" max="10" width="15" style="17" customWidth="1"/>
    <col min="11" max="11" width="2.33203125" style="17" customWidth="1"/>
    <col min="12" max="12" width="15.109375" style="17" customWidth="1"/>
    <col min="13" max="13" width="2.6640625" style="17" customWidth="1"/>
    <col min="14" max="14" width="15.109375" style="35" customWidth="1"/>
    <col min="15" max="15" width="2.6640625" style="35" customWidth="1"/>
    <col min="16" max="16" width="10.33203125" style="35" customWidth="1"/>
    <col min="17" max="17" width="2.6640625" style="35" customWidth="1"/>
    <col min="18" max="18" width="14.44140625" style="35" customWidth="1"/>
    <col min="19" max="19" width="2.6640625" style="35" customWidth="1"/>
    <col min="20" max="20" width="12.109375" style="35" customWidth="1"/>
    <col min="21" max="21" width="2.5546875" style="35" customWidth="1"/>
    <col min="22" max="22" width="13.6640625" style="17" customWidth="1"/>
    <col min="23" max="23" width="3.33203125" style="17" customWidth="1"/>
    <col min="24" max="16384" width="9.109375" style="17"/>
  </cols>
  <sheetData>
    <row r="1" spans="1:22" ht="17.399999999999999">
      <c r="A1" s="92" t="s">
        <v>245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>
      <c r="A2" s="73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52"/>
      <c r="O2" s="52"/>
      <c r="P2" s="52"/>
      <c r="Q2" s="52"/>
      <c r="R2" s="52"/>
      <c r="S2" s="52"/>
      <c r="T2" s="52"/>
      <c r="U2" s="52"/>
      <c r="V2" s="32"/>
    </row>
    <row r="3" spans="1:22" ht="16.2" customHeight="1">
      <c r="A3" s="94" t="s">
        <v>246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2">
      <c r="A4" s="93" t="s">
        <v>243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2">
      <c r="A5" s="93" t="s">
        <v>180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</row>
    <row r="6" spans="1:22">
      <c r="A6" s="1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V6" s="32"/>
    </row>
    <row r="7" spans="1:22">
      <c r="A7" s="1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V7" s="32"/>
    </row>
    <row r="8" spans="1:22">
      <c r="D8" s="2" t="s">
        <v>257</v>
      </c>
      <c r="F8" s="19" t="s">
        <v>260</v>
      </c>
      <c r="N8" s="56"/>
      <c r="P8" s="56" t="s">
        <v>269</v>
      </c>
      <c r="R8" s="56" t="s">
        <v>272</v>
      </c>
      <c r="S8" s="56"/>
      <c r="T8" s="56" t="s">
        <v>272</v>
      </c>
      <c r="U8" s="56"/>
      <c r="V8" s="32"/>
    </row>
    <row r="9" spans="1:22">
      <c r="D9" s="2" t="s">
        <v>258</v>
      </c>
      <c r="F9" s="2" t="s">
        <v>258</v>
      </c>
      <c r="H9" s="2" t="s">
        <v>263</v>
      </c>
      <c r="J9" s="2" t="s">
        <v>265</v>
      </c>
      <c r="L9" s="2" t="s">
        <v>201</v>
      </c>
      <c r="N9" s="56" t="s">
        <v>267</v>
      </c>
      <c r="O9" s="56"/>
      <c r="P9" s="56" t="s">
        <v>270</v>
      </c>
      <c r="Q9" s="57"/>
      <c r="R9" s="57" t="s">
        <v>273</v>
      </c>
      <c r="S9" s="56"/>
      <c r="T9" s="56" t="s">
        <v>273</v>
      </c>
      <c r="U9" s="57"/>
      <c r="V9" s="56" t="s">
        <v>272</v>
      </c>
    </row>
    <row r="10" spans="1:22">
      <c r="D10" s="3" t="s">
        <v>259</v>
      </c>
      <c r="F10" s="1" t="s">
        <v>262</v>
      </c>
      <c r="H10" s="3" t="s">
        <v>264</v>
      </c>
      <c r="J10" s="3" t="s">
        <v>266</v>
      </c>
      <c r="L10" s="3" t="s">
        <v>204</v>
      </c>
      <c r="N10" s="51" t="s">
        <v>268</v>
      </c>
      <c r="O10" s="56"/>
      <c r="P10" s="51" t="s">
        <v>271</v>
      </c>
      <c r="Q10" s="56"/>
      <c r="R10" s="51" t="s">
        <v>268</v>
      </c>
      <c r="S10" s="56"/>
      <c r="T10" s="51" t="s">
        <v>261</v>
      </c>
      <c r="U10" s="56"/>
      <c r="V10" s="51" t="s">
        <v>274</v>
      </c>
    </row>
    <row r="11" spans="1:22">
      <c r="D11" s="4">
        <v>-1</v>
      </c>
      <c r="F11" s="33">
        <v>-2</v>
      </c>
      <c r="H11" s="4">
        <v>-3</v>
      </c>
      <c r="J11" s="4">
        <v>-4</v>
      </c>
      <c r="K11" s="4"/>
      <c r="L11" s="4">
        <v>-5</v>
      </c>
      <c r="M11" s="4"/>
      <c r="N11" s="64" t="s">
        <v>14</v>
      </c>
      <c r="O11" s="64"/>
      <c r="P11" s="64">
        <v>-7</v>
      </c>
      <c r="Q11" s="64"/>
      <c r="R11" s="64" t="s">
        <v>15</v>
      </c>
      <c r="S11" s="64"/>
      <c r="T11" s="64" t="s">
        <v>16</v>
      </c>
      <c r="U11" s="64"/>
      <c r="V11" s="85" t="s">
        <v>244</v>
      </c>
    </row>
    <row r="12" spans="1:22">
      <c r="J12" s="2"/>
      <c r="L12" s="9"/>
      <c r="N12" s="65"/>
      <c r="O12" s="65"/>
      <c r="P12" s="65"/>
      <c r="Q12" s="65"/>
      <c r="R12" s="65"/>
      <c r="S12" s="65"/>
      <c r="T12" s="65"/>
      <c r="U12" s="65"/>
      <c r="V12" s="10"/>
    </row>
    <row r="13" spans="1:22">
      <c r="A13" s="19" t="s">
        <v>0</v>
      </c>
    </row>
    <row r="16" spans="1:22" s="22" customFormat="1">
      <c r="A16" s="24" t="s">
        <v>146</v>
      </c>
      <c r="J16" s="23"/>
      <c r="L16" s="23"/>
      <c r="N16" s="39"/>
      <c r="O16" s="39"/>
      <c r="P16" s="39"/>
      <c r="Q16" s="39"/>
      <c r="R16" s="39"/>
      <c r="S16" s="39"/>
      <c r="T16" s="39"/>
      <c r="U16" s="39"/>
      <c r="V16" s="23"/>
    </row>
    <row r="17" spans="1:22">
      <c r="A17" s="17" t="s">
        <v>5</v>
      </c>
      <c r="B17" s="17" t="s">
        <v>5</v>
      </c>
      <c r="C17" s="22" t="str">
        <f>+UPPER(B17)</f>
        <v/>
      </c>
    </row>
    <row r="18" spans="1:22" s="22" customFormat="1">
      <c r="A18" s="22" t="s">
        <v>5</v>
      </c>
      <c r="B18" s="22" t="s">
        <v>17</v>
      </c>
      <c r="N18" s="43"/>
      <c r="O18" s="43"/>
      <c r="P18" s="43"/>
      <c r="Q18" s="43"/>
      <c r="R18" s="43"/>
      <c r="S18" s="43"/>
      <c r="T18" s="43"/>
      <c r="U18" s="43"/>
    </row>
    <row r="19" spans="1:22">
      <c r="A19" s="17">
        <v>311</v>
      </c>
      <c r="B19" s="17" t="s">
        <v>18</v>
      </c>
      <c r="C19" s="22"/>
      <c r="D19" s="28">
        <v>46934</v>
      </c>
      <c r="F19" s="74">
        <v>3.2000000000000002E-3</v>
      </c>
      <c r="H19" s="30">
        <v>-1</v>
      </c>
      <c r="J19" s="20">
        <v>114283077.88</v>
      </c>
      <c r="L19" s="20">
        <v>73863099.698491246</v>
      </c>
      <c r="N19" s="37">
        <f>+ROUND((100-H19)/100*J19-L19,0)</f>
        <v>41562809</v>
      </c>
      <c r="O19" s="47"/>
      <c r="P19" s="84">
        <v>10.323599999999999</v>
      </c>
      <c r="Q19" s="47"/>
      <c r="R19" s="37">
        <f>+ROUND(N19/P19,0)</f>
        <v>4026000</v>
      </c>
      <c r="S19" s="37"/>
      <c r="T19" s="40">
        <f>+ROUND(R19/J19*100,2)</f>
        <v>3.52</v>
      </c>
      <c r="U19" s="40"/>
      <c r="V19" s="86">
        <v>-1404</v>
      </c>
    </row>
    <row r="20" spans="1:22">
      <c r="A20" s="17">
        <v>312</v>
      </c>
      <c r="B20" s="17" t="s">
        <v>19</v>
      </c>
      <c r="C20" s="22"/>
      <c r="D20" s="28">
        <v>46934</v>
      </c>
      <c r="F20" s="74">
        <v>9.4000000000000004E-3</v>
      </c>
      <c r="H20" s="30">
        <v>-2</v>
      </c>
      <c r="J20" s="20">
        <v>7864883.4699999997</v>
      </c>
      <c r="L20" s="20">
        <v>1419252.0671375</v>
      </c>
      <c r="N20" s="37">
        <f>+ROUND((100-H20)/100*J20-L20,0)</f>
        <v>6602929</v>
      </c>
      <c r="O20" s="47"/>
      <c r="P20" s="84">
        <v>9.9818250000000006</v>
      </c>
      <c r="Q20" s="47"/>
      <c r="R20" s="37">
        <f>+ROUND(N20/P20,0)</f>
        <v>661495</v>
      </c>
      <c r="S20" s="37"/>
      <c r="T20" s="40">
        <f>+ROUND(R20/J20*100,2)</f>
        <v>8.41</v>
      </c>
      <c r="U20" s="40"/>
      <c r="V20" s="86">
        <v>12877</v>
      </c>
    </row>
    <row r="21" spans="1:22">
      <c r="A21" s="17">
        <v>314</v>
      </c>
      <c r="B21" s="17" t="s">
        <v>20</v>
      </c>
      <c r="C21" s="22"/>
      <c r="D21" s="28">
        <v>46934</v>
      </c>
      <c r="F21" s="74">
        <v>1.2E-2</v>
      </c>
      <c r="H21" s="30">
        <v>-1</v>
      </c>
      <c r="J21" s="20">
        <v>9839030.5099999998</v>
      </c>
      <c r="L21" s="20">
        <v>7821767.522224999</v>
      </c>
      <c r="N21" s="37">
        <f>+ROUND((100-H21)/100*J21-L21,0)</f>
        <v>2115653</v>
      </c>
      <c r="O21" s="47"/>
      <c r="P21" s="84">
        <v>9.8384999999999998</v>
      </c>
      <c r="Q21" s="47"/>
      <c r="R21" s="37">
        <f>+ROUND(N21/P21,0)</f>
        <v>215038</v>
      </c>
      <c r="S21" s="37"/>
      <c r="T21" s="40">
        <f>+ROUND(R21/J21*100,2)</f>
        <v>2.19</v>
      </c>
      <c r="U21" s="40"/>
      <c r="V21" s="86">
        <v>686</v>
      </c>
    </row>
    <row r="22" spans="1:22">
      <c r="A22" s="17">
        <v>315</v>
      </c>
      <c r="B22" s="17" t="s">
        <v>21</v>
      </c>
      <c r="C22" s="22"/>
      <c r="D22" s="28">
        <v>46934</v>
      </c>
      <c r="F22" s="74">
        <v>5.1999999999999998E-3</v>
      </c>
      <c r="H22" s="30">
        <v>-2</v>
      </c>
      <c r="J22" s="20">
        <v>9833462.4900000002</v>
      </c>
      <c r="L22" s="20">
        <v>7455584.6702200007</v>
      </c>
      <c r="N22" s="37">
        <f>+ROUND((100-H22)/100*J22-L22,0)</f>
        <v>2574547</v>
      </c>
      <c r="O22" s="47"/>
      <c r="P22" s="84">
        <v>10.21335</v>
      </c>
      <c r="Q22" s="47"/>
      <c r="R22" s="37">
        <f>+ROUND(N22/P22,0)</f>
        <v>252077</v>
      </c>
      <c r="S22" s="37"/>
      <c r="T22" s="40">
        <f>+ROUND(R22/J22*100,2)</f>
        <v>2.56</v>
      </c>
      <c r="U22" s="40"/>
      <c r="V22" s="86">
        <v>-5635</v>
      </c>
    </row>
    <row r="23" spans="1:22">
      <c r="A23" s="17">
        <v>316</v>
      </c>
      <c r="B23" s="17" t="s">
        <v>247</v>
      </c>
      <c r="C23" s="22"/>
      <c r="D23" s="28">
        <v>46934</v>
      </c>
      <c r="F23" s="74">
        <v>7.1000000000000004E-3</v>
      </c>
      <c r="H23" s="30">
        <v>0</v>
      </c>
      <c r="J23" s="16">
        <v>2498111.02</v>
      </c>
      <c r="L23" s="16">
        <v>1956325.3372900002</v>
      </c>
      <c r="N23" s="38">
        <f>+ROUND((100-H23)/100*J23-L23,0)</f>
        <v>541786</v>
      </c>
      <c r="O23" s="58"/>
      <c r="P23" s="84">
        <v>10.108612500000001</v>
      </c>
      <c r="Q23" s="58"/>
      <c r="R23" s="38">
        <f>+ROUND(N23/P23,0)</f>
        <v>53596</v>
      </c>
      <c r="S23" s="41"/>
      <c r="T23" s="40">
        <f>+ROUND(R23/J23*100,2)</f>
        <v>2.15</v>
      </c>
      <c r="U23" s="40"/>
      <c r="V23" s="90">
        <v>-474</v>
      </c>
    </row>
    <row r="24" spans="1:22" s="22" customFormat="1">
      <c r="A24" s="22" t="s">
        <v>5</v>
      </c>
      <c r="B24" s="22" t="s">
        <v>22</v>
      </c>
      <c r="D24" s="28"/>
      <c r="E24" s="17"/>
      <c r="F24" s="29"/>
      <c r="G24" s="17"/>
      <c r="H24" s="30"/>
      <c r="J24" s="23">
        <f>+SUBTOTAL(9,J19:J23)</f>
        <v>144318565.37</v>
      </c>
      <c r="L24" s="23">
        <f>+SUBTOTAL(9,L19:L23)</f>
        <v>92516029.295363739</v>
      </c>
      <c r="N24" s="39">
        <f>+SUBTOTAL(9,N19:N23)</f>
        <v>53397724</v>
      </c>
      <c r="O24" s="39"/>
      <c r="P24" s="62">
        <f>+N24/R24</f>
        <v>10.252613663898854</v>
      </c>
      <c r="Q24" s="39"/>
      <c r="R24" s="39">
        <f>+SUBTOTAL(9,R19:R23)</f>
        <v>5208206</v>
      </c>
      <c r="S24" s="39"/>
      <c r="T24" s="62">
        <f>+R24/J24*100</f>
        <v>3.6088260624316373</v>
      </c>
      <c r="U24" s="62"/>
      <c r="V24" s="39">
        <f>+SUBTOTAL(9,V19:V23)</f>
        <v>6050</v>
      </c>
    </row>
    <row r="25" spans="1:22">
      <c r="A25" s="17" t="s">
        <v>5</v>
      </c>
      <c r="B25" s="17" t="s">
        <v>5</v>
      </c>
      <c r="C25" s="22"/>
      <c r="D25" s="28"/>
      <c r="F25" s="29"/>
      <c r="H25" s="30"/>
      <c r="P25" s="40"/>
      <c r="T25" s="40"/>
      <c r="U25" s="40"/>
      <c r="V25" s="86"/>
    </row>
    <row r="26" spans="1:22" s="22" customFormat="1">
      <c r="A26" s="22" t="s">
        <v>5</v>
      </c>
      <c r="B26" s="22" t="s">
        <v>23</v>
      </c>
      <c r="D26" s="28"/>
      <c r="E26" s="17"/>
      <c r="F26" s="29"/>
      <c r="G26" s="17"/>
      <c r="H26" s="30"/>
      <c r="N26" s="43"/>
      <c r="O26" s="43"/>
      <c r="P26" s="40"/>
      <c r="Q26" s="43"/>
      <c r="R26" s="43"/>
      <c r="S26" s="43"/>
      <c r="T26" s="40"/>
      <c r="U26" s="40"/>
      <c r="V26" s="86"/>
    </row>
    <row r="27" spans="1:22">
      <c r="A27" s="17">
        <v>311</v>
      </c>
      <c r="B27" s="17" t="s">
        <v>18</v>
      </c>
      <c r="C27" s="22"/>
      <c r="D27" s="28">
        <v>46934</v>
      </c>
      <c r="F27" s="74">
        <v>3.2000000000000002E-3</v>
      </c>
      <c r="H27" s="30">
        <v>-1</v>
      </c>
      <c r="J27" s="20">
        <v>6968574.0800000001</v>
      </c>
      <c r="L27" s="20">
        <v>5629218.7973062489</v>
      </c>
      <c r="N27" s="37">
        <f>+ROUND((100-H27)/100*J27-L27,0)</f>
        <v>1409041</v>
      </c>
      <c r="O27" s="47"/>
      <c r="P27" s="40">
        <v>10.323599999999999</v>
      </c>
      <c r="Q27" s="47"/>
      <c r="R27" s="37">
        <f>+ROUND(N27/P27,0)</f>
        <v>136487</v>
      </c>
      <c r="S27" s="37"/>
      <c r="T27" s="40">
        <f>+ROUND(R27/J27*100,2)</f>
        <v>1.96</v>
      </c>
      <c r="U27" s="40"/>
      <c r="V27" s="86">
        <v>-1790</v>
      </c>
    </row>
    <row r="28" spans="1:22">
      <c r="A28" s="17">
        <v>312</v>
      </c>
      <c r="B28" s="17" t="s">
        <v>19</v>
      </c>
      <c r="C28" s="22"/>
      <c r="D28" s="28">
        <v>46934</v>
      </c>
      <c r="F28" s="74">
        <v>9.4000000000000004E-3</v>
      </c>
      <c r="H28" s="30">
        <v>-2</v>
      </c>
      <c r="J28" s="20">
        <v>184992667.80000001</v>
      </c>
      <c r="L28" s="20">
        <v>95599217.640357509</v>
      </c>
      <c r="N28" s="37">
        <f>+ROUND((100-H28)/100*J28-L28,0)</f>
        <v>93093304</v>
      </c>
      <c r="O28" s="47"/>
      <c r="P28" s="40">
        <v>9.9818250000000006</v>
      </c>
      <c r="Q28" s="47"/>
      <c r="R28" s="37">
        <f>+ROUND(N28/P28,0)</f>
        <v>9326281</v>
      </c>
      <c r="S28" s="37"/>
      <c r="T28" s="40">
        <f>+ROUND(R28/J28*100,2)</f>
        <v>5.04</v>
      </c>
      <c r="U28" s="40"/>
      <c r="V28" s="86">
        <v>7632</v>
      </c>
    </row>
    <row r="29" spans="1:22">
      <c r="A29" s="17">
        <v>314</v>
      </c>
      <c r="B29" s="17" t="s">
        <v>20</v>
      </c>
      <c r="C29" s="22"/>
      <c r="D29" s="28">
        <v>46934</v>
      </c>
      <c r="F29" s="74">
        <v>1.2E-2</v>
      </c>
      <c r="H29" s="30">
        <v>-1</v>
      </c>
      <c r="J29" s="20">
        <v>74066120.920000002</v>
      </c>
      <c r="L29" s="20">
        <v>43199871.112767503</v>
      </c>
      <c r="N29" s="37">
        <f>+ROUND((100-H29)/100*J29-L29,0)</f>
        <v>31606911</v>
      </c>
      <c r="O29" s="47"/>
      <c r="P29" s="40">
        <v>9.8384999999999998</v>
      </c>
      <c r="Q29" s="47"/>
      <c r="R29" s="37">
        <f>+ROUND(N29/P29,0)</f>
        <v>3212574</v>
      </c>
      <c r="S29" s="37"/>
      <c r="T29" s="40">
        <f>+ROUND(R29/J29*100,2)</f>
        <v>4.34</v>
      </c>
      <c r="U29" s="40"/>
      <c r="V29" s="86">
        <v>42372</v>
      </c>
    </row>
    <row r="30" spans="1:22">
      <c r="A30" s="17">
        <v>315</v>
      </c>
      <c r="B30" s="17" t="s">
        <v>21</v>
      </c>
      <c r="C30" s="22"/>
      <c r="D30" s="28">
        <v>46934</v>
      </c>
      <c r="F30" s="74">
        <v>5.1999999999999998E-3</v>
      </c>
      <c r="H30" s="30">
        <v>-2</v>
      </c>
      <c r="J30" s="20">
        <v>14537672.539999999</v>
      </c>
      <c r="L30" s="20">
        <v>8121393.6566500003</v>
      </c>
      <c r="N30" s="37">
        <f>+ROUND((100-H30)/100*J30-L30,0)</f>
        <v>6707032</v>
      </c>
      <c r="O30" s="47"/>
      <c r="P30" s="40">
        <v>10.21335</v>
      </c>
      <c r="Q30" s="47"/>
      <c r="R30" s="37">
        <f>+ROUND(N30/P30,0)</f>
        <v>656693</v>
      </c>
      <c r="S30" s="37"/>
      <c r="T30" s="40">
        <f>+ROUND(R30/J30*100,2)</f>
        <v>4.5199999999999996</v>
      </c>
      <c r="U30" s="40"/>
      <c r="V30" s="86">
        <v>-2151</v>
      </c>
    </row>
    <row r="31" spans="1:22">
      <c r="A31" s="17">
        <v>316</v>
      </c>
      <c r="B31" s="17" t="s">
        <v>247</v>
      </c>
      <c r="C31" s="22"/>
      <c r="D31" s="28">
        <v>46934</v>
      </c>
      <c r="F31" s="74">
        <v>7.1000000000000004E-3</v>
      </c>
      <c r="H31" s="30">
        <v>0</v>
      </c>
      <c r="J31" s="16">
        <v>4000322.68</v>
      </c>
      <c r="L31" s="16">
        <v>2337843.9055699999</v>
      </c>
      <c r="N31" s="38">
        <f>+ROUND((100-H31)/100*J31-L31,0)</f>
        <v>1662479</v>
      </c>
      <c r="O31" s="58"/>
      <c r="P31" s="40">
        <v>10.108612500000001</v>
      </c>
      <c r="Q31" s="58"/>
      <c r="R31" s="38">
        <f>+ROUND(N31/P31,0)</f>
        <v>164462</v>
      </c>
      <c r="S31" s="41"/>
      <c r="T31" s="40">
        <f>+ROUND(R31/J31*100,2)</f>
        <v>4.1100000000000003</v>
      </c>
      <c r="U31" s="40"/>
      <c r="V31" s="90">
        <v>-794</v>
      </c>
    </row>
    <row r="32" spans="1:22" s="22" customFormat="1">
      <c r="A32" s="22" t="s">
        <v>5</v>
      </c>
      <c r="B32" s="22" t="s">
        <v>24</v>
      </c>
      <c r="D32" s="28"/>
      <c r="E32" s="17"/>
      <c r="F32" s="29"/>
      <c r="G32" s="17"/>
      <c r="H32" s="30"/>
      <c r="J32" s="23">
        <f>+SUBTOTAL(9,J27:J31)</f>
        <v>284565358.02000004</v>
      </c>
      <c r="L32" s="23">
        <f>+SUBTOTAL(9,L27:L31)</f>
        <v>154887545.11265126</v>
      </c>
      <c r="N32" s="39">
        <f>+SUBTOTAL(9,N27:N31)</f>
        <v>134478767</v>
      </c>
      <c r="O32" s="39"/>
      <c r="P32" s="62">
        <f>+N32/R32</f>
        <v>9.9639756153022514</v>
      </c>
      <c r="Q32" s="39"/>
      <c r="R32" s="39">
        <f>+SUBTOTAL(9,R27:R31)</f>
        <v>13496497</v>
      </c>
      <c r="S32" s="39"/>
      <c r="T32" s="62">
        <f>+R32/J32*100</f>
        <v>4.7428461053405622</v>
      </c>
      <c r="U32" s="62"/>
      <c r="V32" s="39">
        <f>+SUBTOTAL(9,V27:V31)</f>
        <v>45269</v>
      </c>
    </row>
    <row r="33" spans="1:22">
      <c r="A33" s="17" t="s">
        <v>5</v>
      </c>
      <c r="B33" s="17" t="s">
        <v>5</v>
      </c>
      <c r="C33" s="22"/>
      <c r="D33" s="28"/>
      <c r="F33" s="29"/>
      <c r="H33" s="30"/>
      <c r="P33" s="40"/>
      <c r="T33" s="40"/>
      <c r="U33" s="40"/>
      <c r="V33" s="86"/>
    </row>
    <row r="34" spans="1:22" s="22" customFormat="1">
      <c r="A34" s="22" t="s">
        <v>5</v>
      </c>
      <c r="B34" s="22" t="s">
        <v>25</v>
      </c>
      <c r="D34" s="28"/>
      <c r="E34" s="17"/>
      <c r="F34" s="29"/>
      <c r="G34" s="17"/>
      <c r="H34" s="30"/>
      <c r="N34" s="43"/>
      <c r="O34" s="43"/>
      <c r="P34" s="40"/>
      <c r="Q34" s="43"/>
      <c r="R34" s="43"/>
      <c r="S34" s="43"/>
      <c r="T34" s="40"/>
      <c r="U34" s="40"/>
      <c r="V34" s="86"/>
    </row>
    <row r="35" spans="1:22">
      <c r="A35" s="17">
        <v>311</v>
      </c>
      <c r="B35" s="17" t="s">
        <v>18</v>
      </c>
      <c r="C35" s="22"/>
      <c r="D35" s="28">
        <v>46934</v>
      </c>
      <c r="F35" s="74">
        <v>3.2000000000000002E-3</v>
      </c>
      <c r="H35" s="30">
        <v>-1</v>
      </c>
      <c r="J35" s="20">
        <v>5083211.03</v>
      </c>
      <c r="L35" s="20">
        <v>4050365.7496287501</v>
      </c>
      <c r="N35" s="37">
        <f>+ROUND((100-H35)/100*J35-L35,0)</f>
        <v>1083677</v>
      </c>
      <c r="O35" s="47"/>
      <c r="P35" s="40">
        <v>10.323599999999999</v>
      </c>
      <c r="Q35" s="47"/>
      <c r="R35" s="37">
        <f>+ROUND(N35/P35,0)</f>
        <v>104971</v>
      </c>
      <c r="S35" s="37"/>
      <c r="T35" s="40">
        <f>+ROUND(R35/J35*100,2)</f>
        <v>2.0699999999999998</v>
      </c>
      <c r="U35" s="40"/>
      <c r="V35" s="86">
        <v>-1064</v>
      </c>
    </row>
    <row r="36" spans="1:22">
      <c r="A36" s="17">
        <v>312</v>
      </c>
      <c r="B36" s="17" t="s">
        <v>19</v>
      </c>
      <c r="C36" s="22"/>
      <c r="D36" s="28">
        <v>46934</v>
      </c>
      <c r="F36" s="74">
        <v>9.4000000000000004E-3</v>
      </c>
      <c r="H36" s="30">
        <v>-2</v>
      </c>
      <c r="J36" s="20">
        <v>187516002.43000001</v>
      </c>
      <c r="L36" s="20">
        <v>89627110.299992487</v>
      </c>
      <c r="N36" s="37">
        <f>+ROUND((100-H36)/100*J36-L36,0)</f>
        <v>101639212</v>
      </c>
      <c r="O36" s="47"/>
      <c r="P36" s="40">
        <v>9.9818250000000006</v>
      </c>
      <c r="Q36" s="47"/>
      <c r="R36" s="37">
        <f>+ROUND(N36/P36,0)</f>
        <v>10182428</v>
      </c>
      <c r="S36" s="37"/>
      <c r="T36" s="40">
        <f>+ROUND(R36/J36*100,2)</f>
        <v>5.43</v>
      </c>
      <c r="U36" s="40"/>
      <c r="V36" s="86">
        <v>38794</v>
      </c>
    </row>
    <row r="37" spans="1:22">
      <c r="A37" s="17">
        <v>314</v>
      </c>
      <c r="B37" s="17" t="s">
        <v>20</v>
      </c>
      <c r="C37" s="22"/>
      <c r="D37" s="28">
        <v>46934</v>
      </c>
      <c r="F37" s="74">
        <v>1.2E-2</v>
      </c>
      <c r="H37" s="30">
        <v>-1</v>
      </c>
      <c r="J37" s="20">
        <v>72134310.349999994</v>
      </c>
      <c r="L37" s="20">
        <v>44200582.626814999</v>
      </c>
      <c r="N37" s="37">
        <f>+ROUND((100-H37)/100*J37-L37,0)</f>
        <v>28655071</v>
      </c>
      <c r="O37" s="47"/>
      <c r="P37" s="40">
        <v>9.8384999999999998</v>
      </c>
      <c r="Q37" s="47"/>
      <c r="R37" s="37">
        <f>+ROUND(N37/P37,0)</f>
        <v>2912545</v>
      </c>
      <c r="S37" s="37"/>
      <c r="T37" s="40">
        <f>+ROUND(R37/J37*100,2)</f>
        <v>4.04</v>
      </c>
      <c r="U37" s="40"/>
      <c r="V37" s="86">
        <v>32638</v>
      </c>
    </row>
    <row r="38" spans="1:22">
      <c r="A38" s="17">
        <v>315</v>
      </c>
      <c r="B38" s="17" t="s">
        <v>21</v>
      </c>
      <c r="C38" s="22"/>
      <c r="D38" s="28">
        <v>46934</v>
      </c>
      <c r="F38" s="74">
        <v>5.1999999999999998E-3</v>
      </c>
      <c r="H38" s="30">
        <v>-2</v>
      </c>
      <c r="J38" s="20">
        <v>12511248.529999999</v>
      </c>
      <c r="L38" s="20">
        <v>6482958.5875800001</v>
      </c>
      <c r="N38" s="37">
        <f>+ROUND((100-H38)/100*J38-L38,0)</f>
        <v>6278515</v>
      </c>
      <c r="O38" s="47"/>
      <c r="P38" s="40">
        <v>10.21335</v>
      </c>
      <c r="Q38" s="47"/>
      <c r="R38" s="37">
        <f>+ROUND(N38/P38,0)</f>
        <v>614736</v>
      </c>
      <c r="S38" s="37"/>
      <c r="T38" s="40">
        <f>+ROUND(R38/J38*100,2)</f>
        <v>4.91</v>
      </c>
      <c r="U38" s="40"/>
      <c r="V38" s="86">
        <v>-805</v>
      </c>
    </row>
    <row r="39" spans="1:22">
      <c r="A39" s="17">
        <v>316</v>
      </c>
      <c r="B39" s="17" t="s">
        <v>247</v>
      </c>
      <c r="C39" s="22"/>
      <c r="D39" s="28">
        <v>46934</v>
      </c>
      <c r="F39" s="74">
        <v>7.1000000000000004E-3</v>
      </c>
      <c r="H39" s="30">
        <v>0</v>
      </c>
      <c r="J39" s="16">
        <v>3520593.83</v>
      </c>
      <c r="L39" s="16">
        <v>1720389.48007</v>
      </c>
      <c r="N39" s="38">
        <f>+ROUND((100-H39)/100*J39-L39,0)</f>
        <v>1800204</v>
      </c>
      <c r="O39" s="58"/>
      <c r="P39" s="40">
        <v>10.108612500000001</v>
      </c>
      <c r="Q39" s="58"/>
      <c r="R39" s="38">
        <f>+ROUND(N39/P39,0)</f>
        <v>178086</v>
      </c>
      <c r="S39" s="41"/>
      <c r="T39" s="40">
        <f>+ROUND(R39/J39*100,2)</f>
        <v>5.0599999999999996</v>
      </c>
      <c r="U39" s="40"/>
      <c r="V39" s="86">
        <v>-683</v>
      </c>
    </row>
    <row r="40" spans="1:22" s="22" customFormat="1">
      <c r="A40" s="22" t="s">
        <v>5</v>
      </c>
      <c r="B40" s="22" t="s">
        <v>26</v>
      </c>
      <c r="D40" s="28"/>
      <c r="E40" s="17"/>
      <c r="F40" s="29"/>
      <c r="G40" s="17"/>
      <c r="H40" s="30"/>
      <c r="J40" s="12">
        <f>+SUBTOTAL(9,J35:J39)</f>
        <v>280765366.16999996</v>
      </c>
      <c r="L40" s="12">
        <f>+SUBTOTAL(9,L35:L39)</f>
        <v>146081406.74408624</v>
      </c>
      <c r="N40" s="45">
        <f>+SUBTOTAL(9,N35:N39)</f>
        <v>139456679</v>
      </c>
      <c r="O40" s="49"/>
      <c r="P40" s="62">
        <f>+N40/R40</f>
        <v>9.9663411079696473</v>
      </c>
      <c r="Q40" s="49"/>
      <c r="R40" s="45">
        <f>+SUBTOTAL(9,R35:R39)</f>
        <v>13992766</v>
      </c>
      <c r="S40" s="49"/>
      <c r="T40" s="62">
        <f>+R40/J40*100</f>
        <v>4.983793475270577</v>
      </c>
      <c r="U40" s="62"/>
      <c r="V40" s="45">
        <f>+SUBTOTAL(9,V35:V39)</f>
        <v>68880</v>
      </c>
    </row>
    <row r="41" spans="1:22" s="22" customFormat="1">
      <c r="B41" s="22" t="s">
        <v>5</v>
      </c>
      <c r="D41" s="28"/>
      <c r="E41" s="17"/>
      <c r="F41" s="29"/>
      <c r="G41" s="17"/>
      <c r="H41" s="30"/>
      <c r="J41" s="23"/>
      <c r="L41" s="23"/>
      <c r="N41" s="39"/>
      <c r="O41" s="39"/>
      <c r="P41" s="40"/>
      <c r="Q41" s="39"/>
      <c r="R41" s="39"/>
      <c r="S41" s="39"/>
      <c r="T41" s="40"/>
      <c r="U41" s="40"/>
      <c r="V41" s="86"/>
    </row>
    <row r="42" spans="1:22" s="22" customFormat="1">
      <c r="A42" s="24" t="s">
        <v>147</v>
      </c>
      <c r="D42" s="28"/>
      <c r="E42" s="17"/>
      <c r="F42" s="29"/>
      <c r="G42" s="17"/>
      <c r="H42" s="30"/>
      <c r="J42" s="14">
        <f>+SUBTOTAL(9,J18:J41)</f>
        <v>709649289.56000006</v>
      </c>
      <c r="L42" s="14">
        <f>+SUBTOTAL(9,L18:L41)</f>
        <v>393484981.15210134</v>
      </c>
      <c r="N42" s="61">
        <f>+SUBTOTAL(9,N18:N41)</f>
        <v>327333170</v>
      </c>
      <c r="O42" s="61"/>
      <c r="P42" s="62">
        <f>+N42/R42</f>
        <v>10.010963539716178</v>
      </c>
      <c r="Q42" s="61"/>
      <c r="R42" s="61">
        <f>+SUBTOTAL(9,R18:R41)</f>
        <v>32697469</v>
      </c>
      <c r="S42" s="61"/>
      <c r="T42" s="62">
        <f>+R42/J42*100</f>
        <v>4.6075532634258298</v>
      </c>
      <c r="U42" s="62"/>
      <c r="V42" s="61">
        <f>+SUBTOTAL(9,V18:V41)</f>
        <v>120199</v>
      </c>
    </row>
    <row r="43" spans="1:22" s="22" customFormat="1">
      <c r="B43" s="22" t="s">
        <v>5</v>
      </c>
      <c r="D43" s="28"/>
      <c r="E43" s="17"/>
      <c r="F43" s="29"/>
      <c r="G43" s="17"/>
      <c r="H43" s="30"/>
      <c r="J43" s="23"/>
      <c r="L43" s="23"/>
      <c r="N43" s="39"/>
      <c r="O43" s="39"/>
      <c r="P43" s="40"/>
      <c r="Q43" s="39"/>
      <c r="R43" s="39"/>
      <c r="S43" s="39"/>
      <c r="T43" s="40"/>
      <c r="U43" s="40"/>
      <c r="V43" s="86"/>
    </row>
    <row r="44" spans="1:22" s="22" customFormat="1">
      <c r="B44" s="22" t="s">
        <v>5</v>
      </c>
      <c r="D44" s="28"/>
      <c r="E44" s="17"/>
      <c r="F44" s="29"/>
      <c r="G44" s="17"/>
      <c r="H44" s="30"/>
      <c r="J44" s="23"/>
      <c r="L44" s="23"/>
      <c r="N44" s="39"/>
      <c r="O44" s="39"/>
      <c r="P44" s="40"/>
      <c r="Q44" s="39"/>
      <c r="R44" s="39"/>
      <c r="S44" s="39"/>
      <c r="T44" s="40"/>
      <c r="U44" s="40"/>
      <c r="V44" s="86"/>
    </row>
    <row r="45" spans="1:22" s="22" customFormat="1">
      <c r="A45" s="24" t="s">
        <v>148</v>
      </c>
      <c r="D45" s="28"/>
      <c r="E45" s="17"/>
      <c r="F45" s="29"/>
      <c r="G45" s="17"/>
      <c r="H45" s="30"/>
      <c r="J45" s="23"/>
      <c r="L45" s="23"/>
      <c r="N45" s="39"/>
      <c r="O45" s="39"/>
      <c r="P45" s="40"/>
      <c r="Q45" s="39"/>
      <c r="R45" s="39"/>
      <c r="S45" s="39"/>
      <c r="T45" s="40"/>
      <c r="U45" s="40"/>
      <c r="V45" s="86"/>
    </row>
    <row r="46" spans="1:22">
      <c r="A46" s="17" t="s">
        <v>5</v>
      </c>
      <c r="B46" s="17" t="s">
        <v>5</v>
      </c>
      <c r="C46" s="22"/>
      <c r="D46" s="28"/>
      <c r="F46" s="29"/>
      <c r="H46" s="30"/>
      <c r="P46" s="40"/>
      <c r="T46" s="40"/>
      <c r="U46" s="40"/>
      <c r="V46" s="86"/>
    </row>
    <row r="47" spans="1:22" s="22" customFormat="1">
      <c r="A47" s="22" t="s">
        <v>5</v>
      </c>
      <c r="B47" s="22" t="s">
        <v>27</v>
      </c>
      <c r="D47" s="28"/>
      <c r="E47" s="17"/>
      <c r="F47" s="29"/>
      <c r="G47" s="17"/>
      <c r="H47" s="30"/>
      <c r="N47" s="43"/>
      <c r="O47" s="43"/>
      <c r="P47" s="40"/>
      <c r="Q47" s="43"/>
      <c r="R47" s="43"/>
      <c r="S47" s="43"/>
      <c r="T47" s="40"/>
      <c r="U47" s="40"/>
      <c r="V47" s="86"/>
    </row>
    <row r="48" spans="1:22">
      <c r="A48" s="17">
        <v>311</v>
      </c>
      <c r="B48" s="17" t="s">
        <v>18</v>
      </c>
      <c r="C48" s="22"/>
      <c r="D48" s="28">
        <v>48029</v>
      </c>
      <c r="F48" s="74">
        <v>3.2000000000000002E-3</v>
      </c>
      <c r="H48" s="30">
        <v>-1</v>
      </c>
      <c r="J48" s="20">
        <v>241400701.34999999</v>
      </c>
      <c r="L48" s="20">
        <v>161452115.17160502</v>
      </c>
      <c r="N48" s="37">
        <f>+ROUND((100-H48)/100*J48-L48,0)</f>
        <v>82362593</v>
      </c>
      <c r="O48" s="47"/>
      <c r="P48" s="40">
        <v>13.208400000000001</v>
      </c>
      <c r="Q48" s="47"/>
      <c r="R48" s="37">
        <f>+ROUND(N48/P48,0)</f>
        <v>6235622</v>
      </c>
      <c r="S48" s="37"/>
      <c r="T48" s="40">
        <f>+ROUND(R48/J48*100,2)</f>
        <v>2.58</v>
      </c>
      <c r="U48" s="40"/>
      <c r="V48" s="86">
        <v>-51599</v>
      </c>
    </row>
    <row r="49" spans="1:22">
      <c r="A49" s="17">
        <v>312</v>
      </c>
      <c r="B49" s="17" t="s">
        <v>19</v>
      </c>
      <c r="C49" s="22"/>
      <c r="D49" s="28">
        <v>48029</v>
      </c>
      <c r="F49" s="74">
        <v>9.4000000000000004E-3</v>
      </c>
      <c r="H49" s="30">
        <v>-2</v>
      </c>
      <c r="J49" s="20">
        <v>7052454.5199999996</v>
      </c>
      <c r="L49" s="20">
        <v>3063360.0129200001</v>
      </c>
      <c r="N49" s="37">
        <f>+ROUND((100-H49)/100*J49-L49,0)</f>
        <v>4130144</v>
      </c>
      <c r="O49" s="47"/>
      <c r="P49" s="40">
        <v>12.643425000000001</v>
      </c>
      <c r="Q49" s="47"/>
      <c r="R49" s="37">
        <f>+ROUND(N49/P49,0)</f>
        <v>326663</v>
      </c>
      <c r="S49" s="37"/>
      <c r="T49" s="40">
        <f>+ROUND(R49/J49*100,2)</f>
        <v>4.63</v>
      </c>
      <c r="U49" s="40"/>
      <c r="V49" s="86">
        <v>685</v>
      </c>
    </row>
    <row r="50" spans="1:22">
      <c r="A50" s="17">
        <v>314</v>
      </c>
      <c r="B50" s="17" t="s">
        <v>20</v>
      </c>
      <c r="C50" s="22"/>
      <c r="D50" s="28">
        <v>48029</v>
      </c>
      <c r="F50" s="74">
        <v>1.2E-2</v>
      </c>
      <c r="H50" s="30">
        <v>-1</v>
      </c>
      <c r="J50" s="20">
        <v>27411865.75</v>
      </c>
      <c r="L50" s="20">
        <v>15382397.116547497</v>
      </c>
      <c r="N50" s="37">
        <f>+ROUND((100-H50)/100*J50-L50,0)</f>
        <v>12303587</v>
      </c>
      <c r="O50" s="47"/>
      <c r="P50" s="40">
        <v>12.406500000000001</v>
      </c>
      <c r="Q50" s="47"/>
      <c r="R50" s="37">
        <f>+ROUND(N50/P50,0)</f>
        <v>991705</v>
      </c>
      <c r="S50" s="37"/>
      <c r="T50" s="40">
        <f>+ROUND(R50/J50*100,2)</f>
        <v>3.62</v>
      </c>
      <c r="U50" s="40"/>
      <c r="V50" s="86">
        <v>12120</v>
      </c>
    </row>
    <row r="51" spans="1:22">
      <c r="A51" s="17">
        <v>315</v>
      </c>
      <c r="B51" s="17" t="s">
        <v>21</v>
      </c>
      <c r="C51" s="22"/>
      <c r="D51" s="28">
        <v>48029</v>
      </c>
      <c r="F51" s="74">
        <v>5.1999999999999998E-3</v>
      </c>
      <c r="H51" s="30">
        <v>-2</v>
      </c>
      <c r="J51" s="20">
        <v>10271933.77</v>
      </c>
      <c r="L51" s="20">
        <v>5585791.270800001</v>
      </c>
      <c r="N51" s="37">
        <f>+ROUND((100-H51)/100*J51-L51,0)</f>
        <v>4891581</v>
      </c>
      <c r="O51" s="47"/>
      <c r="P51" s="40">
        <v>13.026149999999999</v>
      </c>
      <c r="Q51" s="47"/>
      <c r="R51" s="37">
        <f>+ROUND(N51/P51,0)</f>
        <v>375520</v>
      </c>
      <c r="S51" s="37"/>
      <c r="T51" s="40">
        <f>+ROUND(R51/J51*100,2)</f>
        <v>3.66</v>
      </c>
      <c r="U51" s="40"/>
      <c r="V51" s="86">
        <v>-4852</v>
      </c>
    </row>
    <row r="52" spans="1:22">
      <c r="A52" s="17">
        <v>316</v>
      </c>
      <c r="B52" s="17" t="s">
        <v>247</v>
      </c>
      <c r="C52" s="22"/>
      <c r="D52" s="28">
        <v>48029</v>
      </c>
      <c r="F52" s="74">
        <v>7.1000000000000004E-3</v>
      </c>
      <c r="H52" s="30">
        <v>0</v>
      </c>
      <c r="J52" s="16">
        <v>3879628.68</v>
      </c>
      <c r="L52" s="16">
        <v>1972391.7705900001</v>
      </c>
      <c r="N52" s="38">
        <f>+ROUND((100-H52)/100*J52-L52,0)</f>
        <v>1907237</v>
      </c>
      <c r="O52" s="58"/>
      <c r="P52" s="40">
        <v>12.8530125</v>
      </c>
      <c r="Q52" s="58"/>
      <c r="R52" s="38">
        <f>+ROUND(N52/P52,0)</f>
        <v>148388</v>
      </c>
      <c r="S52" s="41"/>
      <c r="T52" s="40">
        <f>+ROUND(R52/J52*100,2)</f>
        <v>3.82</v>
      </c>
      <c r="U52" s="40"/>
      <c r="V52" s="90">
        <v>-965</v>
      </c>
    </row>
    <row r="53" spans="1:22" s="22" customFormat="1">
      <c r="A53" s="22" t="s">
        <v>5</v>
      </c>
      <c r="B53" s="22" t="s">
        <v>28</v>
      </c>
      <c r="D53" s="28"/>
      <c r="E53" s="17"/>
      <c r="F53" s="29"/>
      <c r="G53" s="17"/>
      <c r="H53" s="30"/>
      <c r="J53" s="23">
        <f>+SUBTOTAL(9,J48:J52)</f>
        <v>290016584.06999999</v>
      </c>
      <c r="L53" s="39">
        <f>+SUBTOTAL(9,L48:L52)</f>
        <v>187456055.34246251</v>
      </c>
      <c r="N53" s="39">
        <f>+SUBTOTAL(9,N48:N52)</f>
        <v>105595142</v>
      </c>
      <c r="O53" s="39"/>
      <c r="P53" s="62">
        <f>+N53/R53</f>
        <v>13.072106382130599</v>
      </c>
      <c r="Q53" s="39"/>
      <c r="R53" s="39">
        <f>+SUBTOTAL(9,R48:R52)</f>
        <v>8077898</v>
      </c>
      <c r="S53" s="39"/>
      <c r="T53" s="62">
        <f>+R53/J53*100</f>
        <v>2.7853227862480701</v>
      </c>
      <c r="U53" s="62"/>
      <c r="V53" s="39">
        <f>+SUBTOTAL(9,V48:V52)</f>
        <v>-44611</v>
      </c>
    </row>
    <row r="54" spans="1:22">
      <c r="A54" s="17" t="s">
        <v>5</v>
      </c>
      <c r="B54" s="17" t="s">
        <v>5</v>
      </c>
      <c r="C54" s="22"/>
      <c r="D54" s="28"/>
      <c r="F54" s="29"/>
      <c r="H54" s="30"/>
      <c r="P54" s="40"/>
      <c r="T54" s="40"/>
      <c r="U54" s="40"/>
      <c r="V54" s="86"/>
    </row>
    <row r="55" spans="1:22" s="22" customFormat="1">
      <c r="A55" s="22" t="s">
        <v>5</v>
      </c>
      <c r="B55" s="22" t="s">
        <v>29</v>
      </c>
      <c r="D55" s="28"/>
      <c r="E55" s="17"/>
      <c r="F55" s="29"/>
      <c r="G55" s="17"/>
      <c r="H55" s="30"/>
      <c r="N55" s="43"/>
      <c r="O55" s="43"/>
      <c r="P55" s="40"/>
      <c r="Q55" s="43"/>
      <c r="R55" s="43"/>
      <c r="S55" s="43"/>
      <c r="T55" s="40"/>
      <c r="U55" s="40"/>
      <c r="V55" s="86"/>
    </row>
    <row r="56" spans="1:22">
      <c r="A56" s="17">
        <v>312</v>
      </c>
      <c r="B56" s="17" t="s">
        <v>19</v>
      </c>
      <c r="C56" s="22"/>
      <c r="D56" s="28">
        <v>48029</v>
      </c>
      <c r="F56" s="74">
        <f>+F49</f>
        <v>9.4000000000000004E-3</v>
      </c>
      <c r="H56" s="30">
        <v>0</v>
      </c>
      <c r="J56" s="16">
        <v>370941.56</v>
      </c>
      <c r="L56" s="38">
        <v>370941.56</v>
      </c>
      <c r="N56" s="38">
        <f>+ROUND((100-H56)/100*J56-L56,0)</f>
        <v>0</v>
      </c>
      <c r="O56" s="58"/>
      <c r="P56" s="40">
        <v>12.21</v>
      </c>
      <c r="Q56" s="58"/>
      <c r="R56" s="38">
        <f>+ROUND(N56/P56,0)</f>
        <v>0</v>
      </c>
      <c r="S56" s="41"/>
      <c r="T56" s="40">
        <f>+ROUND(R56/J56*100,2)</f>
        <v>0</v>
      </c>
      <c r="U56" s="40"/>
      <c r="V56" s="90"/>
    </row>
    <row r="57" spans="1:22" s="22" customFormat="1">
      <c r="A57" s="22" t="s">
        <v>5</v>
      </c>
      <c r="B57" s="22" t="s">
        <v>30</v>
      </c>
      <c r="D57" s="28"/>
      <c r="E57" s="17"/>
      <c r="F57" s="29"/>
      <c r="G57" s="17"/>
      <c r="H57" s="30"/>
      <c r="J57" s="23">
        <f>+SUBTOTAL(9,J56:J56)</f>
        <v>370941.56</v>
      </c>
      <c r="L57" s="23">
        <f>+SUBTOTAL(9,L56:L56)</f>
        <v>370941.56</v>
      </c>
      <c r="N57" s="39">
        <f>+SUBTOTAL(9,N56:N56)</f>
        <v>0</v>
      </c>
      <c r="O57" s="39"/>
      <c r="P57" s="40"/>
      <c r="Q57" s="39"/>
      <c r="R57" s="39">
        <f>+SUBTOTAL(9,R56:R56)</f>
        <v>0</v>
      </c>
      <c r="S57" s="39"/>
      <c r="T57" s="40"/>
      <c r="U57" s="40"/>
      <c r="V57" s="39">
        <f>+SUBTOTAL(9,V56:V56)</f>
        <v>0</v>
      </c>
    </row>
    <row r="58" spans="1:22">
      <c r="A58" s="17" t="s">
        <v>5</v>
      </c>
      <c r="B58" s="17" t="s">
        <v>5</v>
      </c>
      <c r="C58" s="22"/>
      <c r="D58" s="28"/>
      <c r="F58" s="29"/>
      <c r="H58" s="30"/>
      <c r="P58" s="40"/>
      <c r="T58" s="40"/>
      <c r="U58" s="40"/>
      <c r="V58" s="86"/>
    </row>
    <row r="59" spans="1:22" s="22" customFormat="1">
      <c r="A59" s="22" t="s">
        <v>5</v>
      </c>
      <c r="B59" s="22" t="s">
        <v>31</v>
      </c>
      <c r="D59" s="28"/>
      <c r="E59" s="17"/>
      <c r="F59" s="29"/>
      <c r="G59" s="17"/>
      <c r="H59" s="30"/>
      <c r="N59" s="43"/>
      <c r="O59" s="43"/>
      <c r="P59" s="40"/>
      <c r="Q59" s="43"/>
      <c r="R59" s="43"/>
      <c r="S59" s="43"/>
      <c r="T59" s="40"/>
      <c r="U59" s="40"/>
      <c r="V59" s="86"/>
    </row>
    <row r="60" spans="1:22">
      <c r="A60" s="17">
        <v>311</v>
      </c>
      <c r="B60" s="17" t="s">
        <v>18</v>
      </c>
      <c r="C60" s="22"/>
      <c r="D60" s="28">
        <v>48029</v>
      </c>
      <c r="F60" s="74">
        <v>3.2000000000000002E-3</v>
      </c>
      <c r="H60" s="30">
        <v>-1</v>
      </c>
      <c r="J60" s="20">
        <v>16367428.140000001</v>
      </c>
      <c r="L60" s="20">
        <v>10593608.281450002</v>
      </c>
      <c r="N60" s="37">
        <f>+ROUND((100-H60)/100*J60-L60,0)</f>
        <v>5937494</v>
      </c>
      <c r="O60" s="47"/>
      <c r="P60" s="40">
        <v>13.208400000000001</v>
      </c>
      <c r="Q60" s="47"/>
      <c r="R60" s="37">
        <f>+ROUND(N60/P60,0)</f>
        <v>449524</v>
      </c>
      <c r="S60" s="37"/>
      <c r="T60" s="40">
        <f>+ROUND(R60/J60*100,2)</f>
        <v>2.75</v>
      </c>
      <c r="U60" s="40"/>
      <c r="V60" s="86">
        <v>-4066</v>
      </c>
    </row>
    <row r="61" spans="1:22">
      <c r="A61" s="17">
        <v>312</v>
      </c>
      <c r="B61" s="17" t="s">
        <v>19</v>
      </c>
      <c r="C61" s="22"/>
      <c r="D61" s="28">
        <v>48029</v>
      </c>
      <c r="F61" s="74">
        <v>9.4000000000000004E-3</v>
      </c>
      <c r="H61" s="30">
        <v>-2</v>
      </c>
      <c r="J61" s="20">
        <v>212347650.78</v>
      </c>
      <c r="L61" s="20">
        <v>91195079.782739982</v>
      </c>
      <c r="N61" s="37">
        <f>+ROUND((100-H61)/100*J61-L61,0)</f>
        <v>125399524</v>
      </c>
      <c r="O61" s="47"/>
      <c r="P61" s="40">
        <v>12.643425000000001</v>
      </c>
      <c r="Q61" s="47"/>
      <c r="R61" s="37">
        <f>+ROUND(N61/P61,0)</f>
        <v>9918161</v>
      </c>
      <c r="S61" s="37"/>
      <c r="T61" s="40">
        <f>+ROUND(R61/J61*100,2)</f>
        <v>4.67</v>
      </c>
      <c r="U61" s="40"/>
      <c r="V61" s="86">
        <v>-65878</v>
      </c>
    </row>
    <row r="62" spans="1:22">
      <c r="A62" s="17">
        <v>314</v>
      </c>
      <c r="B62" s="17" t="s">
        <v>20</v>
      </c>
      <c r="C62" s="22"/>
      <c r="D62" s="28">
        <v>48029</v>
      </c>
      <c r="F62" s="74">
        <v>1.2E-2</v>
      </c>
      <c r="H62" s="30">
        <v>-1</v>
      </c>
      <c r="J62" s="20">
        <v>89915729.920000002</v>
      </c>
      <c r="L62" s="20">
        <v>52042195.833830006</v>
      </c>
      <c r="N62" s="37">
        <f>+ROUND((100-H62)/100*J62-L62,0)</f>
        <v>38772691</v>
      </c>
      <c r="O62" s="47"/>
      <c r="P62" s="40">
        <v>12.406500000000001</v>
      </c>
      <c r="Q62" s="47"/>
      <c r="R62" s="37">
        <f>+ROUND(N62/P62,0)</f>
        <v>3125192</v>
      </c>
      <c r="S62" s="37"/>
      <c r="T62" s="40">
        <f>+ROUND(R62/J62*100,2)</f>
        <v>3.48</v>
      </c>
      <c r="U62" s="40"/>
      <c r="V62" s="86">
        <v>40650</v>
      </c>
    </row>
    <row r="63" spans="1:22">
      <c r="A63" s="17">
        <v>315</v>
      </c>
      <c r="B63" s="17" t="s">
        <v>21</v>
      </c>
      <c r="C63" s="22"/>
      <c r="D63" s="28">
        <v>48029</v>
      </c>
      <c r="F63" s="74">
        <v>5.1999999999999998E-3</v>
      </c>
      <c r="H63" s="30">
        <v>-2</v>
      </c>
      <c r="J63" s="20">
        <v>24335747.449999999</v>
      </c>
      <c r="L63" s="20">
        <v>14796848.534870002</v>
      </c>
      <c r="N63" s="37">
        <f>+ROUND((100-H63)/100*J63-L63,0)</f>
        <v>10025614</v>
      </c>
      <c r="O63" s="47"/>
      <c r="P63" s="40">
        <v>13.026149999999999</v>
      </c>
      <c r="Q63" s="47"/>
      <c r="R63" s="37">
        <f>+ROUND(N63/P63,0)</f>
        <v>769653</v>
      </c>
      <c r="S63" s="37"/>
      <c r="T63" s="40">
        <f>+ROUND(R63/J63*100,2)</f>
        <v>3.16</v>
      </c>
      <c r="U63" s="40"/>
      <c r="V63" s="86">
        <v>-12987</v>
      </c>
    </row>
    <row r="64" spans="1:22">
      <c r="A64" s="17">
        <v>316</v>
      </c>
      <c r="B64" s="17" t="s">
        <v>247</v>
      </c>
      <c r="C64" s="22"/>
      <c r="D64" s="28">
        <v>48029</v>
      </c>
      <c r="F64" s="74">
        <v>7.1000000000000004E-3</v>
      </c>
      <c r="H64" s="30">
        <v>0</v>
      </c>
      <c r="J64" s="16">
        <v>3586002.99</v>
      </c>
      <c r="L64" s="16">
        <v>1812805.45688</v>
      </c>
      <c r="N64" s="38">
        <f>+ROUND((100-H64)/100*J64-L64,0)</f>
        <v>1773198</v>
      </c>
      <c r="O64" s="58"/>
      <c r="P64" s="40">
        <v>12.8530125</v>
      </c>
      <c r="Q64" s="58"/>
      <c r="R64" s="38">
        <f>+ROUND(N64/P64,0)</f>
        <v>137960</v>
      </c>
      <c r="S64" s="41"/>
      <c r="T64" s="40">
        <f>+ROUND(R64/J64*100,2)</f>
        <v>3.85</v>
      </c>
      <c r="U64" s="40"/>
      <c r="V64" s="90">
        <v>-788</v>
      </c>
    </row>
    <row r="65" spans="1:22" s="22" customFormat="1">
      <c r="A65" s="22" t="s">
        <v>5</v>
      </c>
      <c r="B65" s="22" t="s">
        <v>32</v>
      </c>
      <c r="D65" s="28"/>
      <c r="E65" s="17"/>
      <c r="F65" s="29"/>
      <c r="G65" s="17"/>
      <c r="H65" s="30"/>
      <c r="J65" s="23">
        <f>+SUBTOTAL(9,J60:J64)</f>
        <v>346552559.28000003</v>
      </c>
      <c r="L65" s="23">
        <f>+SUBTOTAL(9,L60:L64)</f>
        <v>170440537.88977</v>
      </c>
      <c r="N65" s="39">
        <f>+SUBTOTAL(9,N60:N64)</f>
        <v>181908521</v>
      </c>
      <c r="O65" s="39"/>
      <c r="P65" s="62">
        <f>+N65/R65</f>
        <v>12.632106338048219</v>
      </c>
      <c r="Q65" s="39"/>
      <c r="R65" s="39">
        <f>+SUBTOTAL(9,R60:R64)</f>
        <v>14400490</v>
      </c>
      <c r="S65" s="39"/>
      <c r="T65" s="62">
        <f>+R65/J65*100</f>
        <v>4.1553552597962504</v>
      </c>
      <c r="U65" s="62"/>
      <c r="V65" s="39">
        <f>+SUBTOTAL(9,V60:V64)</f>
        <v>-43069</v>
      </c>
    </row>
    <row r="66" spans="1:22">
      <c r="A66" s="17" t="s">
        <v>5</v>
      </c>
      <c r="B66" s="17" t="s">
        <v>5</v>
      </c>
      <c r="C66" s="22"/>
      <c r="D66" s="28"/>
      <c r="F66" s="29"/>
      <c r="H66" s="30"/>
      <c r="P66" s="40"/>
      <c r="T66" s="40"/>
      <c r="U66" s="40"/>
      <c r="V66" s="86"/>
    </row>
    <row r="67" spans="1:22" s="22" customFormat="1">
      <c r="A67" s="22" t="s">
        <v>5</v>
      </c>
      <c r="B67" s="22" t="s">
        <v>33</v>
      </c>
      <c r="D67" s="28"/>
      <c r="E67" s="17"/>
      <c r="F67" s="29"/>
      <c r="G67" s="17"/>
      <c r="H67" s="30"/>
      <c r="N67" s="43"/>
      <c r="O67" s="43"/>
      <c r="P67" s="40"/>
      <c r="Q67" s="43"/>
      <c r="R67" s="43"/>
      <c r="S67" s="43"/>
      <c r="T67" s="40"/>
      <c r="U67" s="40"/>
      <c r="V67" s="86"/>
    </row>
    <row r="68" spans="1:22">
      <c r="A68" s="17">
        <v>311</v>
      </c>
      <c r="B68" s="17" t="s">
        <v>18</v>
      </c>
      <c r="C68" s="22"/>
      <c r="D68" s="28">
        <v>48029</v>
      </c>
      <c r="F68" s="74">
        <v>3.2000000000000002E-3</v>
      </c>
      <c r="H68" s="30">
        <v>-1</v>
      </c>
      <c r="J68" s="20">
        <v>11241256.67</v>
      </c>
      <c r="L68" s="20">
        <v>7751660.2911624992</v>
      </c>
      <c r="N68" s="37">
        <f>+ROUND((100-H68)/100*J68-L68,0)</f>
        <v>3602009</v>
      </c>
      <c r="O68" s="47"/>
      <c r="P68" s="40">
        <v>13.208400000000001</v>
      </c>
      <c r="Q68" s="47"/>
      <c r="R68" s="37">
        <f>+ROUND(N68/P68,0)</f>
        <v>272706</v>
      </c>
      <c r="S68" s="37"/>
      <c r="T68" s="40">
        <f>+ROUND(R68/J68*100,2)</f>
        <v>2.4300000000000002</v>
      </c>
      <c r="U68" s="40"/>
      <c r="V68" s="86">
        <v>-3310</v>
      </c>
    </row>
    <row r="69" spans="1:22">
      <c r="A69" s="17">
        <v>312</v>
      </c>
      <c r="B69" s="17" t="s">
        <v>19</v>
      </c>
      <c r="C69" s="22"/>
      <c r="D69" s="28">
        <v>48029</v>
      </c>
      <c r="F69" s="74">
        <v>9.4000000000000004E-3</v>
      </c>
      <c r="H69" s="30">
        <v>-2</v>
      </c>
      <c r="J69" s="20">
        <v>214665917.31999999</v>
      </c>
      <c r="L69" s="20">
        <v>88354501.530029997</v>
      </c>
      <c r="N69" s="37">
        <f>+ROUND((100-H69)/100*J69-L69,0)</f>
        <v>130604734</v>
      </c>
      <c r="O69" s="47"/>
      <c r="P69" s="40">
        <v>12.643425000000001</v>
      </c>
      <c r="Q69" s="47"/>
      <c r="R69" s="37">
        <f>+ROUND(N69/P69,0)</f>
        <v>10329854</v>
      </c>
      <c r="S69" s="37"/>
      <c r="T69" s="40">
        <f>+ROUND(R69/J69*100,2)</f>
        <v>4.8099999999999996</v>
      </c>
      <c r="U69" s="40"/>
      <c r="V69" s="86">
        <v>-43834</v>
      </c>
    </row>
    <row r="70" spans="1:22">
      <c r="A70" s="17">
        <v>314</v>
      </c>
      <c r="B70" s="17" t="s">
        <v>20</v>
      </c>
      <c r="C70" s="22"/>
      <c r="D70" s="28">
        <v>48029</v>
      </c>
      <c r="F70" s="74">
        <v>1.2E-2</v>
      </c>
      <c r="H70" s="30">
        <v>-1</v>
      </c>
      <c r="J70" s="20">
        <v>82668790.599999994</v>
      </c>
      <c r="L70" s="20">
        <v>31513006.099924996</v>
      </c>
      <c r="N70" s="37">
        <f>+ROUND((100-H70)/100*J70-L70,0)</f>
        <v>51982472</v>
      </c>
      <c r="O70" s="47"/>
      <c r="P70" s="40">
        <v>12.406500000000001</v>
      </c>
      <c r="Q70" s="47"/>
      <c r="R70" s="37">
        <f>+ROUND(N70/P70,0)</f>
        <v>4189938</v>
      </c>
      <c r="S70" s="37"/>
      <c r="T70" s="40">
        <f>+ROUND(R70/J70*100,2)</f>
        <v>5.07</v>
      </c>
      <c r="U70" s="40"/>
      <c r="V70" s="86">
        <v>77401</v>
      </c>
    </row>
    <row r="71" spans="1:22">
      <c r="A71" s="17">
        <v>315</v>
      </c>
      <c r="B71" s="17" t="s">
        <v>21</v>
      </c>
      <c r="C71" s="22"/>
      <c r="D71" s="28">
        <v>48029</v>
      </c>
      <c r="F71" s="74">
        <v>5.1999999999999998E-3</v>
      </c>
      <c r="H71" s="30">
        <v>-2</v>
      </c>
      <c r="J71" s="20">
        <v>22992822.890000001</v>
      </c>
      <c r="L71" s="20">
        <v>12504334.3903</v>
      </c>
      <c r="N71" s="37">
        <f>+ROUND((100-H71)/100*J71-L71,0)</f>
        <v>10948345</v>
      </c>
      <c r="O71" s="47"/>
      <c r="P71" s="40">
        <v>13.026149999999999</v>
      </c>
      <c r="Q71" s="47"/>
      <c r="R71" s="37">
        <f>+ROUND(N71/P71,0)</f>
        <v>840490</v>
      </c>
      <c r="S71" s="37"/>
      <c r="T71" s="40">
        <f>+ROUND(R71/J71*100,2)</f>
        <v>3.66</v>
      </c>
      <c r="U71" s="40"/>
      <c r="V71" s="86">
        <v>-8219</v>
      </c>
    </row>
    <row r="72" spans="1:22">
      <c r="A72" s="17">
        <v>316</v>
      </c>
      <c r="B72" s="17" t="s">
        <v>247</v>
      </c>
      <c r="C72" s="22"/>
      <c r="D72" s="28">
        <v>48029</v>
      </c>
      <c r="F72" s="74">
        <v>7.1000000000000004E-3</v>
      </c>
      <c r="H72" s="30">
        <v>0</v>
      </c>
      <c r="J72" s="16">
        <v>3273365.34</v>
      </c>
      <c r="L72" s="16">
        <v>1424240.87145</v>
      </c>
      <c r="N72" s="38">
        <f>+ROUND((100-H72)/100*J72-L72,0)</f>
        <v>1849124</v>
      </c>
      <c r="O72" s="58"/>
      <c r="P72" s="40">
        <v>12.8530125</v>
      </c>
      <c r="Q72" s="58"/>
      <c r="R72" s="38">
        <f>+ROUND(N72/P72,0)</f>
        <v>143867</v>
      </c>
      <c r="S72" s="41"/>
      <c r="T72" s="40">
        <f>+ROUND(R72/J72*100,2)</f>
        <v>4.4000000000000004</v>
      </c>
      <c r="U72" s="40"/>
      <c r="V72" s="86">
        <v>-483</v>
      </c>
    </row>
    <row r="73" spans="1:22" s="22" customFormat="1">
      <c r="A73" s="22" t="s">
        <v>5</v>
      </c>
      <c r="B73" s="22" t="s">
        <v>34</v>
      </c>
      <c r="D73" s="28"/>
      <c r="E73" s="17"/>
      <c r="F73" s="29"/>
      <c r="G73" s="17"/>
      <c r="H73" s="30"/>
      <c r="J73" s="12">
        <f>+SUBTOTAL(9,J68:J72)</f>
        <v>334842152.81999993</v>
      </c>
      <c r="L73" s="12">
        <f>+SUBTOTAL(9,L68:L72)</f>
        <v>141547743.1828675</v>
      </c>
      <c r="N73" s="45">
        <f>+SUBTOTAL(9,N68:N72)</f>
        <v>198986684</v>
      </c>
      <c r="O73" s="49"/>
      <c r="P73" s="62">
        <f>+N73/R73</f>
        <v>12.612569742195133</v>
      </c>
      <c r="Q73" s="49"/>
      <c r="R73" s="45">
        <f>+SUBTOTAL(9,R68:R72)</f>
        <v>15776855</v>
      </c>
      <c r="S73" s="49"/>
      <c r="T73" s="62">
        <f>+R73/J73*100</f>
        <v>4.7117290541615633</v>
      </c>
      <c r="U73" s="62"/>
      <c r="V73" s="45">
        <f>+SUBTOTAL(9,V68:V72)</f>
        <v>21555</v>
      </c>
    </row>
    <row r="74" spans="1:22" s="22" customFormat="1">
      <c r="B74" s="22" t="s">
        <v>5</v>
      </c>
      <c r="D74" s="28"/>
      <c r="E74" s="17"/>
      <c r="F74" s="29"/>
      <c r="G74" s="17"/>
      <c r="H74" s="30"/>
      <c r="J74" s="23"/>
      <c r="L74" s="23"/>
      <c r="N74" s="39"/>
      <c r="O74" s="39"/>
      <c r="P74" s="40"/>
      <c r="Q74" s="39"/>
      <c r="R74" s="39"/>
      <c r="S74" s="39"/>
      <c r="T74" s="40"/>
      <c r="U74" s="40"/>
      <c r="V74" s="86"/>
    </row>
    <row r="75" spans="1:22" s="22" customFormat="1">
      <c r="A75" s="24" t="s">
        <v>149</v>
      </c>
      <c r="D75" s="28"/>
      <c r="E75" s="17"/>
      <c r="F75" s="29"/>
      <c r="G75" s="17"/>
      <c r="H75" s="30"/>
      <c r="J75" s="14">
        <f>+SUBTOTAL(9,J47:J74)</f>
        <v>971782237.7299999</v>
      </c>
      <c r="L75" s="14">
        <f>+SUBTOTAL(9,L47:L74)</f>
        <v>499815277.97509998</v>
      </c>
      <c r="N75" s="61">
        <f>+SUBTOTAL(9,N47:N74)</f>
        <v>486490347</v>
      </c>
      <c r="O75" s="61"/>
      <c r="P75" s="59">
        <f>+N75/R75</f>
        <v>12.716958744713764</v>
      </c>
      <c r="Q75" s="61"/>
      <c r="R75" s="61">
        <f>+SUBTOTAL(9,R47:R74)</f>
        <v>38255243</v>
      </c>
      <c r="S75" s="61"/>
      <c r="T75" s="59">
        <f>+R75/J75*100</f>
        <v>3.9366065271331747</v>
      </c>
      <c r="U75" s="59"/>
      <c r="V75" s="61">
        <f>+SUBTOTAL(9,V47:V74)</f>
        <v>-66125</v>
      </c>
    </row>
    <row r="76" spans="1:22" s="22" customFormat="1">
      <c r="A76" s="24"/>
      <c r="B76" s="22" t="s">
        <v>5</v>
      </c>
      <c r="D76" s="28"/>
      <c r="E76" s="17"/>
      <c r="F76" s="29"/>
      <c r="G76" s="17"/>
      <c r="H76" s="30"/>
      <c r="J76" s="23"/>
      <c r="L76" s="23"/>
      <c r="N76" s="39"/>
      <c r="O76" s="39"/>
      <c r="P76" s="40"/>
      <c r="Q76" s="39"/>
      <c r="R76" s="39"/>
      <c r="S76" s="39"/>
      <c r="T76" s="40"/>
      <c r="U76" s="40"/>
      <c r="V76" s="86"/>
    </row>
    <row r="77" spans="1:22" s="22" customFormat="1">
      <c r="A77" s="24"/>
      <c r="B77" s="22" t="s">
        <v>5</v>
      </c>
      <c r="D77" s="28"/>
      <c r="E77" s="17"/>
      <c r="F77" s="29"/>
      <c r="G77" s="17"/>
      <c r="H77" s="30"/>
      <c r="J77" s="23"/>
      <c r="L77" s="23"/>
      <c r="N77" s="39"/>
      <c r="O77" s="39"/>
      <c r="P77" s="40"/>
      <c r="Q77" s="39"/>
      <c r="R77" s="39"/>
      <c r="S77" s="39"/>
      <c r="T77" s="40"/>
      <c r="U77" s="40"/>
      <c r="V77" s="86"/>
    </row>
    <row r="78" spans="1:22" s="22" customFormat="1">
      <c r="A78" s="24" t="s">
        <v>150</v>
      </c>
      <c r="D78" s="28"/>
      <c r="E78" s="17"/>
      <c r="F78" s="29"/>
      <c r="G78" s="17"/>
      <c r="H78" s="30"/>
      <c r="J78" s="23"/>
      <c r="L78" s="23"/>
      <c r="N78" s="39"/>
      <c r="O78" s="39"/>
      <c r="P78" s="40"/>
      <c r="Q78" s="39"/>
      <c r="R78" s="39"/>
      <c r="S78" s="39"/>
      <c r="T78" s="40"/>
      <c r="U78" s="40"/>
      <c r="V78" s="86"/>
    </row>
    <row r="79" spans="1:22">
      <c r="A79" s="17" t="s">
        <v>5</v>
      </c>
      <c r="B79" s="17" t="s">
        <v>5</v>
      </c>
      <c r="C79" s="22"/>
      <c r="D79" s="36"/>
      <c r="F79" s="29"/>
      <c r="H79" s="30"/>
      <c r="P79" s="40"/>
      <c r="T79" s="40"/>
      <c r="U79" s="40"/>
      <c r="V79" s="86"/>
    </row>
    <row r="80" spans="1:22" s="22" customFormat="1">
      <c r="A80" s="22" t="s">
        <v>5</v>
      </c>
      <c r="B80" s="22" t="s">
        <v>35</v>
      </c>
      <c r="D80" s="28"/>
      <c r="E80" s="17"/>
      <c r="F80" s="29"/>
      <c r="G80" s="17"/>
      <c r="H80" s="30"/>
      <c r="N80" s="43"/>
      <c r="O80" s="43"/>
      <c r="P80" s="40"/>
      <c r="Q80" s="43"/>
      <c r="R80" s="43"/>
      <c r="S80" s="43"/>
      <c r="T80" s="40"/>
      <c r="U80" s="40"/>
      <c r="V80" s="86"/>
    </row>
    <row r="81" spans="1:22">
      <c r="A81" s="17">
        <v>312</v>
      </c>
      <c r="B81" s="17" t="s">
        <v>19</v>
      </c>
      <c r="C81" s="22"/>
      <c r="D81" s="28">
        <v>50951</v>
      </c>
      <c r="F81" s="74">
        <f>+F69</f>
        <v>9.4000000000000004E-3</v>
      </c>
      <c r="H81" s="30">
        <v>0</v>
      </c>
      <c r="J81" s="16">
        <v>33149442.199999999</v>
      </c>
      <c r="L81" s="16">
        <v>33149442.199999999</v>
      </c>
      <c r="N81" s="38">
        <f>+ROUND((100-H81)/100*J81-L81,0)</f>
        <v>0</v>
      </c>
      <c r="O81" s="39"/>
      <c r="P81" s="40">
        <v>18.45</v>
      </c>
      <c r="Q81" s="39"/>
      <c r="R81" s="38">
        <f>+ROUND(N81/P81,0)</f>
        <v>0</v>
      </c>
      <c r="S81" s="41"/>
      <c r="T81" s="40">
        <f>+ROUND(R81/J81*100,2)</f>
        <v>0</v>
      </c>
      <c r="U81" s="40"/>
      <c r="V81" s="90">
        <v>0</v>
      </c>
    </row>
    <row r="82" spans="1:22" s="22" customFormat="1">
      <c r="A82" s="22" t="s">
        <v>5</v>
      </c>
      <c r="B82" s="22" t="s">
        <v>36</v>
      </c>
      <c r="D82" s="28"/>
      <c r="E82" s="17"/>
      <c r="F82" s="29"/>
      <c r="G82" s="17"/>
      <c r="H82" s="30"/>
      <c r="J82" s="23">
        <f>+SUBTOTAL(9,J81:J81)</f>
        <v>33149442.199999999</v>
      </c>
      <c r="L82" s="23">
        <f>+SUBTOTAL(9,L81:L81)</f>
        <v>33149442.199999999</v>
      </c>
      <c r="N82" s="39">
        <f>+SUBTOTAL(9,N81:N81)</f>
        <v>0</v>
      </c>
      <c r="O82" s="39"/>
      <c r="P82" s="62">
        <f>+P81</f>
        <v>18.45</v>
      </c>
      <c r="Q82" s="39"/>
      <c r="R82" s="39">
        <f>+SUBTOTAL(9,R81:R81)</f>
        <v>0</v>
      </c>
      <c r="S82" s="39"/>
      <c r="T82" s="62">
        <f>+R82/J82*100</f>
        <v>0</v>
      </c>
      <c r="U82" s="62"/>
      <c r="V82" s="39">
        <f>+SUBTOTAL(9,V81:V81)</f>
        <v>0</v>
      </c>
    </row>
    <row r="83" spans="1:22">
      <c r="A83" s="17" t="s">
        <v>5</v>
      </c>
      <c r="B83" s="17" t="s">
        <v>5</v>
      </c>
      <c r="C83" s="22"/>
      <c r="D83" s="28"/>
      <c r="F83" s="29"/>
      <c r="H83" s="30"/>
      <c r="P83" s="40"/>
      <c r="T83" s="40"/>
      <c r="U83" s="40"/>
      <c r="V83" s="86"/>
    </row>
    <row r="84" spans="1:22" s="22" customFormat="1">
      <c r="A84" s="22" t="s">
        <v>5</v>
      </c>
      <c r="B84" s="22" t="s">
        <v>37</v>
      </c>
      <c r="D84" s="28"/>
      <c r="E84" s="17"/>
      <c r="F84" s="29"/>
      <c r="G84" s="17"/>
      <c r="H84" s="30"/>
      <c r="N84" s="43"/>
      <c r="O84" s="43"/>
      <c r="P84" s="40"/>
      <c r="Q84" s="43"/>
      <c r="R84" s="43"/>
      <c r="S84" s="43"/>
      <c r="T84" s="40"/>
      <c r="U84" s="40"/>
      <c r="V84" s="86"/>
    </row>
    <row r="85" spans="1:22">
      <c r="A85" s="17">
        <v>311</v>
      </c>
      <c r="B85" s="17" t="s">
        <v>18</v>
      </c>
      <c r="C85" s="22"/>
      <c r="D85" s="28">
        <v>50951</v>
      </c>
      <c r="F85" s="74">
        <v>3.2000000000000002E-3</v>
      </c>
      <c r="H85" s="30">
        <v>-1</v>
      </c>
      <c r="J85" s="20">
        <v>40048942.609999999</v>
      </c>
      <c r="L85" s="20">
        <v>21435438.487260003</v>
      </c>
      <c r="N85" s="37">
        <f>+ROUND((100-H85)/100*J85-L85,0)</f>
        <v>19013994</v>
      </c>
      <c r="O85" s="47"/>
      <c r="P85" s="40">
        <v>20.760400000000001</v>
      </c>
      <c r="Q85" s="47"/>
      <c r="R85" s="37">
        <f>+ROUND(N85/P85,0)</f>
        <v>915878</v>
      </c>
      <c r="S85" s="37"/>
      <c r="T85" s="40">
        <f>+ROUND(R85/J85*100,2)</f>
        <v>2.29</v>
      </c>
      <c r="U85" s="40"/>
      <c r="V85" s="86">
        <v>-3561</v>
      </c>
    </row>
    <row r="86" spans="1:22">
      <c r="A86" s="17">
        <v>312</v>
      </c>
      <c r="B86" s="17" t="s">
        <v>19</v>
      </c>
      <c r="C86" s="22"/>
      <c r="D86" s="28">
        <v>50951</v>
      </c>
      <c r="F86" s="74">
        <v>9.4000000000000004E-3</v>
      </c>
      <c r="H86" s="30">
        <v>-4</v>
      </c>
      <c r="J86" s="20">
        <v>26275279.309999999</v>
      </c>
      <c r="L86" s="20">
        <v>12672089.538967501</v>
      </c>
      <c r="N86" s="37">
        <f>+ROUND((100-H86)/100*J86-L86,0)</f>
        <v>14654201</v>
      </c>
      <c r="O86" s="47"/>
      <c r="P86" s="40">
        <v>19.327425000000002</v>
      </c>
      <c r="Q86" s="47"/>
      <c r="R86" s="37">
        <f>+ROUND(N86/P86,0)</f>
        <v>758208</v>
      </c>
      <c r="S86" s="37"/>
      <c r="T86" s="40">
        <f>+ROUND(R86/J86*100,2)</f>
        <v>2.89</v>
      </c>
      <c r="U86" s="40"/>
      <c r="V86" s="86">
        <v>-30076</v>
      </c>
    </row>
    <row r="87" spans="1:22">
      <c r="A87" s="17">
        <v>314</v>
      </c>
      <c r="B87" s="17" t="s">
        <v>20</v>
      </c>
      <c r="C87" s="22"/>
      <c r="D87" s="28">
        <v>50951</v>
      </c>
      <c r="F87" s="74">
        <v>1.2E-2</v>
      </c>
      <c r="H87" s="30">
        <v>-1</v>
      </c>
      <c r="J87" s="20">
        <v>4409078.75</v>
      </c>
      <c r="L87" s="20">
        <v>1937291.3497349999</v>
      </c>
      <c r="N87" s="37">
        <f>+ROUND((100-H87)/100*J87-L87,0)</f>
        <v>2515878</v>
      </c>
      <c r="O87" s="47"/>
      <c r="P87" s="40">
        <v>18.726500000000001</v>
      </c>
      <c r="Q87" s="47"/>
      <c r="R87" s="37">
        <f>+ROUND(N87/P87,0)</f>
        <v>134349</v>
      </c>
      <c r="S87" s="37"/>
      <c r="T87" s="40">
        <f>+ROUND(R87/J87*100,2)</f>
        <v>3.05</v>
      </c>
      <c r="U87" s="40"/>
      <c r="V87" s="86">
        <v>2765</v>
      </c>
    </row>
    <row r="88" spans="1:22">
      <c r="A88" s="17">
        <v>315</v>
      </c>
      <c r="B88" s="17" t="s">
        <v>21</v>
      </c>
      <c r="C88" s="22"/>
      <c r="D88" s="28">
        <v>50951</v>
      </c>
      <c r="F88" s="74">
        <v>5.1999999999999998E-3</v>
      </c>
      <c r="H88" s="30">
        <v>-3</v>
      </c>
      <c r="J88" s="20">
        <v>1246717.6399999999</v>
      </c>
      <c r="L88" s="20">
        <v>704489.44840000011</v>
      </c>
      <c r="N88" s="37">
        <f>+ROUND((100-H88)/100*J88-L88,0)</f>
        <v>579630</v>
      </c>
      <c r="O88" s="47"/>
      <c r="P88" s="40">
        <v>20.29815</v>
      </c>
      <c r="Q88" s="47"/>
      <c r="R88" s="37">
        <f>+ROUND(N88/P88,0)</f>
        <v>28556</v>
      </c>
      <c r="S88" s="37"/>
      <c r="T88" s="40">
        <f>+ROUND(R88/J88*100,2)</f>
        <v>2.29</v>
      </c>
      <c r="U88" s="40"/>
      <c r="V88" s="86">
        <v>-1291</v>
      </c>
    </row>
    <row r="89" spans="1:22">
      <c r="A89" s="17">
        <v>316</v>
      </c>
      <c r="B89" s="17" t="s">
        <v>247</v>
      </c>
      <c r="C89" s="22"/>
      <c r="D89" s="28">
        <v>50951</v>
      </c>
      <c r="F89" s="74">
        <v>7.1000000000000004E-3</v>
      </c>
      <c r="H89" s="30">
        <v>-1</v>
      </c>
      <c r="J89" s="16">
        <v>3720891.68</v>
      </c>
      <c r="L89" s="16">
        <v>1817682.1399300003</v>
      </c>
      <c r="N89" s="38">
        <f>+ROUND((100-H89)/100*J89-L89,0)</f>
        <v>1940418</v>
      </c>
      <c r="O89" s="58"/>
      <c r="P89" s="40">
        <v>19.859012500000002</v>
      </c>
      <c r="Q89" s="58"/>
      <c r="R89" s="38">
        <f>+ROUND(N89/P89,0)</f>
        <v>97710</v>
      </c>
      <c r="S89" s="41"/>
      <c r="T89" s="40">
        <f>+ROUND(R89/J89*100,2)</f>
        <v>2.63</v>
      </c>
      <c r="U89" s="40"/>
      <c r="V89" s="90">
        <v>-989</v>
      </c>
    </row>
    <row r="90" spans="1:22" s="22" customFormat="1">
      <c r="A90" s="22" t="s">
        <v>5</v>
      </c>
      <c r="B90" s="22" t="s">
        <v>38</v>
      </c>
      <c r="D90" s="28"/>
      <c r="E90" s="17"/>
      <c r="F90" s="29"/>
      <c r="G90" s="17"/>
      <c r="H90" s="30"/>
      <c r="J90" s="23">
        <f>+SUBTOTAL(9,J85:J89)</f>
        <v>75700909.99000001</v>
      </c>
      <c r="L90" s="23">
        <f>+SUBTOTAL(9,L85:L89)</f>
        <v>38566990.964292504</v>
      </c>
      <c r="N90" s="39">
        <f>+SUBTOTAL(9,N85:N89)</f>
        <v>38704121</v>
      </c>
      <c r="O90" s="39"/>
      <c r="P90" s="62">
        <f>+N90/R90</f>
        <v>20.00522096179203</v>
      </c>
      <c r="Q90" s="39"/>
      <c r="R90" s="39">
        <f>+SUBTOTAL(9,R85:R89)</f>
        <v>1934701</v>
      </c>
      <c r="S90" s="39"/>
      <c r="T90" s="62">
        <f>+R90/J90*100</f>
        <v>2.555716965959288</v>
      </c>
      <c r="U90" s="62"/>
      <c r="V90" s="39">
        <f>+SUBTOTAL(9,V85:V89)</f>
        <v>-33152</v>
      </c>
    </row>
    <row r="91" spans="1:22">
      <c r="A91" s="17" t="s">
        <v>5</v>
      </c>
      <c r="B91" s="17" t="s">
        <v>5</v>
      </c>
      <c r="C91" s="22"/>
      <c r="D91" s="28"/>
      <c r="F91" s="29"/>
      <c r="H91" s="30"/>
      <c r="P91" s="40"/>
      <c r="T91" s="40"/>
      <c r="U91" s="40"/>
      <c r="V91" s="86"/>
    </row>
    <row r="92" spans="1:22" s="22" customFormat="1">
      <c r="A92" s="22" t="s">
        <v>5</v>
      </c>
      <c r="B92" s="22" t="s">
        <v>183</v>
      </c>
      <c r="D92" s="28"/>
      <c r="E92" s="17"/>
      <c r="F92" s="29"/>
      <c r="G92" s="17"/>
      <c r="H92" s="30"/>
      <c r="N92" s="43"/>
      <c r="O92" s="43"/>
      <c r="P92" s="40"/>
      <c r="Q92" s="43"/>
      <c r="R92" s="43"/>
      <c r="S92" s="43"/>
      <c r="T92" s="40"/>
      <c r="U92" s="40"/>
      <c r="V92" s="86"/>
    </row>
    <row r="93" spans="1:22">
      <c r="A93" s="17">
        <v>311</v>
      </c>
      <c r="B93" s="17" t="s">
        <v>18</v>
      </c>
      <c r="C93" s="22"/>
      <c r="D93" s="28">
        <v>50951</v>
      </c>
      <c r="F93" s="74">
        <v>3.2000000000000002E-3</v>
      </c>
      <c r="H93" s="30">
        <v>-1</v>
      </c>
      <c r="J93" s="20">
        <v>3049496.26</v>
      </c>
      <c r="L93" s="20">
        <v>1704572.5490649999</v>
      </c>
      <c r="N93" s="37">
        <f>+ROUND((100-H93)/100*J93-L93,0)</f>
        <v>1375419</v>
      </c>
      <c r="O93" s="47"/>
      <c r="P93" s="40">
        <v>20.760400000000001</v>
      </c>
      <c r="Q93" s="47"/>
      <c r="R93" s="37">
        <f>+ROUND(N93/P93,0)</f>
        <v>66252</v>
      </c>
      <c r="S93" s="37"/>
      <c r="T93" s="40">
        <f>+ROUND(R93/J93*100,2)</f>
        <v>2.17</v>
      </c>
      <c r="U93" s="40"/>
      <c r="V93" s="86">
        <v>-387</v>
      </c>
    </row>
    <row r="94" spans="1:22">
      <c r="A94" s="17">
        <v>312</v>
      </c>
      <c r="B94" s="17" t="s">
        <v>19</v>
      </c>
      <c r="C94" s="22"/>
      <c r="D94" s="28">
        <v>50951</v>
      </c>
      <c r="F94" s="74">
        <v>9.4000000000000004E-3</v>
      </c>
      <c r="H94" s="30">
        <v>-4</v>
      </c>
      <c r="J94" s="20">
        <v>22708657.52</v>
      </c>
      <c r="L94" s="20">
        <v>10156497.57824125</v>
      </c>
      <c r="N94" s="37">
        <f>+ROUND((100-H94)/100*J94-L94,0)</f>
        <v>13460506</v>
      </c>
      <c r="O94" s="47"/>
      <c r="P94" s="40">
        <v>19.327425000000002</v>
      </c>
      <c r="Q94" s="47"/>
      <c r="R94" s="37">
        <f>+ROUND(N94/P94,0)</f>
        <v>696446</v>
      </c>
      <c r="S94" s="37"/>
      <c r="T94" s="40">
        <f>+ROUND(R94/J94*100,2)</f>
        <v>3.07</v>
      </c>
      <c r="U94" s="40"/>
      <c r="V94" s="86">
        <v>-19158</v>
      </c>
    </row>
    <row r="95" spans="1:22">
      <c r="A95" s="17">
        <v>314</v>
      </c>
      <c r="B95" s="17" t="s">
        <v>20</v>
      </c>
      <c r="C95" s="22"/>
      <c r="D95" s="28">
        <v>50951</v>
      </c>
      <c r="F95" s="74">
        <v>1.2E-2</v>
      </c>
      <c r="H95" s="30">
        <v>-1</v>
      </c>
      <c r="J95" s="20">
        <v>2878397.99</v>
      </c>
      <c r="L95" s="20">
        <v>294184.24463000003</v>
      </c>
      <c r="N95" s="37">
        <f>+ROUND((100-H95)/100*J95-L95,0)</f>
        <v>2612998</v>
      </c>
      <c r="O95" s="47"/>
      <c r="P95" s="40">
        <v>18.726500000000001</v>
      </c>
      <c r="Q95" s="47"/>
      <c r="R95" s="37">
        <f>+ROUND(N95/P95,0)</f>
        <v>139535</v>
      </c>
      <c r="S95" s="37"/>
      <c r="T95" s="40">
        <f>+ROUND(R95/J95*100,2)</f>
        <v>4.8499999999999996</v>
      </c>
      <c r="U95" s="40"/>
      <c r="V95" s="86">
        <v>6896</v>
      </c>
    </row>
    <row r="96" spans="1:22">
      <c r="A96" s="17">
        <v>315</v>
      </c>
      <c r="B96" s="17" t="s">
        <v>21</v>
      </c>
      <c r="C96" s="22"/>
      <c r="D96" s="28">
        <v>50951</v>
      </c>
      <c r="F96" s="74">
        <v>5.1999999999999998E-3</v>
      </c>
      <c r="H96" s="30">
        <v>-3</v>
      </c>
      <c r="J96" s="16">
        <v>2865604.55</v>
      </c>
      <c r="L96" s="16">
        <v>303886.83860000002</v>
      </c>
      <c r="N96" s="38">
        <f>+ROUND((100-H96)/100*J96-L96,0)</f>
        <v>2647686</v>
      </c>
      <c r="O96" s="58"/>
      <c r="P96" s="40">
        <v>20.29815</v>
      </c>
      <c r="Q96" s="58"/>
      <c r="R96" s="38">
        <f>+ROUND(N96/P96,0)</f>
        <v>130440</v>
      </c>
      <c r="S96" s="41"/>
      <c r="T96" s="40">
        <f>+ROUND(R96/J96*100,2)</f>
        <v>4.55</v>
      </c>
      <c r="U96" s="40"/>
      <c r="V96" s="90">
        <v>1410</v>
      </c>
    </row>
    <row r="97" spans="1:22" s="22" customFormat="1">
      <c r="A97" s="22" t="s">
        <v>5</v>
      </c>
      <c r="B97" s="22" t="s">
        <v>182</v>
      </c>
      <c r="D97" s="28"/>
      <c r="E97" s="17"/>
      <c r="F97" s="74" t="s">
        <v>200</v>
      </c>
      <c r="G97" s="17"/>
      <c r="H97" s="30"/>
      <c r="J97" s="23">
        <f>+SUBTOTAL(9,J93:J96)</f>
        <v>31502156.320000004</v>
      </c>
      <c r="L97" s="23">
        <f>+SUBTOTAL(9,L93:L96)</f>
        <v>12459141.210536249</v>
      </c>
      <c r="N97" s="39">
        <f>+SUBTOTAL(9,N93:N96)</f>
        <v>20096609</v>
      </c>
      <c r="O97" s="39"/>
      <c r="P97" s="62">
        <f>+N97/R97</f>
        <v>19.460767348424913</v>
      </c>
      <c r="Q97" s="39"/>
      <c r="R97" s="39">
        <f>+SUBTOTAL(9,R93:R96)</f>
        <v>1032673</v>
      </c>
      <c r="S97" s="39"/>
      <c r="T97" s="62">
        <f>+R97/J97*100</f>
        <v>3.2781025829155048</v>
      </c>
      <c r="U97" s="62"/>
      <c r="V97" s="39">
        <f>+SUBTOTAL(9,V93:V96)</f>
        <v>-11239</v>
      </c>
    </row>
    <row r="98" spans="1:22">
      <c r="A98" s="17" t="s">
        <v>5</v>
      </c>
      <c r="B98" s="17" t="s">
        <v>5</v>
      </c>
      <c r="C98" s="22"/>
      <c r="D98" s="28"/>
      <c r="F98" s="29"/>
      <c r="H98" s="30"/>
      <c r="P98" s="40"/>
      <c r="T98" s="40"/>
      <c r="U98" s="40"/>
      <c r="V98" s="86"/>
    </row>
    <row r="99" spans="1:22" s="22" customFormat="1">
      <c r="A99" s="22" t="s">
        <v>5</v>
      </c>
      <c r="B99" s="22" t="s">
        <v>39</v>
      </c>
      <c r="D99" s="28"/>
      <c r="E99" s="17"/>
      <c r="F99" s="29"/>
      <c r="G99" s="17"/>
      <c r="H99" s="30"/>
      <c r="N99" s="43"/>
      <c r="O99" s="43"/>
      <c r="P99" s="40"/>
      <c r="Q99" s="43"/>
      <c r="R99" s="43"/>
      <c r="S99" s="43"/>
      <c r="T99" s="40"/>
      <c r="U99" s="40"/>
      <c r="V99" s="86"/>
    </row>
    <row r="100" spans="1:22">
      <c r="A100" s="17">
        <v>311</v>
      </c>
      <c r="B100" s="17" t="s">
        <v>18</v>
      </c>
      <c r="C100" s="22"/>
      <c r="D100" s="28">
        <v>50951</v>
      </c>
      <c r="F100" s="74">
        <v>3.2000000000000002E-3</v>
      </c>
      <c r="H100" s="30">
        <v>-1</v>
      </c>
      <c r="J100" s="20">
        <v>161759187.53</v>
      </c>
      <c r="L100" s="34">
        <v>42338154.112153754</v>
      </c>
      <c r="N100" s="37">
        <f>+ROUND((100-H100)/100*J100-L100,0)</f>
        <v>121038625</v>
      </c>
      <c r="O100" s="47"/>
      <c r="P100" s="40">
        <v>20.760400000000001</v>
      </c>
      <c r="Q100" s="47"/>
      <c r="R100" s="37">
        <f>+ROUND(N100/P100,0)</f>
        <v>5830265</v>
      </c>
      <c r="S100" s="37"/>
      <c r="T100" s="40">
        <f>+ROUND(R100/J100*100,2)</f>
        <v>3.6</v>
      </c>
      <c r="U100" s="40"/>
      <c r="V100" s="86">
        <v>47244</v>
      </c>
    </row>
    <row r="101" spans="1:22">
      <c r="A101" s="17">
        <v>312</v>
      </c>
      <c r="B101" s="17" t="s">
        <v>19</v>
      </c>
      <c r="C101" s="22"/>
      <c r="D101" s="28">
        <v>50951</v>
      </c>
      <c r="F101" s="74">
        <v>9.4000000000000004E-3</v>
      </c>
      <c r="H101" s="30">
        <v>-4</v>
      </c>
      <c r="J101" s="20">
        <v>682720321.07000005</v>
      </c>
      <c r="L101" s="34">
        <v>193672542.08437496</v>
      </c>
      <c r="N101" s="37">
        <f>+ROUND((100-H101)/100*J101-L101,0)</f>
        <v>516356592</v>
      </c>
      <c r="O101" s="47"/>
      <c r="P101" s="40">
        <v>19.327425000000002</v>
      </c>
      <c r="Q101" s="47"/>
      <c r="R101" s="37">
        <f>+ROUND(N101/P101,0)</f>
        <v>26716264</v>
      </c>
      <c r="S101" s="37"/>
      <c r="T101" s="40">
        <f>+ROUND(R101/J101*100,2)</f>
        <v>3.91</v>
      </c>
      <c r="U101" s="40"/>
      <c r="V101" s="86">
        <v>-24108</v>
      </c>
    </row>
    <row r="102" spans="1:22">
      <c r="A102" s="17">
        <v>314</v>
      </c>
      <c r="B102" s="17" t="s">
        <v>20</v>
      </c>
      <c r="C102" s="22"/>
      <c r="D102" s="28">
        <v>50951</v>
      </c>
      <c r="F102" s="74">
        <v>1.2E-2</v>
      </c>
      <c r="H102" s="30">
        <v>-1</v>
      </c>
      <c r="J102" s="20">
        <v>124903380.64</v>
      </c>
      <c r="L102" s="34">
        <v>61685842.934350006</v>
      </c>
      <c r="N102" s="37">
        <f>+ROUND((100-H102)/100*J102-L102,0)</f>
        <v>64466572</v>
      </c>
      <c r="O102" s="47"/>
      <c r="P102" s="40">
        <v>18.726500000000001</v>
      </c>
      <c r="Q102" s="47"/>
      <c r="R102" s="37">
        <f>+ROUND(N102/P102,0)</f>
        <v>3442532</v>
      </c>
      <c r="S102" s="37"/>
      <c r="T102" s="40">
        <f>+ROUND(R102/J102*100,2)</f>
        <v>2.76</v>
      </c>
      <c r="U102" s="40"/>
      <c r="V102" s="86">
        <v>65551</v>
      </c>
    </row>
    <row r="103" spans="1:22">
      <c r="A103" s="17">
        <v>315</v>
      </c>
      <c r="B103" s="17" t="s">
        <v>21</v>
      </c>
      <c r="C103" s="22"/>
      <c r="D103" s="28">
        <v>50951</v>
      </c>
      <c r="F103" s="74">
        <v>5.1999999999999998E-3</v>
      </c>
      <c r="H103" s="30">
        <v>-3</v>
      </c>
      <c r="J103" s="20">
        <v>50198263.530000001</v>
      </c>
      <c r="L103" s="34">
        <v>15152820.545919999</v>
      </c>
      <c r="N103" s="37">
        <f>+ROUND((100-H103)/100*J103-L103,0)</f>
        <v>36551391</v>
      </c>
      <c r="O103" s="47"/>
      <c r="P103" s="40">
        <v>20.29815</v>
      </c>
      <c r="Q103" s="47"/>
      <c r="R103" s="37">
        <f>+ROUND(N103/P103,0)</f>
        <v>1800725</v>
      </c>
      <c r="S103" s="37"/>
      <c r="T103" s="40">
        <f>+ROUND(R103/J103*100,2)</f>
        <v>3.59</v>
      </c>
      <c r="U103" s="40"/>
      <c r="V103" s="86">
        <v>-20470</v>
      </c>
    </row>
    <row r="104" spans="1:22">
      <c r="A104" s="17">
        <v>316</v>
      </c>
      <c r="B104" s="17" t="s">
        <v>247</v>
      </c>
      <c r="C104" s="22"/>
      <c r="D104" s="28">
        <v>50951</v>
      </c>
      <c r="F104" s="74">
        <v>7.1000000000000004E-3</v>
      </c>
      <c r="H104" s="30">
        <v>-1</v>
      </c>
      <c r="J104" s="16">
        <v>5202651.3499999996</v>
      </c>
      <c r="L104" s="16">
        <v>2391381.31544</v>
      </c>
      <c r="N104" s="38">
        <f>+ROUND((100-H104)/100*J104-L104,0)</f>
        <v>2863297</v>
      </c>
      <c r="O104" s="58"/>
      <c r="P104" s="40">
        <v>19.859012500000002</v>
      </c>
      <c r="Q104" s="58"/>
      <c r="R104" s="38">
        <f>+ROUND(N104/P104,0)</f>
        <v>144181</v>
      </c>
      <c r="S104" s="41"/>
      <c r="T104" s="40">
        <f>+ROUND(R104/J104*100,2)</f>
        <v>2.77</v>
      </c>
      <c r="U104" s="40"/>
      <c r="V104" s="86">
        <v>-576</v>
      </c>
    </row>
    <row r="105" spans="1:22" s="22" customFormat="1">
      <c r="A105" s="22" t="s">
        <v>5</v>
      </c>
      <c r="B105" s="22" t="s">
        <v>40</v>
      </c>
      <c r="D105" s="28"/>
      <c r="E105" s="17"/>
      <c r="F105" s="29"/>
      <c r="G105" s="17"/>
      <c r="H105" s="30"/>
      <c r="J105" s="12">
        <f>+SUBTOTAL(9,J100:J104)</f>
        <v>1024783804.12</v>
      </c>
      <c r="L105" s="12">
        <f>+SUBTOTAL(9,L100:L104)</f>
        <v>315240740.99223876</v>
      </c>
      <c r="N105" s="45">
        <f>+SUBTOTAL(9,N100:N104)</f>
        <v>741276477</v>
      </c>
      <c r="O105" s="49"/>
      <c r="P105" s="62">
        <f>+N105/R105</f>
        <v>19.541232716314642</v>
      </c>
      <c r="Q105" s="49"/>
      <c r="R105" s="45">
        <f>+SUBTOTAL(9,R100:R104)</f>
        <v>37933967</v>
      </c>
      <c r="S105" s="49"/>
      <c r="T105" s="62">
        <f>+R105/J105*100</f>
        <v>3.7016555928666892</v>
      </c>
      <c r="U105" s="62"/>
      <c r="V105" s="45">
        <f>+SUBTOTAL(9,V100:V104)</f>
        <v>67641</v>
      </c>
    </row>
    <row r="106" spans="1:22" s="22" customFormat="1">
      <c r="B106" s="22" t="s">
        <v>5</v>
      </c>
      <c r="D106" s="28"/>
      <c r="E106" s="17"/>
      <c r="F106" s="29"/>
      <c r="G106" s="17"/>
      <c r="H106" s="30"/>
      <c r="J106" s="23"/>
      <c r="L106" s="23"/>
      <c r="N106" s="39"/>
      <c r="O106" s="39"/>
      <c r="P106" s="40"/>
      <c r="Q106" s="39"/>
      <c r="R106" s="39"/>
      <c r="S106" s="39"/>
      <c r="T106" s="40"/>
      <c r="U106" s="40"/>
      <c r="V106" s="86"/>
    </row>
    <row r="107" spans="1:22" s="22" customFormat="1">
      <c r="A107" s="24" t="s">
        <v>151</v>
      </c>
      <c r="D107" s="28"/>
      <c r="E107" s="17"/>
      <c r="F107" s="29"/>
      <c r="G107" s="17"/>
      <c r="H107" s="30"/>
      <c r="J107" s="14">
        <f>+SUBTOTAL(9,J79:J106)</f>
        <v>1165136312.6300001</v>
      </c>
      <c r="L107" s="14">
        <f>+SUBTOTAL(9,L79:L106)</f>
        <v>399416315.36706752</v>
      </c>
      <c r="N107" s="61">
        <f>+SUBTOTAL(9,N79:N106)</f>
        <v>800077207</v>
      </c>
      <c r="O107" s="61"/>
      <c r="P107" s="59">
        <f>+N107/R107</f>
        <v>19.561148545227404</v>
      </c>
      <c r="Q107" s="61"/>
      <c r="R107" s="61">
        <f>+SUBTOTAL(9,R79:R106)</f>
        <v>40901341</v>
      </c>
      <c r="S107" s="61"/>
      <c r="T107" s="59">
        <f>+R107/J107*100</f>
        <v>3.5104339772636202</v>
      </c>
      <c r="U107" s="59"/>
      <c r="V107" s="61">
        <f>+SUBTOTAL(9,V79:V106)</f>
        <v>23250</v>
      </c>
    </row>
    <row r="108" spans="1:22" s="22" customFormat="1">
      <c r="B108" s="22" t="s">
        <v>5</v>
      </c>
      <c r="D108" s="28"/>
      <c r="E108" s="17"/>
      <c r="F108" s="29"/>
      <c r="G108" s="17"/>
      <c r="H108" s="30"/>
      <c r="J108" s="23"/>
      <c r="L108" s="23"/>
      <c r="N108" s="39"/>
      <c r="O108" s="39"/>
      <c r="P108" s="40"/>
      <c r="Q108" s="39"/>
      <c r="R108" s="39"/>
      <c r="S108" s="39"/>
      <c r="T108" s="40"/>
      <c r="U108" s="40"/>
      <c r="V108" s="86"/>
    </row>
    <row r="109" spans="1:22" s="22" customFormat="1">
      <c r="B109" s="22" t="s">
        <v>5</v>
      </c>
      <c r="D109" s="28"/>
      <c r="E109" s="17"/>
      <c r="F109" s="29"/>
      <c r="G109" s="17"/>
      <c r="H109" s="30"/>
      <c r="J109" s="23"/>
      <c r="L109" s="23"/>
      <c r="N109" s="39"/>
      <c r="O109" s="39"/>
      <c r="P109" s="40"/>
      <c r="Q109" s="39"/>
      <c r="R109" s="39"/>
      <c r="S109" s="39"/>
      <c r="T109" s="40"/>
      <c r="U109" s="40"/>
      <c r="V109" s="86"/>
    </row>
    <row r="110" spans="1:22" s="22" customFormat="1">
      <c r="A110" s="24" t="s">
        <v>152</v>
      </c>
      <c r="D110" s="28"/>
      <c r="E110" s="17"/>
      <c r="F110" s="29"/>
      <c r="G110" s="17"/>
      <c r="H110" s="30"/>
      <c r="J110" s="23"/>
      <c r="L110" s="23"/>
      <c r="N110" s="39"/>
      <c r="O110" s="39"/>
      <c r="P110" s="40"/>
      <c r="Q110" s="39"/>
      <c r="R110" s="39"/>
      <c r="S110" s="39"/>
      <c r="T110" s="40"/>
      <c r="U110" s="40"/>
      <c r="V110" s="86"/>
    </row>
    <row r="111" spans="1:22">
      <c r="A111" s="17" t="s">
        <v>5</v>
      </c>
      <c r="B111" s="17" t="s">
        <v>5</v>
      </c>
      <c r="C111" s="22"/>
      <c r="D111" s="28"/>
      <c r="F111" s="29"/>
      <c r="H111" s="30"/>
      <c r="P111" s="40"/>
      <c r="T111" s="40"/>
      <c r="U111" s="40"/>
      <c r="V111" s="86"/>
    </row>
    <row r="112" spans="1:22" s="22" customFormat="1">
      <c r="A112" s="22" t="s">
        <v>5</v>
      </c>
      <c r="B112" s="22" t="s">
        <v>191</v>
      </c>
      <c r="D112" s="28"/>
      <c r="E112" s="17"/>
      <c r="F112" s="29"/>
      <c r="G112" s="17"/>
      <c r="H112" s="30"/>
      <c r="N112" s="43"/>
      <c r="O112" s="43"/>
      <c r="P112" s="40"/>
      <c r="Q112" s="43"/>
      <c r="R112" s="43"/>
      <c r="S112" s="43"/>
      <c r="T112" s="40"/>
      <c r="U112" s="40"/>
      <c r="V112" s="86"/>
    </row>
    <row r="113" spans="1:22">
      <c r="A113" s="17">
        <v>311</v>
      </c>
      <c r="B113" s="17" t="s">
        <v>18</v>
      </c>
      <c r="C113" s="22"/>
      <c r="D113" s="28">
        <v>50586</v>
      </c>
      <c r="F113" s="74">
        <v>3.2000000000000002E-3</v>
      </c>
      <c r="H113" s="30">
        <v>-1</v>
      </c>
      <c r="J113" s="20">
        <v>3538785.86</v>
      </c>
      <c r="L113" s="20">
        <v>1868163.03</v>
      </c>
      <c r="N113" s="37">
        <f>+ROUND((100-H113)/100*J113-L113,0)</f>
        <v>1706011</v>
      </c>
      <c r="O113" s="47"/>
      <c r="P113" s="40">
        <v>19.8276</v>
      </c>
      <c r="Q113" s="47"/>
      <c r="R113" s="37">
        <f>+ROUND(N113/P113,0)</f>
        <v>86042</v>
      </c>
      <c r="S113" s="37"/>
      <c r="T113" s="40">
        <f>+ROUND(R113/J113*100,2)</f>
        <v>2.4300000000000002</v>
      </c>
      <c r="U113" s="40"/>
      <c r="V113" s="86">
        <v>-1222</v>
      </c>
    </row>
    <row r="114" spans="1:22">
      <c r="A114" s="17">
        <v>312</v>
      </c>
      <c r="B114" s="17" t="s">
        <v>19</v>
      </c>
      <c r="C114" s="22"/>
      <c r="D114" s="28">
        <v>50586</v>
      </c>
      <c r="F114" s="74">
        <v>9.4000000000000004E-3</v>
      </c>
      <c r="H114" s="30">
        <v>-4</v>
      </c>
      <c r="J114" s="20">
        <v>30678751.75</v>
      </c>
      <c r="L114" s="20">
        <v>15854784.620000001</v>
      </c>
      <c r="N114" s="37">
        <f>+ROUND((100-H114)/100*J114-L114,0)</f>
        <v>16051117</v>
      </c>
      <c r="O114" s="47"/>
      <c r="P114" s="40">
        <v>18.524825</v>
      </c>
      <c r="Q114" s="47"/>
      <c r="R114" s="37">
        <f>+ROUND(N114/P114,0)</f>
        <v>866465</v>
      </c>
      <c r="S114" s="37"/>
      <c r="T114" s="40">
        <f>+ROUND(R114/J114*100,2)</f>
        <v>2.82</v>
      </c>
      <c r="U114" s="40"/>
      <c r="V114" s="86">
        <v>-65115</v>
      </c>
    </row>
    <row r="115" spans="1:22">
      <c r="A115" s="17">
        <v>315</v>
      </c>
      <c r="B115" s="17" t="s">
        <v>21</v>
      </c>
      <c r="C115" s="22"/>
      <c r="D115" s="28">
        <v>50586</v>
      </c>
      <c r="F115" s="74">
        <v>5.1999999999999998E-3</v>
      </c>
      <c r="H115" s="30">
        <v>-3</v>
      </c>
      <c r="J115" s="20">
        <v>3748249.87</v>
      </c>
      <c r="L115" s="20">
        <v>2207826.06</v>
      </c>
      <c r="N115" s="37">
        <f>+ROUND((100-H115)/100*J115-L115,0)</f>
        <v>1652871</v>
      </c>
      <c r="O115" s="47"/>
      <c r="P115" s="40">
        <v>19.407350000000001</v>
      </c>
      <c r="Q115" s="47"/>
      <c r="R115" s="37">
        <f>+ROUND(N115/P115,0)</f>
        <v>85167</v>
      </c>
      <c r="S115" s="37"/>
      <c r="T115" s="40">
        <f>+ROUND(R115/J115*100,2)</f>
        <v>2.27</v>
      </c>
      <c r="U115" s="40"/>
      <c r="V115" s="86">
        <v>-4908</v>
      </c>
    </row>
    <row r="116" spans="1:22">
      <c r="A116" s="17">
        <v>316</v>
      </c>
      <c r="B116" s="17" t="s">
        <v>247</v>
      </c>
      <c r="C116" s="22"/>
      <c r="D116" s="28">
        <v>50586</v>
      </c>
      <c r="F116" s="74">
        <v>7.1000000000000004E-3</v>
      </c>
      <c r="H116" s="30">
        <v>-1</v>
      </c>
      <c r="J116" s="16">
        <v>298312.17</v>
      </c>
      <c r="L116" s="16">
        <v>167024.57</v>
      </c>
      <c r="N116" s="38">
        <f>+ROUND((100-H116)/100*J116-L116,0)</f>
        <v>134271</v>
      </c>
      <c r="O116" s="58"/>
      <c r="P116" s="40">
        <v>19.008112499999999</v>
      </c>
      <c r="Q116" s="58"/>
      <c r="R116" s="38">
        <f>+ROUND(N116/P116,0)</f>
        <v>7064</v>
      </c>
      <c r="S116" s="41"/>
      <c r="T116" s="40">
        <f>+ROUND(R116/J116*100,2)</f>
        <v>2.37</v>
      </c>
      <c r="U116" s="40"/>
      <c r="V116" s="90">
        <v>-194</v>
      </c>
    </row>
    <row r="117" spans="1:22" s="22" customFormat="1">
      <c r="A117" s="22" t="s">
        <v>5</v>
      </c>
      <c r="B117" s="22" t="s">
        <v>192</v>
      </c>
      <c r="D117" s="28"/>
      <c r="E117" s="17"/>
      <c r="F117" s="29"/>
      <c r="G117" s="17"/>
      <c r="H117" s="30"/>
      <c r="J117" s="23">
        <f>+SUBTOTAL(9,J113:J116)</f>
        <v>38264099.649999999</v>
      </c>
      <c r="L117" s="23">
        <f>+SUBTOTAL(9,L113:L116)</f>
        <v>20097798.280000001</v>
      </c>
      <c r="N117" s="39">
        <f>+SUBTOTAL(9,N113:N116)</f>
        <v>19544270</v>
      </c>
      <c r="O117" s="39"/>
      <c r="P117" s="62">
        <f>+N117/R117</f>
        <v>18.707340979269443</v>
      </c>
      <c r="Q117" s="39"/>
      <c r="R117" s="39">
        <f>+SUBTOTAL(9,R113:R116)</f>
        <v>1044738</v>
      </c>
      <c r="S117" s="39"/>
      <c r="T117" s="62">
        <f>+R117/J117*100</f>
        <v>2.7303347251239973</v>
      </c>
      <c r="U117" s="62"/>
      <c r="V117" s="39">
        <f>+SUBTOTAL(9,V113:V116)</f>
        <v>-71439</v>
      </c>
    </row>
    <row r="118" spans="1:22">
      <c r="A118" s="17" t="s">
        <v>5</v>
      </c>
      <c r="B118" s="17" t="s">
        <v>5</v>
      </c>
      <c r="C118" s="22"/>
      <c r="D118" s="28"/>
      <c r="F118" s="29"/>
      <c r="H118" s="30"/>
      <c r="P118" s="40"/>
      <c r="T118" s="40"/>
      <c r="U118" s="40"/>
      <c r="V118" s="86"/>
    </row>
    <row r="119" spans="1:22" s="22" customFormat="1">
      <c r="A119" s="22" t="s">
        <v>5</v>
      </c>
      <c r="B119" s="22" t="s">
        <v>41</v>
      </c>
      <c r="D119" s="28"/>
      <c r="E119" s="17"/>
      <c r="F119" s="29"/>
      <c r="G119" s="17"/>
      <c r="H119" s="30"/>
      <c r="N119" s="43"/>
      <c r="O119" s="43"/>
      <c r="P119" s="40"/>
      <c r="Q119" s="43"/>
      <c r="R119" s="43"/>
      <c r="S119" s="43"/>
      <c r="T119" s="40"/>
      <c r="U119" s="40"/>
      <c r="V119" s="86"/>
    </row>
    <row r="120" spans="1:22">
      <c r="A120" s="17">
        <v>312</v>
      </c>
      <c r="B120" s="17" t="s">
        <v>19</v>
      </c>
      <c r="C120" s="22"/>
      <c r="D120" s="28">
        <v>50586</v>
      </c>
      <c r="F120" s="74">
        <f>+F114</f>
        <v>9.4000000000000004E-3</v>
      </c>
      <c r="H120" s="30">
        <v>0</v>
      </c>
      <c r="J120" s="16">
        <v>52104.91</v>
      </c>
      <c r="L120" s="16">
        <v>52104.93</v>
      </c>
      <c r="N120" s="38">
        <f>+ROUND((100-H120)/100*J120-L120,0)</f>
        <v>0</v>
      </c>
      <c r="O120" s="58"/>
      <c r="P120" s="40">
        <v>17.100000000000001</v>
      </c>
      <c r="Q120" s="58"/>
      <c r="R120" s="38">
        <f>+ROUND(N120/P120,0)</f>
        <v>0</v>
      </c>
      <c r="S120" s="41"/>
      <c r="T120" s="40">
        <f>+ROUND(R120/J120*100,2)</f>
        <v>0</v>
      </c>
      <c r="U120" s="40"/>
      <c r="V120" s="90">
        <v>0</v>
      </c>
    </row>
    <row r="121" spans="1:22" s="22" customFormat="1">
      <c r="A121" s="22" t="s">
        <v>5</v>
      </c>
      <c r="B121" s="22" t="s">
        <v>42</v>
      </c>
      <c r="D121" s="28"/>
      <c r="E121" s="17"/>
      <c r="F121" s="29"/>
      <c r="G121" s="17"/>
      <c r="H121" s="30"/>
      <c r="J121" s="23">
        <f>+SUBTOTAL(9,J120:J120)</f>
        <v>52104.91</v>
      </c>
      <c r="L121" s="23">
        <f>+SUBTOTAL(9,L120:L120)</f>
        <v>52104.93</v>
      </c>
      <c r="N121" s="39">
        <f>+SUBTOTAL(9,N120:N120)</f>
        <v>0</v>
      </c>
      <c r="O121" s="39"/>
      <c r="P121" s="62">
        <f>+P120</f>
        <v>17.100000000000001</v>
      </c>
      <c r="Q121" s="39"/>
      <c r="R121" s="39">
        <f>+SUBTOTAL(9,R120:R120)</f>
        <v>0</v>
      </c>
      <c r="S121" s="39"/>
      <c r="T121" s="62">
        <f>+R121/J121*100</f>
        <v>0</v>
      </c>
      <c r="U121" s="62"/>
      <c r="V121" s="39">
        <f>+SUBTOTAL(9,V120:V120)</f>
        <v>0</v>
      </c>
    </row>
    <row r="122" spans="1:22">
      <c r="A122" s="17" t="s">
        <v>5</v>
      </c>
      <c r="B122" s="17" t="s">
        <v>5</v>
      </c>
      <c r="C122" s="22"/>
      <c r="D122" s="28"/>
      <c r="F122" s="29"/>
      <c r="H122" s="30"/>
      <c r="P122" s="40"/>
      <c r="T122" s="40"/>
      <c r="U122" s="40"/>
      <c r="V122" s="86"/>
    </row>
    <row r="123" spans="1:22" s="22" customFormat="1">
      <c r="A123" s="22" t="s">
        <v>5</v>
      </c>
      <c r="B123" s="22" t="s">
        <v>43</v>
      </c>
      <c r="D123" s="28"/>
      <c r="E123" s="17"/>
      <c r="F123" s="29"/>
      <c r="G123" s="17"/>
      <c r="H123" s="30"/>
      <c r="N123" s="43"/>
      <c r="O123" s="43"/>
      <c r="P123" s="40"/>
      <c r="Q123" s="43"/>
      <c r="R123" s="43"/>
      <c r="S123" s="43"/>
      <c r="T123" s="40"/>
      <c r="U123" s="40"/>
      <c r="V123" s="86"/>
    </row>
    <row r="124" spans="1:22">
      <c r="A124" s="17">
        <v>311</v>
      </c>
      <c r="B124" s="17" t="s">
        <v>18</v>
      </c>
      <c r="C124" s="22"/>
      <c r="D124" s="28">
        <v>50586</v>
      </c>
      <c r="F124" s="74">
        <v>3.2000000000000002E-3</v>
      </c>
      <c r="H124" s="30">
        <v>-1</v>
      </c>
      <c r="J124" s="20">
        <v>33324990.640000001</v>
      </c>
      <c r="L124" s="20">
        <v>22656891.84508625</v>
      </c>
      <c r="N124" s="37">
        <f>+ROUND((100-H124)/100*J124-L124,0)</f>
        <v>11001349</v>
      </c>
      <c r="O124" s="47"/>
      <c r="P124" s="40">
        <v>19.8276</v>
      </c>
      <c r="Q124" s="47"/>
      <c r="R124" s="37">
        <f>+ROUND(N124/P124,0)</f>
        <v>554850</v>
      </c>
      <c r="S124" s="37"/>
      <c r="T124" s="40">
        <f>+ROUND(R124/J124*100,2)</f>
        <v>1.66</v>
      </c>
      <c r="U124" s="40"/>
      <c r="V124" s="86">
        <v>-5871</v>
      </c>
    </row>
    <row r="125" spans="1:22">
      <c r="A125" s="17">
        <v>312</v>
      </c>
      <c r="B125" s="17" t="s">
        <v>19</v>
      </c>
      <c r="C125" s="22"/>
      <c r="D125" s="28">
        <v>50586</v>
      </c>
      <c r="F125" s="74">
        <v>9.4000000000000004E-3</v>
      </c>
      <c r="H125" s="30">
        <v>-4</v>
      </c>
      <c r="J125" s="20">
        <v>3714735.93</v>
      </c>
      <c r="L125" s="20">
        <v>2636058.3761575003</v>
      </c>
      <c r="N125" s="37">
        <f>+ROUND((100-H125)/100*J125-L125,0)</f>
        <v>1227267</v>
      </c>
      <c r="O125" s="47"/>
      <c r="P125" s="40">
        <v>18.524825</v>
      </c>
      <c r="Q125" s="47"/>
      <c r="R125" s="37">
        <f>+ROUND(N125/P125,0)</f>
        <v>66250</v>
      </c>
      <c r="S125" s="37"/>
      <c r="T125" s="40">
        <f>+ROUND(R125/J125*100,2)</f>
        <v>1.78</v>
      </c>
      <c r="U125" s="40"/>
      <c r="V125" s="86">
        <v>-3960</v>
      </c>
    </row>
    <row r="126" spans="1:22">
      <c r="A126" s="17">
        <v>314</v>
      </c>
      <c r="B126" s="17" t="s">
        <v>20</v>
      </c>
      <c r="C126" s="22"/>
      <c r="D126" s="28">
        <v>50586</v>
      </c>
      <c r="F126" s="74">
        <v>1.2E-2</v>
      </c>
      <c r="H126" s="30">
        <v>-1</v>
      </c>
      <c r="J126" s="20">
        <v>2511326.3199999998</v>
      </c>
      <c r="L126" s="20">
        <v>1735625.5175175003</v>
      </c>
      <c r="N126" s="37">
        <f>+ROUND((100-H126)/100*J126-L126,0)</f>
        <v>800814</v>
      </c>
      <c r="O126" s="47"/>
      <c r="P126" s="40">
        <v>17.9785</v>
      </c>
      <c r="Q126" s="47"/>
      <c r="R126" s="37">
        <f>+ROUND(N126/P126,0)</f>
        <v>44543</v>
      </c>
      <c r="S126" s="37"/>
      <c r="T126" s="40">
        <f>+ROUND(R126/J126*100,2)</f>
        <v>1.77</v>
      </c>
      <c r="U126" s="40"/>
      <c r="V126" s="86">
        <v>-21</v>
      </c>
    </row>
    <row r="127" spans="1:22">
      <c r="A127" s="17">
        <v>315</v>
      </c>
      <c r="B127" s="17" t="s">
        <v>21</v>
      </c>
      <c r="C127" s="22"/>
      <c r="D127" s="28">
        <v>50586</v>
      </c>
      <c r="F127" s="74">
        <v>5.1999999999999998E-3</v>
      </c>
      <c r="H127" s="30">
        <v>-3</v>
      </c>
      <c r="J127" s="20">
        <v>5865106.7999999998</v>
      </c>
      <c r="L127" s="20">
        <v>4091638.2254600008</v>
      </c>
      <c r="N127" s="37">
        <f>+ROUND((100-H127)/100*J127-L127,0)</f>
        <v>1949422</v>
      </c>
      <c r="O127" s="47"/>
      <c r="P127" s="40">
        <v>19.407350000000001</v>
      </c>
      <c r="Q127" s="47"/>
      <c r="R127" s="37">
        <f>+ROUND(N127/P127,0)</f>
        <v>100448</v>
      </c>
      <c r="S127" s="37"/>
      <c r="T127" s="40">
        <f>+ROUND(R127/J127*100,2)</f>
        <v>1.71</v>
      </c>
      <c r="U127" s="40"/>
      <c r="V127" s="86">
        <v>-5154</v>
      </c>
    </row>
    <row r="128" spans="1:22">
      <c r="A128" s="17">
        <v>316</v>
      </c>
      <c r="B128" s="17" t="s">
        <v>247</v>
      </c>
      <c r="C128" s="22"/>
      <c r="D128" s="28">
        <v>50586</v>
      </c>
      <c r="F128" s="74">
        <v>7.1000000000000004E-3</v>
      </c>
      <c r="H128" s="30">
        <v>-1</v>
      </c>
      <c r="J128" s="16">
        <v>1607470.4</v>
      </c>
      <c r="L128" s="16">
        <v>1035942.652</v>
      </c>
      <c r="N128" s="38">
        <f>+ROUND((100-H128)/100*J128-L128,0)</f>
        <v>587602</v>
      </c>
      <c r="O128" s="58"/>
      <c r="P128" s="40">
        <v>19.008112499999999</v>
      </c>
      <c r="Q128" s="58"/>
      <c r="R128" s="38">
        <f>+ROUND(N128/P128,0)</f>
        <v>30913</v>
      </c>
      <c r="S128" s="41"/>
      <c r="T128" s="40">
        <f>+ROUND(R128/J128*100,2)</f>
        <v>1.92</v>
      </c>
      <c r="U128" s="40"/>
      <c r="V128" s="90">
        <v>-543</v>
      </c>
    </row>
    <row r="129" spans="1:22" s="22" customFormat="1">
      <c r="A129" s="22" t="s">
        <v>5</v>
      </c>
      <c r="B129" s="22" t="s">
        <v>44</v>
      </c>
      <c r="D129" s="28"/>
      <c r="E129" s="17"/>
      <c r="F129" s="29"/>
      <c r="G129" s="17"/>
      <c r="H129" s="30"/>
      <c r="J129" s="23">
        <f>+SUBTOTAL(9,J124:J128)</f>
        <v>47023630.089999996</v>
      </c>
      <c r="L129" s="23">
        <f>+SUBTOTAL(9,L124:L128)</f>
        <v>32156156.616221249</v>
      </c>
      <c r="N129" s="39">
        <f>+SUBTOTAL(9,N124:N128)</f>
        <v>15566454</v>
      </c>
      <c r="O129" s="39"/>
      <c r="P129" s="62">
        <f>+N129/R129</f>
        <v>19.531211888522517</v>
      </c>
      <c r="Q129" s="39"/>
      <c r="R129" s="39">
        <f>+SUBTOTAL(9,R124:R128)</f>
        <v>797004</v>
      </c>
      <c r="S129" s="39"/>
      <c r="T129" s="62">
        <f>+R129/J129*100</f>
        <v>1.6949010496947792</v>
      </c>
      <c r="U129" s="62"/>
      <c r="V129" s="39">
        <f>+SUBTOTAL(9,V124:V128)</f>
        <v>-15549</v>
      </c>
    </row>
    <row r="130" spans="1:22">
      <c r="A130" s="17" t="s">
        <v>5</v>
      </c>
      <c r="B130" s="17" t="s">
        <v>5</v>
      </c>
      <c r="C130" s="22"/>
      <c r="D130" s="28"/>
      <c r="F130" s="29"/>
      <c r="H130" s="30"/>
      <c r="P130" s="40"/>
      <c r="T130" s="40"/>
      <c r="U130" s="40"/>
      <c r="V130" s="86"/>
    </row>
    <row r="131" spans="1:22" s="22" customFormat="1">
      <c r="A131" s="22" t="s">
        <v>5</v>
      </c>
      <c r="B131" s="22" t="s">
        <v>193</v>
      </c>
      <c r="D131" s="28"/>
      <c r="E131" s="17"/>
      <c r="F131" s="29"/>
      <c r="G131" s="17"/>
      <c r="H131" s="30"/>
      <c r="N131" s="43"/>
      <c r="O131" s="43"/>
      <c r="P131" s="40"/>
      <c r="Q131" s="43"/>
      <c r="R131" s="43"/>
      <c r="S131" s="43"/>
      <c r="T131" s="40"/>
      <c r="U131" s="40"/>
      <c r="V131" s="86"/>
    </row>
    <row r="132" spans="1:22">
      <c r="A132" s="17">
        <v>311</v>
      </c>
      <c r="B132" s="17" t="s">
        <v>18</v>
      </c>
      <c r="C132" s="22"/>
      <c r="D132" s="28">
        <v>50586</v>
      </c>
      <c r="F132" s="74">
        <v>3.2000000000000002E-3</v>
      </c>
      <c r="H132" s="30">
        <v>-1</v>
      </c>
      <c r="J132" s="20">
        <v>2158590.42</v>
      </c>
      <c r="L132" s="20">
        <v>1153359.8499999999</v>
      </c>
      <c r="N132" s="37">
        <f>+ROUND((100-H132)/100*J132-L132,0)</f>
        <v>1026816</v>
      </c>
      <c r="O132" s="47"/>
      <c r="P132" s="40">
        <v>19.8276</v>
      </c>
      <c r="Q132" s="47"/>
      <c r="R132" s="37">
        <f>+ROUND(N132/P132,0)</f>
        <v>51787</v>
      </c>
      <c r="S132" s="37"/>
      <c r="T132" s="40">
        <f>+ROUND(R132/J132*100,2)</f>
        <v>2.4</v>
      </c>
      <c r="U132" s="40"/>
      <c r="V132" s="86">
        <v>-575</v>
      </c>
    </row>
    <row r="133" spans="1:22">
      <c r="A133" s="17">
        <v>312</v>
      </c>
      <c r="B133" s="17" t="s">
        <v>19</v>
      </c>
      <c r="C133" s="22"/>
      <c r="D133" s="28">
        <v>50586</v>
      </c>
      <c r="F133" s="74">
        <v>9.4000000000000004E-3</v>
      </c>
      <c r="H133" s="30">
        <v>-4</v>
      </c>
      <c r="J133" s="20">
        <v>16972047.609999999</v>
      </c>
      <c r="L133" s="20">
        <v>9823710.9500000011</v>
      </c>
      <c r="N133" s="37">
        <f>+ROUND((100-H133)/100*J133-L133,0)</f>
        <v>7827219</v>
      </c>
      <c r="O133" s="47"/>
      <c r="P133" s="40">
        <v>18.524825</v>
      </c>
      <c r="Q133" s="47"/>
      <c r="R133" s="37">
        <f>+ROUND(N133/P133,0)</f>
        <v>422526</v>
      </c>
      <c r="S133" s="37"/>
      <c r="T133" s="40">
        <f>+ROUND(R133/J133*100,2)</f>
        <v>2.4900000000000002</v>
      </c>
      <c r="U133" s="40"/>
      <c r="V133" s="86">
        <v>-34671</v>
      </c>
    </row>
    <row r="134" spans="1:22">
      <c r="A134" s="17">
        <v>315</v>
      </c>
      <c r="B134" s="17" t="s">
        <v>21</v>
      </c>
      <c r="C134" s="22"/>
      <c r="D134" s="28">
        <v>50586</v>
      </c>
      <c r="F134" s="74">
        <v>5.1999999999999998E-3</v>
      </c>
      <c r="H134" s="30">
        <v>-3</v>
      </c>
      <c r="J134" s="20">
        <v>52222.78</v>
      </c>
      <c r="L134" s="20">
        <v>32590.69</v>
      </c>
      <c r="N134" s="37">
        <f>+ROUND((100-H134)/100*J134-L134,0)</f>
        <v>21199</v>
      </c>
      <c r="O134" s="47"/>
      <c r="P134" s="40">
        <v>19.407350000000001</v>
      </c>
      <c r="Q134" s="47"/>
      <c r="R134" s="37">
        <f>+ROUND(N134/P134,0)</f>
        <v>1092</v>
      </c>
      <c r="S134" s="37"/>
      <c r="T134" s="40">
        <f>+ROUND(R134/J134*100,2)</f>
        <v>2.09</v>
      </c>
      <c r="U134" s="40"/>
      <c r="V134" s="86">
        <v>-54</v>
      </c>
    </row>
    <row r="135" spans="1:22">
      <c r="A135" s="17">
        <v>316</v>
      </c>
      <c r="B135" s="17" t="s">
        <v>247</v>
      </c>
      <c r="C135" s="22"/>
      <c r="D135" s="28">
        <v>50586</v>
      </c>
      <c r="F135" s="74">
        <v>7.1000000000000004E-3</v>
      </c>
      <c r="H135" s="30">
        <v>-1</v>
      </c>
      <c r="J135" s="16">
        <v>153865.69</v>
      </c>
      <c r="L135" s="16">
        <v>67155.16</v>
      </c>
      <c r="N135" s="38">
        <f>+ROUND((100-H135)/100*J135-L135,0)</f>
        <v>88249</v>
      </c>
      <c r="O135" s="58"/>
      <c r="P135" s="40">
        <v>19.008112499999999</v>
      </c>
      <c r="Q135" s="58"/>
      <c r="R135" s="38">
        <f>+ROUND(N135/P135,0)</f>
        <v>4643</v>
      </c>
      <c r="S135" s="41"/>
      <c r="T135" s="40">
        <f>+ROUND(R135/J135*100,2)</f>
        <v>3.02</v>
      </c>
      <c r="U135" s="40"/>
      <c r="V135" s="90">
        <v>-54</v>
      </c>
    </row>
    <row r="136" spans="1:22" s="22" customFormat="1">
      <c r="A136" s="22" t="s">
        <v>5</v>
      </c>
      <c r="B136" s="22" t="s">
        <v>194</v>
      </c>
      <c r="D136" s="28"/>
      <c r="E136" s="17"/>
      <c r="F136" s="29"/>
      <c r="G136" s="17"/>
      <c r="H136" s="30"/>
      <c r="J136" s="23">
        <f>+SUBTOTAL(9,J132:J135)</f>
        <v>19336726.500000004</v>
      </c>
      <c r="L136" s="23">
        <f>+SUBTOTAL(9,L132:L135)</f>
        <v>11076816.65</v>
      </c>
      <c r="N136" s="39">
        <f>+SUBTOTAL(9,N132:N135)</f>
        <v>8963483</v>
      </c>
      <c r="O136" s="39"/>
      <c r="P136" s="62">
        <f>+N136/R136</f>
        <v>18.672055711095556</v>
      </c>
      <c r="Q136" s="39"/>
      <c r="R136" s="39">
        <f>+SUBTOTAL(9,R132:R135)</f>
        <v>480048</v>
      </c>
      <c r="S136" s="39"/>
      <c r="T136" s="62">
        <f>+R136/J136*100</f>
        <v>2.4825711839074724</v>
      </c>
      <c r="U136" s="62"/>
      <c r="V136" s="39">
        <f>+SUBTOTAL(9,V132:V135)</f>
        <v>-35354</v>
      </c>
    </row>
    <row r="137" spans="1:22">
      <c r="A137" s="17" t="s">
        <v>5</v>
      </c>
      <c r="B137" s="17" t="s">
        <v>5</v>
      </c>
      <c r="C137" s="22"/>
      <c r="D137" s="28"/>
      <c r="F137" s="29"/>
      <c r="H137" s="30"/>
      <c r="P137" s="40"/>
      <c r="T137" s="40"/>
      <c r="U137" s="40"/>
      <c r="V137" s="86"/>
    </row>
    <row r="138" spans="1:22" s="22" customFormat="1">
      <c r="A138" s="22" t="s">
        <v>5</v>
      </c>
      <c r="B138" s="22" t="s">
        <v>45</v>
      </c>
      <c r="D138" s="28"/>
      <c r="E138" s="17"/>
      <c r="F138" s="29"/>
      <c r="G138" s="17"/>
      <c r="H138" s="30"/>
      <c r="N138" s="43"/>
      <c r="O138" s="43"/>
      <c r="P138" s="40"/>
      <c r="Q138" s="43"/>
      <c r="R138" s="43"/>
      <c r="S138" s="43"/>
      <c r="T138" s="40"/>
      <c r="U138" s="40"/>
      <c r="V138" s="86"/>
    </row>
    <row r="139" spans="1:22">
      <c r="A139" s="17">
        <v>311</v>
      </c>
      <c r="B139" s="17" t="s">
        <v>18</v>
      </c>
      <c r="C139" s="22"/>
      <c r="D139" s="28">
        <v>50586</v>
      </c>
      <c r="F139" s="74">
        <v>3.2000000000000002E-3</v>
      </c>
      <c r="H139" s="30">
        <v>-1</v>
      </c>
      <c r="J139" s="20">
        <v>9098352.4900000002</v>
      </c>
      <c r="L139" s="20">
        <v>6630362.9094249988</v>
      </c>
      <c r="N139" s="37">
        <f>+ROUND((100-H139)/100*J139-L139,0)</f>
        <v>2558973</v>
      </c>
      <c r="O139" s="47"/>
      <c r="P139" s="40">
        <v>19.8276</v>
      </c>
      <c r="Q139" s="47"/>
      <c r="R139" s="37">
        <f>+ROUND(N139/P139,0)</f>
        <v>129061</v>
      </c>
      <c r="S139" s="37"/>
      <c r="T139" s="40">
        <f>+ROUND(R139/J139*100,2)</f>
        <v>1.42</v>
      </c>
      <c r="U139" s="40"/>
      <c r="V139" s="86">
        <v>-1900</v>
      </c>
    </row>
    <row r="140" spans="1:22">
      <c r="A140" s="17">
        <v>312</v>
      </c>
      <c r="B140" s="17" t="s">
        <v>19</v>
      </c>
      <c r="C140" s="22"/>
      <c r="D140" s="28">
        <v>50586</v>
      </c>
      <c r="F140" s="74">
        <v>9.4000000000000004E-3</v>
      </c>
      <c r="H140" s="30">
        <v>-4</v>
      </c>
      <c r="J140" s="20">
        <v>100163071.93000001</v>
      </c>
      <c r="L140" s="20">
        <v>52036604.985247515</v>
      </c>
      <c r="N140" s="37">
        <f>+ROUND((100-H140)/100*J140-L140,0)</f>
        <v>52132990</v>
      </c>
      <c r="O140" s="47"/>
      <c r="P140" s="40">
        <v>18.524825</v>
      </c>
      <c r="Q140" s="47"/>
      <c r="R140" s="37">
        <f>+ROUND(N140/P140,0)</f>
        <v>2814223</v>
      </c>
      <c r="S140" s="37"/>
      <c r="T140" s="40">
        <f>+ROUND(R140/J140*100,2)</f>
        <v>2.81</v>
      </c>
      <c r="U140" s="40"/>
      <c r="V140" s="86">
        <v>-119541</v>
      </c>
    </row>
    <row r="141" spans="1:22">
      <c r="A141" s="17">
        <v>314</v>
      </c>
      <c r="B141" s="17" t="s">
        <v>20</v>
      </c>
      <c r="C141" s="22"/>
      <c r="D141" s="28">
        <v>50586</v>
      </c>
      <c r="F141" s="74">
        <v>1.2E-2</v>
      </c>
      <c r="H141" s="30">
        <v>-1</v>
      </c>
      <c r="J141" s="20">
        <v>31632809.399999999</v>
      </c>
      <c r="L141" s="20">
        <v>15898435.541785</v>
      </c>
      <c r="N141" s="37">
        <f>+ROUND((100-H141)/100*J141-L141,0)</f>
        <v>16050702</v>
      </c>
      <c r="O141" s="47"/>
      <c r="P141" s="40">
        <v>17.9785</v>
      </c>
      <c r="Q141" s="47"/>
      <c r="R141" s="37">
        <f>+ROUND(N141/P141,0)</f>
        <v>892772</v>
      </c>
      <c r="S141" s="37"/>
      <c r="T141" s="40">
        <f>+ROUND(R141/J141*100,2)</f>
        <v>2.82</v>
      </c>
      <c r="U141" s="40"/>
      <c r="V141" s="86">
        <v>19502</v>
      </c>
    </row>
    <row r="142" spans="1:22">
      <c r="A142" s="17">
        <v>315</v>
      </c>
      <c r="B142" s="17" t="s">
        <v>21</v>
      </c>
      <c r="C142" s="22"/>
      <c r="D142" s="28">
        <v>50586</v>
      </c>
      <c r="F142" s="74">
        <v>5.1999999999999998E-3</v>
      </c>
      <c r="H142" s="30">
        <v>-3</v>
      </c>
      <c r="J142" s="20">
        <v>12543007.01</v>
      </c>
      <c r="L142" s="20">
        <v>8124525.9875699999</v>
      </c>
      <c r="N142" s="37">
        <f>+ROUND((100-H142)/100*J142-L142,0)</f>
        <v>4794771</v>
      </c>
      <c r="O142" s="47"/>
      <c r="P142" s="40">
        <v>19.407350000000001</v>
      </c>
      <c r="Q142" s="47"/>
      <c r="R142" s="37">
        <f>+ROUND(N142/P142,0)</f>
        <v>247060</v>
      </c>
      <c r="S142" s="37"/>
      <c r="T142" s="40">
        <f>+ROUND(R142/J142*100,2)</f>
        <v>1.97</v>
      </c>
      <c r="U142" s="40"/>
      <c r="V142" s="86">
        <v>-11418</v>
      </c>
    </row>
    <row r="143" spans="1:22">
      <c r="A143" s="17">
        <v>316</v>
      </c>
      <c r="B143" s="17" t="s">
        <v>247</v>
      </c>
      <c r="C143" s="22"/>
      <c r="D143" s="28">
        <v>50586</v>
      </c>
      <c r="F143" s="74">
        <v>7.1000000000000004E-3</v>
      </c>
      <c r="H143" s="30">
        <v>-1</v>
      </c>
      <c r="J143" s="16">
        <v>2049400.34</v>
      </c>
      <c r="L143" s="16">
        <v>1428937.0515099999</v>
      </c>
      <c r="N143" s="38">
        <f>+ROUND((100-H143)/100*J143-L143,0)</f>
        <v>640957</v>
      </c>
      <c r="O143" s="58"/>
      <c r="P143" s="40">
        <v>19.008112499999999</v>
      </c>
      <c r="Q143" s="58"/>
      <c r="R143" s="38">
        <f>+ROUND(N143/P143,0)</f>
        <v>33720</v>
      </c>
      <c r="S143" s="41"/>
      <c r="T143" s="40">
        <f>+ROUND(R143/J143*100,2)</f>
        <v>1.65</v>
      </c>
      <c r="U143" s="40"/>
      <c r="V143" s="90">
        <v>-777</v>
      </c>
    </row>
    <row r="144" spans="1:22" s="22" customFormat="1">
      <c r="A144" s="22" t="s">
        <v>5</v>
      </c>
      <c r="B144" s="22" t="s">
        <v>46</v>
      </c>
      <c r="D144" s="28"/>
      <c r="E144" s="17"/>
      <c r="F144" s="29"/>
      <c r="G144" s="17"/>
      <c r="H144" s="30"/>
      <c r="J144" s="23">
        <f>+SUBTOTAL(9,J139:J143)</f>
        <v>155486641.16999999</v>
      </c>
      <c r="L144" s="23">
        <f>+SUBTOTAL(9,L139:L143)</f>
        <v>84118866.475537524</v>
      </c>
      <c r="N144" s="39">
        <f>+SUBTOTAL(9,N139:N143)</f>
        <v>76178393</v>
      </c>
      <c r="O144" s="39"/>
      <c r="P144" s="62">
        <f>+N144/R144</f>
        <v>18.504111652735254</v>
      </c>
      <c r="Q144" s="39"/>
      <c r="R144" s="39">
        <f>+SUBTOTAL(9,R139:R143)</f>
        <v>4116836</v>
      </c>
      <c r="S144" s="39"/>
      <c r="T144" s="62">
        <f>+R144/J144*100</f>
        <v>2.6477104200218027</v>
      </c>
      <c r="U144" s="62"/>
      <c r="V144" s="39">
        <f>+SUBTOTAL(9,V139:V143)</f>
        <v>-114134</v>
      </c>
    </row>
    <row r="145" spans="1:22">
      <c r="A145" s="17" t="s">
        <v>5</v>
      </c>
      <c r="B145" s="17" t="s">
        <v>5</v>
      </c>
      <c r="C145" s="22"/>
      <c r="D145" s="28"/>
      <c r="F145" s="29"/>
      <c r="H145" s="30"/>
      <c r="P145" s="40"/>
      <c r="T145" s="40"/>
      <c r="U145" s="40"/>
      <c r="V145" s="86"/>
    </row>
    <row r="146" spans="1:22" s="22" customFormat="1">
      <c r="A146" s="22" t="s">
        <v>5</v>
      </c>
      <c r="B146" s="22" t="s">
        <v>47</v>
      </c>
      <c r="D146" s="28"/>
      <c r="E146" s="17"/>
      <c r="F146" s="29"/>
      <c r="G146" s="17"/>
      <c r="H146" s="30"/>
      <c r="N146" s="43"/>
      <c r="O146" s="43"/>
      <c r="P146" s="40"/>
      <c r="Q146" s="43"/>
      <c r="R146" s="43"/>
      <c r="S146" s="43"/>
      <c r="T146" s="40"/>
      <c r="U146" s="40"/>
      <c r="V146" s="86"/>
    </row>
    <row r="147" spans="1:22">
      <c r="A147" s="17">
        <v>311</v>
      </c>
      <c r="B147" s="17" t="s">
        <v>18</v>
      </c>
      <c r="C147" s="22"/>
      <c r="D147" s="28">
        <v>50586</v>
      </c>
      <c r="F147" s="74">
        <v>3.2000000000000002E-3</v>
      </c>
      <c r="H147" s="30">
        <v>-1</v>
      </c>
      <c r="J147" s="20">
        <v>7123662.1600000001</v>
      </c>
      <c r="L147" s="20">
        <v>4212841.51</v>
      </c>
      <c r="N147" s="37">
        <f>+ROUND((100-H147)/100*J147-L147,0)</f>
        <v>2982057</v>
      </c>
      <c r="O147" s="47"/>
      <c r="P147" s="40">
        <v>19.8276</v>
      </c>
      <c r="Q147" s="47"/>
      <c r="R147" s="37">
        <f>+ROUND(N147/P147,0)</f>
        <v>150399</v>
      </c>
      <c r="S147" s="37"/>
      <c r="T147" s="40">
        <f>+ROUND(R147/J147*100,2)</f>
        <v>2.11</v>
      </c>
      <c r="U147" s="40"/>
      <c r="V147" s="86">
        <v>-2449</v>
      </c>
    </row>
    <row r="148" spans="1:22">
      <c r="A148" s="17">
        <v>312</v>
      </c>
      <c r="B148" s="17" t="s">
        <v>19</v>
      </c>
      <c r="C148" s="22"/>
      <c r="D148" s="28">
        <v>50586</v>
      </c>
      <c r="F148" s="74">
        <v>9.4000000000000004E-3</v>
      </c>
      <c r="H148" s="30">
        <v>-4</v>
      </c>
      <c r="J148" s="20">
        <v>89481418.799999997</v>
      </c>
      <c r="L148" s="20">
        <v>41170858.04999999</v>
      </c>
      <c r="N148" s="37">
        <f>+ROUND((100-H148)/100*J148-L148,0)</f>
        <v>51889818</v>
      </c>
      <c r="O148" s="47"/>
      <c r="P148" s="40">
        <v>18.524825</v>
      </c>
      <c r="Q148" s="47"/>
      <c r="R148" s="37">
        <f>+ROUND(N148/P148,0)</f>
        <v>2801096</v>
      </c>
      <c r="S148" s="37"/>
      <c r="T148" s="40">
        <f>+ROUND(R148/J148*100,2)</f>
        <v>3.13</v>
      </c>
      <c r="U148" s="40"/>
      <c r="V148" s="86">
        <v>-120628</v>
      </c>
    </row>
    <row r="149" spans="1:22">
      <c r="A149" s="17">
        <v>314</v>
      </c>
      <c r="B149" s="17" t="s">
        <v>20</v>
      </c>
      <c r="C149" s="22"/>
      <c r="D149" s="28">
        <v>50586</v>
      </c>
      <c r="F149" s="74">
        <v>1.2E-2</v>
      </c>
      <c r="H149" s="30">
        <v>-1</v>
      </c>
      <c r="J149" s="20">
        <v>28267581.84</v>
      </c>
      <c r="L149" s="20">
        <v>11215912.659999998</v>
      </c>
      <c r="N149" s="37">
        <f>+ROUND((100-H149)/100*J149-L149,0)</f>
        <v>17334345</v>
      </c>
      <c r="O149" s="47"/>
      <c r="P149" s="40">
        <v>17.9785</v>
      </c>
      <c r="Q149" s="47"/>
      <c r="R149" s="37">
        <f>+ROUND(N149/P149,0)</f>
        <v>964171</v>
      </c>
      <c r="S149" s="37"/>
      <c r="T149" s="40">
        <f>+ROUND(R149/J149*100,2)</f>
        <v>3.41</v>
      </c>
      <c r="U149" s="40"/>
      <c r="V149" s="86">
        <v>21062</v>
      </c>
    </row>
    <row r="150" spans="1:22">
      <c r="A150" s="17">
        <v>315</v>
      </c>
      <c r="B150" s="17" t="s">
        <v>21</v>
      </c>
      <c r="C150" s="22"/>
      <c r="D150" s="28">
        <v>50586</v>
      </c>
      <c r="F150" s="74">
        <v>5.1999999999999998E-3</v>
      </c>
      <c r="H150" s="30">
        <v>-3</v>
      </c>
      <c r="J150" s="20">
        <v>10030603.41</v>
      </c>
      <c r="L150" s="20">
        <v>5480957.9099999983</v>
      </c>
      <c r="N150" s="37">
        <f>+ROUND((100-H150)/100*J150-L150,0)</f>
        <v>4850564</v>
      </c>
      <c r="O150" s="47"/>
      <c r="P150" s="40">
        <v>19.407350000000001</v>
      </c>
      <c r="Q150" s="47"/>
      <c r="R150" s="37">
        <f>+ROUND(N150/P150,0)</f>
        <v>249934</v>
      </c>
      <c r="S150" s="37"/>
      <c r="T150" s="40">
        <f>+ROUND(R150/J150*100,2)</f>
        <v>2.4900000000000002</v>
      </c>
      <c r="U150" s="40"/>
      <c r="V150" s="86">
        <v>-13112</v>
      </c>
    </row>
    <row r="151" spans="1:22">
      <c r="A151" s="17">
        <v>316</v>
      </c>
      <c r="B151" s="17" t="s">
        <v>247</v>
      </c>
      <c r="C151" s="22"/>
      <c r="D151" s="28">
        <v>50586</v>
      </c>
      <c r="F151" s="74">
        <v>7.1000000000000004E-3</v>
      </c>
      <c r="H151" s="30">
        <v>-1</v>
      </c>
      <c r="J151" s="16">
        <v>1560108.42</v>
      </c>
      <c r="L151" s="20">
        <v>895106.18</v>
      </c>
      <c r="N151" s="38">
        <f>+ROUND((100-H151)/100*J151-L151,0)</f>
        <v>680603</v>
      </c>
      <c r="O151" s="58"/>
      <c r="P151" s="40">
        <v>19.008112499999999</v>
      </c>
      <c r="Q151" s="58"/>
      <c r="R151" s="38">
        <f>+ROUND(N151/P151,0)</f>
        <v>35806</v>
      </c>
      <c r="S151" s="41"/>
      <c r="T151" s="40">
        <f>+ROUND(R151/J151*100,2)</f>
        <v>2.2999999999999998</v>
      </c>
      <c r="U151" s="40"/>
      <c r="V151" s="86">
        <v>-786</v>
      </c>
    </row>
    <row r="152" spans="1:22" s="22" customFormat="1">
      <c r="A152" s="22" t="s">
        <v>5</v>
      </c>
      <c r="B152" s="22" t="s">
        <v>48</v>
      </c>
      <c r="D152" s="28"/>
      <c r="E152" s="17"/>
      <c r="F152" s="29"/>
      <c r="G152" s="17"/>
      <c r="H152" s="30"/>
      <c r="J152" s="12">
        <f>+SUBTOTAL(9,J147:J151)</f>
        <v>136463374.63</v>
      </c>
      <c r="L152" s="12">
        <f>+SUBTOTAL(9,L147:L151)</f>
        <v>62975676.30999998</v>
      </c>
      <c r="N152" s="45">
        <f>+SUBTOTAL(9,N147:N151)</f>
        <v>77737387</v>
      </c>
      <c r="O152" s="49"/>
      <c r="P152" s="62">
        <f>+N152/R152</f>
        <v>18.502707665005477</v>
      </c>
      <c r="Q152" s="49"/>
      <c r="R152" s="45">
        <f>+SUBTOTAL(9,R147:R151)</f>
        <v>4201406</v>
      </c>
      <c r="S152" s="49"/>
      <c r="T152" s="62">
        <f>+R152/J152*100</f>
        <v>3.078779204597192</v>
      </c>
      <c r="U152" s="62"/>
      <c r="V152" s="45">
        <f>+SUBTOTAL(9,V147:V151)</f>
        <v>-115913</v>
      </c>
    </row>
    <row r="153" spans="1:22" s="22" customFormat="1">
      <c r="B153" s="22" t="s">
        <v>5</v>
      </c>
      <c r="D153" s="28"/>
      <c r="E153" s="17"/>
      <c r="F153" s="29"/>
      <c r="G153" s="17"/>
      <c r="H153" s="30"/>
      <c r="J153" s="23"/>
      <c r="L153" s="23"/>
      <c r="N153" s="39"/>
      <c r="O153" s="39"/>
      <c r="P153" s="40"/>
      <c r="Q153" s="39"/>
      <c r="R153" s="39"/>
      <c r="S153" s="39"/>
      <c r="T153" s="40"/>
      <c r="U153" s="40"/>
      <c r="V153" s="86"/>
    </row>
    <row r="154" spans="1:22" s="22" customFormat="1">
      <c r="A154" s="24" t="s">
        <v>153</v>
      </c>
      <c r="D154" s="28"/>
      <c r="E154" s="17"/>
      <c r="F154" s="29"/>
      <c r="G154" s="17"/>
      <c r="H154" s="30"/>
      <c r="J154" s="15">
        <f>+SUBTOTAL(9,J112:J153)</f>
        <v>396626576.94999999</v>
      </c>
      <c r="L154" s="15">
        <f>+SUBTOTAL(9,L112:L153)</f>
        <v>210477419.26175874</v>
      </c>
      <c r="N154" s="66">
        <f>+SUBTOTAL(9,N112:N153)</f>
        <v>197989987</v>
      </c>
      <c r="O154" s="61"/>
      <c r="P154" s="59">
        <f>+N154/R154</f>
        <v>18.608025520975875</v>
      </c>
      <c r="Q154" s="61"/>
      <c r="R154" s="66">
        <f>+SUBTOTAL(9,R112:R153)</f>
        <v>10640032</v>
      </c>
      <c r="S154" s="61"/>
      <c r="T154" s="59">
        <f>+R154/J154*100</f>
        <v>2.6826321326776132</v>
      </c>
      <c r="U154" s="59"/>
      <c r="V154" s="66">
        <f>+SUBTOTAL(9,V112:V153)</f>
        <v>-352389</v>
      </c>
    </row>
    <row r="155" spans="1:22" s="22" customFormat="1">
      <c r="B155" s="22" t="s">
        <v>5</v>
      </c>
      <c r="D155" s="28"/>
      <c r="E155" s="17"/>
      <c r="F155" s="29"/>
      <c r="G155" s="17"/>
      <c r="H155" s="30"/>
      <c r="J155" s="23"/>
      <c r="L155" s="23"/>
      <c r="N155" s="39"/>
      <c r="O155" s="39"/>
      <c r="P155" s="40"/>
      <c r="Q155" s="39"/>
      <c r="R155" s="39"/>
      <c r="S155" s="39"/>
      <c r="T155" s="40"/>
      <c r="U155" s="40"/>
      <c r="V155" s="86"/>
    </row>
    <row r="156" spans="1:22" ht="13.8" thickBot="1">
      <c r="A156" s="19" t="s">
        <v>1</v>
      </c>
      <c r="C156" s="22"/>
      <c r="D156" s="28"/>
      <c r="F156" s="29"/>
      <c r="H156" s="30"/>
      <c r="J156" s="8">
        <f>+SUBTOTAL(9,J16:J155)</f>
        <v>3243194416.8700008</v>
      </c>
      <c r="L156" s="8">
        <f>+SUBTOTAL(9,L16:L155)</f>
        <v>1503193993.7560279</v>
      </c>
      <c r="N156" s="50">
        <f>+SUBTOTAL(9,N16:N155)</f>
        <v>1811890711</v>
      </c>
      <c r="O156" s="46"/>
      <c r="P156" s="59">
        <f>+N156/R156</f>
        <v>14.791658805402726</v>
      </c>
      <c r="Q156" s="46"/>
      <c r="R156" s="50">
        <f>+SUBTOTAL(9,R16:R155)</f>
        <v>122494085</v>
      </c>
      <c r="S156" s="46"/>
      <c r="T156" s="59">
        <f>+R156/J156*100</f>
        <v>3.7769578155052068</v>
      </c>
      <c r="U156" s="59"/>
      <c r="V156" s="50">
        <f>+SUBTOTAL(9,V16:V155)</f>
        <v>-275065</v>
      </c>
    </row>
    <row r="157" spans="1:22" ht="13.8" thickTop="1">
      <c r="B157" s="17" t="s">
        <v>5</v>
      </c>
      <c r="C157" s="22"/>
      <c r="D157" s="28"/>
      <c r="F157" s="29"/>
      <c r="H157" s="30"/>
      <c r="P157" s="40"/>
      <c r="T157" s="40"/>
      <c r="U157" s="40"/>
      <c r="V157" s="86"/>
    </row>
    <row r="158" spans="1:22">
      <c r="B158" s="17" t="s">
        <v>5</v>
      </c>
      <c r="C158" s="22"/>
      <c r="D158" s="28"/>
      <c r="F158" s="29"/>
      <c r="H158" s="30"/>
      <c r="J158" s="21"/>
      <c r="P158" s="40"/>
      <c r="T158" s="40"/>
      <c r="U158" s="40"/>
      <c r="V158" s="86"/>
    </row>
    <row r="159" spans="1:22">
      <c r="A159" s="19" t="s">
        <v>2</v>
      </c>
      <c r="C159" s="22"/>
      <c r="D159" s="28"/>
      <c r="F159" s="29"/>
      <c r="H159" s="30"/>
      <c r="P159" s="40"/>
      <c r="T159" s="40"/>
      <c r="U159" s="40"/>
      <c r="V159" s="86"/>
    </row>
    <row r="160" spans="1:22">
      <c r="C160" s="22"/>
      <c r="D160" s="28"/>
      <c r="F160" s="29"/>
      <c r="H160" s="30"/>
      <c r="P160" s="40"/>
      <c r="T160" s="40"/>
      <c r="U160" s="40"/>
      <c r="V160" s="86"/>
    </row>
    <row r="161" spans="1:22">
      <c r="A161" s="24" t="s">
        <v>154</v>
      </c>
      <c r="C161" s="22"/>
      <c r="D161" s="28"/>
      <c r="F161" s="29"/>
      <c r="H161" s="30"/>
      <c r="P161" s="40"/>
      <c r="T161" s="40"/>
      <c r="U161" s="40"/>
      <c r="V161" s="86"/>
    </row>
    <row r="162" spans="1:22">
      <c r="B162" s="17" t="s">
        <v>5</v>
      </c>
      <c r="C162" s="22"/>
      <c r="D162" s="28"/>
      <c r="F162" s="29"/>
      <c r="H162" s="30"/>
      <c r="P162" s="40"/>
      <c r="T162" s="40"/>
      <c r="U162" s="40"/>
      <c r="V162" s="86"/>
    </row>
    <row r="163" spans="1:22" s="22" customFormat="1">
      <c r="B163" s="22" t="s">
        <v>51</v>
      </c>
      <c r="D163" s="28"/>
      <c r="E163" s="17"/>
      <c r="F163" s="29"/>
      <c r="G163" s="17"/>
      <c r="H163" s="30"/>
      <c r="N163" s="43"/>
      <c r="O163" s="43"/>
      <c r="P163" s="40"/>
      <c r="Q163" s="43"/>
      <c r="R163" s="43"/>
      <c r="S163" s="43"/>
      <c r="T163" s="40"/>
      <c r="U163" s="40"/>
      <c r="V163" s="86"/>
    </row>
    <row r="164" spans="1:22">
      <c r="A164" s="17">
        <v>321</v>
      </c>
      <c r="B164" s="17" t="s">
        <v>18</v>
      </c>
      <c r="C164" s="22"/>
      <c r="D164" s="28">
        <v>52351</v>
      </c>
      <c r="F164" s="17">
        <v>2.8E-3</v>
      </c>
      <c r="H164" s="30">
        <v>-1</v>
      </c>
      <c r="J164" s="20">
        <v>397119195.66000003</v>
      </c>
      <c r="L164" s="20">
        <v>177004049.86603251</v>
      </c>
      <c r="N164" s="37">
        <f>+ROUND((100-H164)/100*J164-L164,0)</f>
        <v>224086338</v>
      </c>
      <c r="O164" s="47"/>
      <c r="P164" s="40">
        <v>24.434534755399998</v>
      </c>
      <c r="Q164" s="47"/>
      <c r="R164" s="37">
        <f>+ROUND(N164/P164,0)</f>
        <v>9170886</v>
      </c>
      <c r="S164" s="37"/>
      <c r="T164" s="40">
        <f>+ROUND(R164/J164*100,2)</f>
        <v>2.31</v>
      </c>
      <c r="U164" s="40"/>
      <c r="V164" s="86">
        <v>-65979</v>
      </c>
    </row>
    <row r="165" spans="1:22">
      <c r="A165" s="17">
        <v>322</v>
      </c>
      <c r="B165" s="17" t="s">
        <v>52</v>
      </c>
      <c r="C165" s="22"/>
      <c r="D165" s="28">
        <v>52351</v>
      </c>
      <c r="F165" s="17">
        <v>5.5999999999999999E-3</v>
      </c>
      <c r="H165" s="30">
        <v>-2</v>
      </c>
      <c r="J165" s="20">
        <v>55584106.710000001</v>
      </c>
      <c r="L165" s="20">
        <v>31607489.042424999</v>
      </c>
      <c r="N165" s="37">
        <f>+ROUND((100-H165)/100*J165-L165,0)</f>
        <v>25088300</v>
      </c>
      <c r="O165" s="47"/>
      <c r="P165" s="40">
        <v>23.536069510799997</v>
      </c>
      <c r="Q165" s="47"/>
      <c r="R165" s="37">
        <f>+ROUND(N165/P165,0)</f>
        <v>1065951</v>
      </c>
      <c r="S165" s="37"/>
      <c r="T165" s="40">
        <f>+ROUND(R165/J165*100,2)</f>
        <v>1.92</v>
      </c>
      <c r="U165" s="40"/>
      <c r="V165" s="86">
        <v>-31045</v>
      </c>
    </row>
    <row r="166" spans="1:22">
      <c r="A166" s="17">
        <v>323</v>
      </c>
      <c r="B166" s="17" t="s">
        <v>20</v>
      </c>
      <c r="C166" s="22"/>
      <c r="D166" s="28">
        <v>52351</v>
      </c>
      <c r="F166" s="17">
        <v>1.38E-2</v>
      </c>
      <c r="H166" s="30">
        <v>0</v>
      </c>
      <c r="J166" s="20">
        <v>12406915.970000001</v>
      </c>
      <c r="L166" s="20">
        <v>-7437953.8925899994</v>
      </c>
      <c r="N166" s="37">
        <f>+ROUND((100-H166)/100*J166-L166,0)</f>
        <v>19844870</v>
      </c>
      <c r="O166" s="47"/>
      <c r="P166" s="40">
        <v>20.904849899999999</v>
      </c>
      <c r="Q166" s="47"/>
      <c r="R166" s="37">
        <f>+ROUND(N166/P166,0)</f>
        <v>949295</v>
      </c>
      <c r="S166" s="37"/>
      <c r="T166" s="40">
        <f>+ROUND(R166/J166*100,2)</f>
        <v>7.65</v>
      </c>
      <c r="U166" s="40"/>
      <c r="V166" s="86">
        <v>27136</v>
      </c>
    </row>
    <row r="167" spans="1:22">
      <c r="A167" s="17">
        <v>324</v>
      </c>
      <c r="B167" s="17" t="s">
        <v>21</v>
      </c>
      <c r="C167" s="22"/>
      <c r="D167" s="28">
        <v>52351</v>
      </c>
      <c r="F167" s="17">
        <v>1.1999999999999999E-3</v>
      </c>
      <c r="H167" s="30">
        <v>-1</v>
      </c>
      <c r="J167" s="20">
        <v>34379625.869999997</v>
      </c>
      <c r="L167" s="20">
        <v>16953508.435984995</v>
      </c>
      <c r="N167" s="37">
        <f>+ROUND((100-H167)/100*J167-L167,0)</f>
        <v>17769914</v>
      </c>
      <c r="O167" s="47"/>
      <c r="P167" s="40">
        <v>24.947943466599998</v>
      </c>
      <c r="Q167" s="47"/>
      <c r="R167" s="37">
        <f>+ROUND(N167/P167,0)</f>
        <v>712280</v>
      </c>
      <c r="S167" s="37"/>
      <c r="T167" s="40">
        <f>+ROUND(R167/J167*100,2)</f>
        <v>2.0699999999999998</v>
      </c>
      <c r="U167" s="40"/>
      <c r="V167" s="86">
        <v>-31542</v>
      </c>
    </row>
    <row r="168" spans="1:22">
      <c r="A168" s="17">
        <v>325</v>
      </c>
      <c r="B168" s="17" t="s">
        <v>247</v>
      </c>
      <c r="C168" s="22"/>
      <c r="D168" s="28">
        <v>52351</v>
      </c>
      <c r="F168" s="17">
        <v>3.2000000000000002E-3</v>
      </c>
      <c r="H168" s="30">
        <v>-3</v>
      </c>
      <c r="J168" s="16">
        <v>20728940.609999999</v>
      </c>
      <c r="L168" s="16">
        <v>2303180.0177199994</v>
      </c>
      <c r="N168" s="38">
        <f>+ROUND((100-H168)/100*J168-L168,0)</f>
        <v>19047629</v>
      </c>
      <c r="O168" s="58"/>
      <c r="P168" s="40">
        <v>24.306182577599998</v>
      </c>
      <c r="Q168" s="58"/>
      <c r="R168" s="38">
        <f>+ROUND(N168/P168,0)</f>
        <v>783654</v>
      </c>
      <c r="S168" s="41"/>
      <c r="T168" s="40">
        <f>+ROUND(R168/J168*100,2)</f>
        <v>3.78</v>
      </c>
      <c r="U168" s="40"/>
      <c r="V168" s="90">
        <v>-84911</v>
      </c>
    </row>
    <row r="169" spans="1:22" s="22" customFormat="1">
      <c r="A169" s="22" t="s">
        <v>5</v>
      </c>
      <c r="B169" s="22" t="s">
        <v>53</v>
      </c>
      <c r="D169" s="28"/>
      <c r="E169" s="17"/>
      <c r="F169" s="29"/>
      <c r="G169" s="17"/>
      <c r="H169" s="30"/>
      <c r="J169" s="23">
        <f>+SUBTOTAL(9,J164:J168)</f>
        <v>520218784.82000005</v>
      </c>
      <c r="L169" s="23">
        <f>+SUBTOTAL(9,L164:L168)</f>
        <v>220430273.46957254</v>
      </c>
      <c r="N169" s="39">
        <f>+SUBTOTAL(9,N164:N168)</f>
        <v>305837051</v>
      </c>
      <c r="O169" s="39"/>
      <c r="P169" s="62">
        <f>+N169/R169</f>
        <v>24.115711982574449</v>
      </c>
      <c r="Q169" s="39"/>
      <c r="R169" s="39">
        <f>+SUBTOTAL(9,R164:R168)</f>
        <v>12682066</v>
      </c>
      <c r="S169" s="39"/>
      <c r="T169" s="62">
        <f>+R169/J169*100</f>
        <v>2.4378331521396519</v>
      </c>
      <c r="U169" s="62"/>
      <c r="V169" s="39">
        <f>+SUBTOTAL(9,V164:V168)</f>
        <v>-186341</v>
      </c>
    </row>
    <row r="170" spans="1:22">
      <c r="A170" s="17" t="s">
        <v>5</v>
      </c>
      <c r="C170" s="22"/>
      <c r="D170" s="28"/>
      <c r="F170" s="29"/>
      <c r="H170" s="30"/>
      <c r="P170" s="40"/>
      <c r="T170" s="40"/>
      <c r="U170" s="40"/>
      <c r="V170" s="86"/>
    </row>
    <row r="171" spans="1:22" s="22" customFormat="1">
      <c r="A171" s="22" t="s">
        <v>5</v>
      </c>
      <c r="B171" s="22" t="s">
        <v>54</v>
      </c>
      <c r="D171" s="28"/>
      <c r="E171" s="17"/>
      <c r="F171" s="29"/>
      <c r="G171" s="17"/>
      <c r="H171" s="30"/>
      <c r="N171" s="43"/>
      <c r="O171" s="43"/>
      <c r="P171" s="40"/>
      <c r="Q171" s="43"/>
      <c r="R171" s="43"/>
      <c r="S171" s="43"/>
      <c r="T171" s="40"/>
      <c r="U171" s="40"/>
      <c r="V171" s="86"/>
    </row>
    <row r="172" spans="1:22">
      <c r="A172" s="17">
        <v>321</v>
      </c>
      <c r="B172" s="17" t="s">
        <v>18</v>
      </c>
      <c r="C172" s="22"/>
      <c r="D172" s="28">
        <v>49765</v>
      </c>
      <c r="F172" s="17">
        <v>2.8E-3</v>
      </c>
      <c r="H172" s="30">
        <v>-1</v>
      </c>
      <c r="J172" s="20">
        <v>196854866.28999999</v>
      </c>
      <c r="L172" s="20">
        <v>101666895.52232748</v>
      </c>
      <c r="N172" s="37">
        <f>+ROUND((100-H172)/100*J172-L172,0)</f>
        <v>97156519</v>
      </c>
      <c r="O172" s="47"/>
      <c r="P172" s="40">
        <v>17.7837125</v>
      </c>
      <c r="Q172" s="47"/>
      <c r="R172" s="37">
        <f>+ROUND(N172/P172,0)</f>
        <v>5463230</v>
      </c>
      <c r="S172" s="37"/>
      <c r="T172" s="40">
        <f>+ROUND(R172/J172*100,2)</f>
        <v>2.78</v>
      </c>
      <c r="U172" s="40"/>
      <c r="V172" s="86">
        <v>-16551</v>
      </c>
    </row>
    <row r="173" spans="1:22">
      <c r="A173" s="17">
        <v>322</v>
      </c>
      <c r="B173" s="17" t="s">
        <v>52</v>
      </c>
      <c r="C173" s="22"/>
      <c r="D173" s="28">
        <v>49765</v>
      </c>
      <c r="F173" s="17">
        <v>5.5999999999999999E-3</v>
      </c>
      <c r="H173" s="30">
        <v>-2</v>
      </c>
      <c r="J173" s="20">
        <v>845363775.00999999</v>
      </c>
      <c r="L173" s="20">
        <v>303976050.34104997</v>
      </c>
      <c r="N173" s="37">
        <f>+ROUND((100-H173)/100*J173-L173,0)</f>
        <v>558295000</v>
      </c>
      <c r="O173" s="47"/>
      <c r="P173" s="40">
        <v>17.317425</v>
      </c>
      <c r="Q173" s="47"/>
      <c r="R173" s="37">
        <f>+ROUND(N173/P173,0)</f>
        <v>32238915</v>
      </c>
      <c r="S173" s="37"/>
      <c r="T173" s="40">
        <f>+ROUND(R173/J173*100,2)</f>
        <v>3.81</v>
      </c>
      <c r="U173" s="40"/>
      <c r="V173" s="86">
        <v>-390834</v>
      </c>
    </row>
    <row r="174" spans="1:22">
      <c r="A174" s="17">
        <v>323</v>
      </c>
      <c r="B174" s="17" t="s">
        <v>20</v>
      </c>
      <c r="C174" s="22"/>
      <c r="D174" s="28">
        <v>49765</v>
      </c>
      <c r="F174" s="17">
        <v>1.38E-2</v>
      </c>
      <c r="H174" s="30">
        <v>0</v>
      </c>
      <c r="J174" s="20">
        <v>413333703.58999997</v>
      </c>
      <c r="L174" s="20">
        <v>56813276.805300012</v>
      </c>
      <c r="N174" s="37">
        <f>+ROUND((100-H174)/100*J174-L174,0)</f>
        <v>356520427</v>
      </c>
      <c r="O174" s="47"/>
      <c r="P174" s="40">
        <v>15.9518688</v>
      </c>
      <c r="Q174" s="47"/>
      <c r="R174" s="37">
        <f>+ROUND(N174/P174,0)</f>
        <v>22349759</v>
      </c>
      <c r="S174" s="37"/>
      <c r="T174" s="40">
        <f>+ROUND(R174/J174*100,2)</f>
        <v>5.41</v>
      </c>
      <c r="U174" s="40"/>
      <c r="V174" s="86">
        <v>716238</v>
      </c>
    </row>
    <row r="175" spans="1:22">
      <c r="A175" s="17">
        <v>324</v>
      </c>
      <c r="B175" s="17" t="s">
        <v>21</v>
      </c>
      <c r="C175" s="22"/>
      <c r="D175" s="28">
        <v>49765</v>
      </c>
      <c r="F175" s="17">
        <v>1.1999999999999999E-3</v>
      </c>
      <c r="H175" s="30">
        <v>-1</v>
      </c>
      <c r="J175" s="20">
        <v>120786348.08</v>
      </c>
      <c r="L175" s="20">
        <v>50666362.974705003</v>
      </c>
      <c r="N175" s="37">
        <f>+ROUND((100-H175)/100*J175-L175,0)</f>
        <v>71327849</v>
      </c>
      <c r="O175" s="47"/>
      <c r="P175" s="40">
        <v>18.050162499999999</v>
      </c>
      <c r="Q175" s="47"/>
      <c r="R175" s="37">
        <f>+ROUND(N175/P175,0)</f>
        <v>3951646</v>
      </c>
      <c r="S175" s="37"/>
      <c r="T175" s="40">
        <f>+ROUND(R175/J175*100,2)</f>
        <v>3.27</v>
      </c>
      <c r="U175" s="40"/>
      <c r="V175" s="86">
        <v>-69090</v>
      </c>
    </row>
    <row r="176" spans="1:22">
      <c r="A176" s="17">
        <v>325</v>
      </c>
      <c r="B176" s="17" t="s">
        <v>247</v>
      </c>
      <c r="C176" s="22"/>
      <c r="D176" s="28">
        <v>49765</v>
      </c>
      <c r="F176" s="17">
        <v>3.2000000000000002E-3</v>
      </c>
      <c r="H176" s="30">
        <v>-3</v>
      </c>
      <c r="J176" s="16">
        <v>11438745.220000001</v>
      </c>
      <c r="L176" s="16">
        <v>7097019.395010001</v>
      </c>
      <c r="N176" s="38">
        <f>+ROUND((100-H176)/100*J176-L176,0)</f>
        <v>4684888</v>
      </c>
      <c r="O176" s="58"/>
      <c r="P176" s="40">
        <v>17.717099999999999</v>
      </c>
      <c r="Q176" s="58"/>
      <c r="R176" s="38">
        <f>+ROUND(N176/P176,0)</f>
        <v>264427</v>
      </c>
      <c r="S176" s="41"/>
      <c r="T176" s="40">
        <f>+ROUND(R176/J176*100,2)</f>
        <v>2.31</v>
      </c>
      <c r="U176" s="40"/>
      <c r="V176" s="90">
        <v>-43384</v>
      </c>
    </row>
    <row r="177" spans="1:22" s="22" customFormat="1">
      <c r="A177" s="22" t="s">
        <v>5</v>
      </c>
      <c r="B177" s="22" t="s">
        <v>55</v>
      </c>
      <c r="D177" s="28"/>
      <c r="E177" s="17"/>
      <c r="F177" s="29"/>
      <c r="G177" s="17"/>
      <c r="H177" s="30"/>
      <c r="J177" s="23">
        <f>+SUBTOTAL(9,J172:J176)</f>
        <v>1587777438.1899998</v>
      </c>
      <c r="L177" s="23">
        <f>+SUBTOTAL(9,L172:L176)</f>
        <v>520219605.03839242</v>
      </c>
      <c r="N177" s="39">
        <f>+SUBTOTAL(9,N172:N176)</f>
        <v>1087984683</v>
      </c>
      <c r="O177" s="39"/>
      <c r="P177" s="62">
        <f>+N177/R177</f>
        <v>16.928877082905533</v>
      </c>
      <c r="Q177" s="39"/>
      <c r="R177" s="39">
        <f>+SUBTOTAL(9,R172:R176)</f>
        <v>64267977</v>
      </c>
      <c r="S177" s="39"/>
      <c r="T177" s="62">
        <f>+R177/J177*100</f>
        <v>4.0476691162246778</v>
      </c>
      <c r="U177" s="62"/>
      <c r="V177" s="39">
        <f>+SUBTOTAL(9,V172:V176)</f>
        <v>196379</v>
      </c>
    </row>
    <row r="178" spans="1:22">
      <c r="A178" s="17" t="s">
        <v>5</v>
      </c>
      <c r="B178" s="17" t="s">
        <v>5</v>
      </c>
      <c r="C178" s="22"/>
      <c r="D178" s="28"/>
      <c r="F178" s="29"/>
      <c r="H178" s="30"/>
      <c r="P178" s="40"/>
      <c r="T178" s="40"/>
      <c r="U178" s="40"/>
      <c r="V178" s="86"/>
    </row>
    <row r="179" spans="1:22" s="22" customFormat="1">
      <c r="A179" s="22" t="s">
        <v>5</v>
      </c>
      <c r="B179" s="22" t="s">
        <v>56</v>
      </c>
      <c r="D179" s="28"/>
      <c r="E179" s="17"/>
      <c r="F179" s="29"/>
      <c r="G179" s="17"/>
      <c r="H179" s="30"/>
      <c r="N179" s="43"/>
      <c r="O179" s="43"/>
      <c r="P179" s="40"/>
      <c r="Q179" s="43"/>
      <c r="R179" s="43"/>
      <c r="S179" s="43"/>
      <c r="T179" s="40"/>
      <c r="U179" s="40"/>
      <c r="V179" s="86"/>
    </row>
    <row r="180" spans="1:22">
      <c r="A180" s="17">
        <v>321</v>
      </c>
      <c r="B180" s="17" t="s">
        <v>18</v>
      </c>
      <c r="C180" s="22"/>
      <c r="D180" s="28">
        <v>52351</v>
      </c>
      <c r="F180" s="17">
        <v>2.8E-3</v>
      </c>
      <c r="H180" s="30">
        <v>-1</v>
      </c>
      <c r="J180" s="20">
        <v>298911837.25999999</v>
      </c>
      <c r="L180" s="20">
        <v>133449792.72188</v>
      </c>
      <c r="N180" s="37">
        <f>+ROUND((100-H180)/100*J180-L180,0)</f>
        <v>168451163</v>
      </c>
      <c r="O180" s="47"/>
      <c r="P180" s="40">
        <v>24.434534755399998</v>
      </c>
      <c r="Q180" s="47"/>
      <c r="R180" s="37">
        <f>+ROUND(N180/P180,0)</f>
        <v>6893979</v>
      </c>
      <c r="S180" s="37"/>
      <c r="T180" s="40">
        <f>+ROUND(R180/J180*100,2)</f>
        <v>2.31</v>
      </c>
      <c r="U180" s="40"/>
      <c r="V180" s="86">
        <v>-55326</v>
      </c>
    </row>
    <row r="181" spans="1:22">
      <c r="A181" s="17">
        <v>322</v>
      </c>
      <c r="B181" s="17" t="s">
        <v>52</v>
      </c>
      <c r="C181" s="22"/>
      <c r="D181" s="28">
        <v>52351</v>
      </c>
      <c r="F181" s="17">
        <v>5.5999999999999999E-3</v>
      </c>
      <c r="H181" s="30">
        <v>-2</v>
      </c>
      <c r="J181" s="20">
        <v>1057336501.04</v>
      </c>
      <c r="L181" s="20">
        <v>401479216.97777498</v>
      </c>
      <c r="N181" s="37">
        <f>+ROUND((100-H181)/100*J181-L181,0)</f>
        <v>677004014</v>
      </c>
      <c r="O181" s="47"/>
      <c r="P181" s="40">
        <v>23.536069510799997</v>
      </c>
      <c r="Q181" s="47"/>
      <c r="R181" s="37">
        <f>+ROUND(N181/P181,0)</f>
        <v>28764532</v>
      </c>
      <c r="S181" s="37"/>
      <c r="T181" s="40">
        <f>+ROUND(R181/J181*100,2)</f>
        <v>2.72</v>
      </c>
      <c r="U181" s="40"/>
      <c r="V181" s="86">
        <v>-850692</v>
      </c>
    </row>
    <row r="182" spans="1:22">
      <c r="A182" s="17">
        <v>323</v>
      </c>
      <c r="B182" s="17" t="s">
        <v>20</v>
      </c>
      <c r="C182" s="22"/>
      <c r="D182" s="28">
        <v>52351</v>
      </c>
      <c r="F182" s="17">
        <v>1.38E-2</v>
      </c>
      <c r="H182" s="30">
        <v>0</v>
      </c>
      <c r="J182" s="20">
        <v>350466490.07999998</v>
      </c>
      <c r="L182" s="20">
        <v>54374394.01382</v>
      </c>
      <c r="N182" s="37">
        <f>+ROUND((100-H182)/100*J182-L182,0)</f>
        <v>296092096</v>
      </c>
      <c r="O182" s="47"/>
      <c r="P182" s="40">
        <v>20.904849899999999</v>
      </c>
      <c r="Q182" s="47"/>
      <c r="R182" s="37">
        <f>+ROUND(N182/P182,0)</f>
        <v>14163799</v>
      </c>
      <c r="S182" s="37"/>
      <c r="T182" s="40">
        <f>+ROUND(R182/J182*100,2)</f>
        <v>4.04</v>
      </c>
      <c r="U182" s="40"/>
      <c r="V182" s="86">
        <v>487490</v>
      </c>
    </row>
    <row r="183" spans="1:22">
      <c r="A183" s="17">
        <v>324</v>
      </c>
      <c r="B183" s="17" t="s">
        <v>21</v>
      </c>
      <c r="C183" s="22"/>
      <c r="D183" s="28">
        <v>52351</v>
      </c>
      <c r="F183" s="17">
        <v>1.1999999999999999E-3</v>
      </c>
      <c r="H183" s="30">
        <v>-1</v>
      </c>
      <c r="J183" s="20">
        <v>189637024.55000001</v>
      </c>
      <c r="L183" s="20">
        <v>86957686.152674988</v>
      </c>
      <c r="N183" s="37">
        <f>+ROUND((100-H183)/100*J183-L183,0)</f>
        <v>104575709</v>
      </c>
      <c r="O183" s="47"/>
      <c r="P183" s="40">
        <v>24.947943466599998</v>
      </c>
      <c r="Q183" s="47"/>
      <c r="R183" s="37">
        <f>+ROUND(N183/P183,0)</f>
        <v>4191757</v>
      </c>
      <c r="S183" s="37"/>
      <c r="T183" s="40">
        <f>+ROUND(R183/J183*100,2)</f>
        <v>2.21</v>
      </c>
      <c r="U183" s="40"/>
      <c r="V183" s="86">
        <v>-205876</v>
      </c>
    </row>
    <row r="184" spans="1:22">
      <c r="A184" s="17">
        <v>325</v>
      </c>
      <c r="B184" s="17" t="s">
        <v>247</v>
      </c>
      <c r="C184" s="22"/>
      <c r="D184" s="28">
        <v>52351</v>
      </c>
      <c r="F184" s="17">
        <v>3.2000000000000002E-3</v>
      </c>
      <c r="H184" s="30">
        <v>-3</v>
      </c>
      <c r="J184" s="16">
        <v>24225433.390000001</v>
      </c>
      <c r="L184" s="20">
        <v>11438959.9648025</v>
      </c>
      <c r="N184" s="38">
        <f>+ROUND((100-H184)/100*J184-L184,0)</f>
        <v>13513236</v>
      </c>
      <c r="O184" s="58"/>
      <c r="P184" s="40">
        <v>24.306182577599998</v>
      </c>
      <c r="Q184" s="58"/>
      <c r="R184" s="38">
        <f>+ROUND(N184/P184,0)</f>
        <v>555959</v>
      </c>
      <c r="S184" s="41"/>
      <c r="T184" s="40">
        <f>+ROUND(R184/J184*100,2)</f>
        <v>2.29</v>
      </c>
      <c r="U184" s="40"/>
      <c r="V184" s="86">
        <v>-116007</v>
      </c>
    </row>
    <row r="185" spans="1:22" s="22" customFormat="1">
      <c r="A185" s="22" t="s">
        <v>5</v>
      </c>
      <c r="B185" s="22" t="s">
        <v>57</v>
      </c>
      <c r="D185" s="28"/>
      <c r="E185" s="17"/>
      <c r="F185" s="29"/>
      <c r="G185" s="17"/>
      <c r="H185" s="30"/>
      <c r="J185" s="12">
        <f>+SUBTOTAL(9,J180:J184)</f>
        <v>1920577286.3199999</v>
      </c>
      <c r="L185" s="12">
        <f>+SUBTOTAL(9,L180:L184)</f>
        <v>687700049.83095253</v>
      </c>
      <c r="N185" s="45">
        <f>+SUBTOTAL(9,N180:N184)</f>
        <v>1259636218</v>
      </c>
      <c r="O185" s="49"/>
      <c r="P185" s="62">
        <f>+N185/R185</f>
        <v>23.082932340915505</v>
      </c>
      <c r="Q185" s="49"/>
      <c r="R185" s="45">
        <f>+SUBTOTAL(9,R180:R184)</f>
        <v>54570026</v>
      </c>
      <c r="S185" s="49"/>
      <c r="T185" s="62">
        <f>+R185/J185*100</f>
        <v>2.8413345502258394</v>
      </c>
      <c r="U185" s="62"/>
      <c r="V185" s="45">
        <f>+SUBTOTAL(9,V180:V184)</f>
        <v>-740411</v>
      </c>
    </row>
    <row r="186" spans="1:22" s="22" customFormat="1">
      <c r="B186" s="22" t="s">
        <v>5</v>
      </c>
      <c r="D186" s="28"/>
      <c r="E186" s="17"/>
      <c r="F186" s="29"/>
      <c r="G186" s="17"/>
      <c r="H186" s="30"/>
      <c r="J186" s="23"/>
      <c r="L186" s="23"/>
      <c r="N186" s="39"/>
      <c r="O186" s="39"/>
      <c r="P186" s="40"/>
      <c r="Q186" s="39"/>
      <c r="R186" s="39"/>
      <c r="S186" s="39"/>
      <c r="T186" s="40"/>
      <c r="U186" s="40"/>
      <c r="V186" s="39"/>
    </row>
    <row r="187" spans="1:22" s="22" customFormat="1">
      <c r="A187" s="24" t="s">
        <v>155</v>
      </c>
      <c r="D187" s="28"/>
      <c r="E187" s="17"/>
      <c r="F187" s="29"/>
      <c r="G187" s="17"/>
      <c r="H187" s="30"/>
      <c r="J187" s="14">
        <f>+SUBTOTAL(9,J164:J186)</f>
        <v>4028573509.3299994</v>
      </c>
      <c r="L187" s="14">
        <f>+SUBTOTAL(9,L164:L186)</f>
        <v>1428349928.3389173</v>
      </c>
      <c r="N187" s="61">
        <f>+SUBTOTAL(9,N164:N186)</f>
        <v>2653457952</v>
      </c>
      <c r="O187" s="61"/>
      <c r="P187" s="59">
        <f>+N187/R187</f>
        <v>20.175308393428534</v>
      </c>
      <c r="Q187" s="61"/>
      <c r="R187" s="61">
        <f>+SUBTOTAL(9,R164:R186)</f>
        <v>131520069</v>
      </c>
      <c r="S187" s="61"/>
      <c r="T187" s="59">
        <f>+R187/J187*100</f>
        <v>3.2646808776209566</v>
      </c>
      <c r="U187" s="59"/>
      <c r="V187" s="61">
        <f>+SUBTOTAL(9,V164:V186)</f>
        <v>-730373</v>
      </c>
    </row>
    <row r="188" spans="1:22" s="22" customFormat="1">
      <c r="A188" s="24"/>
      <c r="B188" s="22" t="s">
        <v>5</v>
      </c>
      <c r="D188" s="28"/>
      <c r="E188" s="17"/>
      <c r="F188" s="29"/>
      <c r="G188" s="17"/>
      <c r="H188" s="30"/>
      <c r="J188" s="23"/>
      <c r="L188" s="23"/>
      <c r="N188" s="39"/>
      <c r="O188" s="39"/>
      <c r="P188" s="40"/>
      <c r="Q188" s="39"/>
      <c r="R188" s="39"/>
      <c r="S188" s="39"/>
      <c r="T188" s="40"/>
      <c r="U188" s="40"/>
      <c r="V188" s="86"/>
    </row>
    <row r="189" spans="1:22" s="22" customFormat="1">
      <c r="A189" s="24"/>
      <c r="B189" s="22" t="s">
        <v>5</v>
      </c>
      <c r="D189" s="28"/>
      <c r="E189" s="17"/>
      <c r="F189" s="29"/>
      <c r="G189" s="17"/>
      <c r="H189" s="30"/>
      <c r="J189" s="23"/>
      <c r="L189" s="23"/>
      <c r="N189" s="39"/>
      <c r="O189" s="39"/>
      <c r="P189" s="40"/>
      <c r="Q189" s="39"/>
      <c r="R189" s="39"/>
      <c r="S189" s="39"/>
      <c r="T189" s="40"/>
      <c r="U189" s="40"/>
      <c r="V189" s="86"/>
    </row>
    <row r="190" spans="1:22" s="22" customFormat="1">
      <c r="A190" s="24" t="s">
        <v>156</v>
      </c>
      <c r="D190" s="28"/>
      <c r="E190" s="17"/>
      <c r="F190" s="29"/>
      <c r="G190" s="17"/>
      <c r="H190" s="30"/>
      <c r="J190" s="23"/>
      <c r="L190" s="23"/>
      <c r="N190" s="39"/>
      <c r="O190" s="39"/>
      <c r="P190" s="40"/>
      <c r="Q190" s="39"/>
      <c r="R190" s="39"/>
      <c r="S190" s="39"/>
      <c r="T190" s="40"/>
      <c r="U190" s="40"/>
      <c r="V190" s="86"/>
    </row>
    <row r="191" spans="1:22">
      <c r="A191" s="17" t="s">
        <v>5</v>
      </c>
      <c r="B191" s="17" t="s">
        <v>5</v>
      </c>
      <c r="C191" s="22"/>
      <c r="D191" s="28"/>
      <c r="F191" s="29"/>
      <c r="H191" s="30"/>
      <c r="P191" s="40"/>
      <c r="T191" s="40"/>
      <c r="U191" s="40"/>
      <c r="V191" s="86"/>
    </row>
    <row r="192" spans="1:22" s="22" customFormat="1">
      <c r="A192" s="22" t="s">
        <v>5</v>
      </c>
      <c r="B192" s="22" t="s">
        <v>49</v>
      </c>
      <c r="D192" s="28"/>
      <c r="E192" s="17"/>
      <c r="F192" s="29"/>
      <c r="G192" s="17"/>
      <c r="H192" s="30"/>
      <c r="J192" s="23"/>
      <c r="N192" s="39"/>
      <c r="O192" s="67"/>
      <c r="P192" s="40"/>
      <c r="Q192" s="67"/>
      <c r="R192" s="39"/>
      <c r="S192" s="39"/>
      <c r="T192" s="40"/>
      <c r="U192" s="40"/>
      <c r="V192" s="86"/>
    </row>
    <row r="193" spans="1:22">
      <c r="A193" s="17">
        <v>321</v>
      </c>
      <c r="B193" s="17" t="s">
        <v>18</v>
      </c>
      <c r="C193" s="22"/>
      <c r="D193" s="28">
        <v>48699</v>
      </c>
      <c r="F193" s="17">
        <v>2.8E-3</v>
      </c>
      <c r="H193" s="30">
        <v>-1</v>
      </c>
      <c r="J193" s="20">
        <v>380704673.41000003</v>
      </c>
      <c r="L193" s="20">
        <v>186854083.98628506</v>
      </c>
      <c r="N193" s="37">
        <f>+ROUND((100-H193)/100*J193-L193,0)</f>
        <v>197657636</v>
      </c>
      <c r="O193" s="47"/>
      <c r="P193" s="40">
        <v>15.0038587554</v>
      </c>
      <c r="Q193" s="47"/>
      <c r="R193" s="37">
        <f>+ROUND(N193/P193,0)</f>
        <v>13173787</v>
      </c>
      <c r="S193" s="37"/>
      <c r="T193" s="40">
        <f>+ROUND(R193/J193*100,2)</f>
        <v>3.46</v>
      </c>
      <c r="U193" s="40"/>
      <c r="V193" s="86">
        <v>22913</v>
      </c>
    </row>
    <row r="194" spans="1:22">
      <c r="A194" s="17">
        <v>322</v>
      </c>
      <c r="B194" s="17" t="s">
        <v>52</v>
      </c>
      <c r="C194" s="22"/>
      <c r="D194" s="28">
        <v>48699</v>
      </c>
      <c r="F194" s="17">
        <v>5.5999999999999999E-3</v>
      </c>
      <c r="H194" s="30">
        <v>-2</v>
      </c>
      <c r="J194" s="20">
        <v>144884580.21000001</v>
      </c>
      <c r="L194" s="20">
        <v>25644014.406124998</v>
      </c>
      <c r="N194" s="37">
        <f>+ROUND((100-H194)/100*J194-L194,0)</f>
        <v>122138257</v>
      </c>
      <c r="O194" s="47"/>
      <c r="P194" s="40">
        <v>14.674717510800001</v>
      </c>
      <c r="Q194" s="47"/>
      <c r="R194" s="37">
        <f>+ROUND(N194/P194,0)</f>
        <v>8323040</v>
      </c>
      <c r="S194" s="37"/>
      <c r="T194" s="40">
        <f>+ROUND(R194/J194*100,2)</f>
        <v>5.74</v>
      </c>
      <c r="U194" s="40"/>
      <c r="V194" s="86">
        <v>-8355</v>
      </c>
    </row>
    <row r="195" spans="1:22">
      <c r="A195" s="17">
        <v>323</v>
      </c>
      <c r="B195" s="17" t="s">
        <v>20</v>
      </c>
      <c r="C195" s="22"/>
      <c r="D195" s="28">
        <v>48699</v>
      </c>
      <c r="F195" s="17">
        <v>1.38E-2</v>
      </c>
      <c r="H195" s="30">
        <v>0</v>
      </c>
      <c r="J195" s="20">
        <v>22821885.52</v>
      </c>
      <c r="L195" s="20">
        <v>5761406.5085399998</v>
      </c>
      <c r="N195" s="37">
        <f>+ROUND((100-H195)/100*J195-L195,0)</f>
        <v>17060479</v>
      </c>
      <c r="O195" s="47"/>
      <c r="P195" s="40">
        <v>13.7108039</v>
      </c>
      <c r="Q195" s="47"/>
      <c r="R195" s="37">
        <f>+ROUND(N195/P195,0)</f>
        <v>1244309</v>
      </c>
      <c r="S195" s="37"/>
      <c r="T195" s="40">
        <f>+ROUND(R195/J195*100,2)</f>
        <v>5.45</v>
      </c>
      <c r="U195" s="40"/>
      <c r="V195" s="86">
        <v>31766</v>
      </c>
    </row>
    <row r="196" spans="1:22">
      <c r="A196" s="17">
        <v>324</v>
      </c>
      <c r="B196" s="17" t="s">
        <v>21</v>
      </c>
      <c r="C196" s="22"/>
      <c r="D196" s="28">
        <v>48699</v>
      </c>
      <c r="F196" s="17">
        <v>1.1999999999999999E-3</v>
      </c>
      <c r="H196" s="30">
        <v>-1</v>
      </c>
      <c r="J196" s="20">
        <v>56769857.590000004</v>
      </c>
      <c r="L196" s="20">
        <v>34483979.696845002</v>
      </c>
      <c r="N196" s="37">
        <f>+ROUND((100-H196)/100*J196-L196,0)</f>
        <v>22853576</v>
      </c>
      <c r="O196" s="47"/>
      <c r="P196" s="40">
        <v>15.191939466600001</v>
      </c>
      <c r="Q196" s="47"/>
      <c r="R196" s="37">
        <f>+ROUND(N196/P196,0)</f>
        <v>1504322</v>
      </c>
      <c r="S196" s="37"/>
      <c r="T196" s="40">
        <f>+ROUND(R196/J196*100,2)</f>
        <v>2.65</v>
      </c>
      <c r="U196" s="40"/>
      <c r="V196" s="86">
        <v>-16209</v>
      </c>
    </row>
    <row r="197" spans="1:22">
      <c r="A197" s="17">
        <v>325</v>
      </c>
      <c r="B197" s="17" t="s">
        <v>247</v>
      </c>
      <c r="C197" s="22"/>
      <c r="D197" s="28">
        <v>48699</v>
      </c>
      <c r="F197" s="17">
        <v>3.2000000000000002E-3</v>
      </c>
      <c r="H197" s="30">
        <v>-3</v>
      </c>
      <c r="J197" s="16">
        <v>39215641.060000002</v>
      </c>
      <c r="L197" s="16">
        <v>17765783.163147502</v>
      </c>
      <c r="N197" s="38">
        <f>+ROUND((100-H197)/100*J197-L197,0)</f>
        <v>22626327</v>
      </c>
      <c r="O197" s="58"/>
      <c r="P197" s="40">
        <v>14.956838577599999</v>
      </c>
      <c r="Q197" s="58"/>
      <c r="R197" s="38">
        <f>+ROUND(N197/P197,0)</f>
        <v>1512775</v>
      </c>
      <c r="S197" s="41"/>
      <c r="T197" s="40">
        <f>+ROUND(R197/J197*100,2)</f>
        <v>3.86</v>
      </c>
      <c r="U197" s="40"/>
      <c r="V197" s="90">
        <v>-54145</v>
      </c>
    </row>
    <row r="198" spans="1:22" s="22" customFormat="1">
      <c r="A198" s="22" t="s">
        <v>5</v>
      </c>
      <c r="B198" s="22" t="s">
        <v>50</v>
      </c>
      <c r="D198" s="28"/>
      <c r="E198" s="17"/>
      <c r="F198" s="29"/>
      <c r="G198" s="17"/>
      <c r="H198" s="30"/>
      <c r="J198" s="23">
        <f>+SUBTOTAL(9,J193:J197)</f>
        <v>644396637.78999996</v>
      </c>
      <c r="L198" s="23">
        <f>+SUBTOTAL(9,L193:L197)</f>
        <v>270509267.76094258</v>
      </c>
      <c r="N198" s="39">
        <f>+SUBTOTAL(9,N193:N197)</f>
        <v>382336275</v>
      </c>
      <c r="O198" s="39"/>
      <c r="P198" s="62">
        <f>+N198/R198</f>
        <v>14.843264869915572</v>
      </c>
      <c r="Q198" s="39"/>
      <c r="R198" s="39">
        <f>+SUBTOTAL(9,R193:R197)</f>
        <v>25758233</v>
      </c>
      <c r="S198" s="39"/>
      <c r="T198" s="62">
        <f>+R198/J198*100</f>
        <v>3.9972637176288703</v>
      </c>
      <c r="U198" s="62"/>
      <c r="V198" s="39">
        <f>+SUBTOTAL(9,V193:V197)</f>
        <v>-24030</v>
      </c>
    </row>
    <row r="199" spans="1:22">
      <c r="A199" s="17" t="s">
        <v>5</v>
      </c>
      <c r="B199" s="17" t="s">
        <v>5</v>
      </c>
      <c r="C199" s="22"/>
      <c r="D199" s="28"/>
      <c r="F199" s="29"/>
      <c r="H199" s="30"/>
      <c r="P199" s="40"/>
      <c r="T199" s="40"/>
      <c r="U199" s="40"/>
      <c r="V199" s="86"/>
    </row>
    <row r="200" spans="1:22" s="22" customFormat="1">
      <c r="A200" s="22" t="s">
        <v>5</v>
      </c>
      <c r="B200" s="22" t="s">
        <v>58</v>
      </c>
      <c r="D200" s="28"/>
      <c r="E200" s="17"/>
      <c r="F200" s="29"/>
      <c r="G200" s="17"/>
      <c r="H200" s="30"/>
      <c r="N200" s="43"/>
      <c r="O200" s="43"/>
      <c r="P200" s="40"/>
      <c r="Q200" s="43"/>
      <c r="R200" s="43"/>
      <c r="S200" s="43"/>
      <c r="T200" s="40"/>
      <c r="U200" s="40"/>
      <c r="V200" s="86"/>
    </row>
    <row r="201" spans="1:22">
      <c r="A201" s="17">
        <v>321</v>
      </c>
      <c r="B201" s="17" t="s">
        <v>18</v>
      </c>
      <c r="C201" s="22"/>
      <c r="D201" s="28">
        <v>48426</v>
      </c>
      <c r="F201" s="17">
        <v>2.8E-3</v>
      </c>
      <c r="H201" s="30">
        <v>-1</v>
      </c>
      <c r="J201" s="20">
        <v>185601316.09999999</v>
      </c>
      <c r="L201" s="20">
        <v>40968914.845690005</v>
      </c>
      <c r="N201" s="37">
        <f>+ROUND((100-H201)/100*J201-L201,0)</f>
        <v>146488414</v>
      </c>
      <c r="O201" s="47"/>
      <c r="P201" s="40">
        <v>14.285558305554</v>
      </c>
      <c r="Q201" s="47"/>
      <c r="R201" s="37">
        <f>+ROUND(N201/P201,0)</f>
        <v>10254301</v>
      </c>
      <c r="S201" s="37"/>
      <c r="T201" s="40">
        <f>+ROUND(R201/J201*100,2)</f>
        <v>5.52</v>
      </c>
      <c r="U201" s="40"/>
      <c r="V201" s="86">
        <v>38930</v>
      </c>
    </row>
    <row r="202" spans="1:22">
      <c r="A202" s="17">
        <v>322</v>
      </c>
      <c r="B202" s="17" t="s">
        <v>52</v>
      </c>
      <c r="C202" s="22"/>
      <c r="D202" s="28">
        <v>48426</v>
      </c>
      <c r="F202" s="17">
        <v>5.5999999999999999E-3</v>
      </c>
      <c r="H202" s="30">
        <v>-2</v>
      </c>
      <c r="J202" s="20">
        <v>595235354.19000006</v>
      </c>
      <c r="L202" s="20">
        <v>176726668.33532494</v>
      </c>
      <c r="N202" s="37">
        <f>+ROUND((100-H202)/100*J202-L202,0)</f>
        <v>430413393</v>
      </c>
      <c r="O202" s="47"/>
      <c r="P202" s="40">
        <v>13.987816611108</v>
      </c>
      <c r="Q202" s="47"/>
      <c r="R202" s="37">
        <f>+ROUND(N202/P202,0)</f>
        <v>30770592</v>
      </c>
      <c r="S202" s="37"/>
      <c r="T202" s="40">
        <f>+ROUND(R202/J202*100,2)</f>
        <v>5.17</v>
      </c>
      <c r="U202" s="40"/>
      <c r="V202" s="86">
        <v>-172139</v>
      </c>
    </row>
    <row r="203" spans="1:22">
      <c r="A203" s="17">
        <v>323</v>
      </c>
      <c r="B203" s="17" t="s">
        <v>20</v>
      </c>
      <c r="C203" s="22"/>
      <c r="D203" s="28">
        <v>48426</v>
      </c>
      <c r="F203" s="17">
        <v>1.38E-2</v>
      </c>
      <c r="H203" s="30">
        <v>0</v>
      </c>
      <c r="J203" s="20">
        <v>758820503.48000002</v>
      </c>
      <c r="L203" s="20">
        <v>99120406.050170019</v>
      </c>
      <c r="N203" s="37">
        <f>+ROUND((100-H203)/100*J203-L203,0)</f>
        <v>659700097</v>
      </c>
      <c r="O203" s="47"/>
      <c r="P203" s="40">
        <v>13.1158588</v>
      </c>
      <c r="Q203" s="47"/>
      <c r="R203" s="37">
        <f>+ROUND(N203/P203,0)</f>
        <v>50297896</v>
      </c>
      <c r="S203" s="37"/>
      <c r="T203" s="40">
        <f>+ROUND(R203/J203*100,2)</f>
        <v>6.63</v>
      </c>
      <c r="U203" s="40"/>
      <c r="V203" s="86">
        <v>1539574</v>
      </c>
    </row>
    <row r="204" spans="1:22">
      <c r="A204" s="17">
        <v>324</v>
      </c>
      <c r="B204" s="17" t="s">
        <v>21</v>
      </c>
      <c r="C204" s="22"/>
      <c r="D204" s="28">
        <v>48426</v>
      </c>
      <c r="F204" s="17">
        <v>1.1999999999999999E-3</v>
      </c>
      <c r="H204" s="30">
        <v>-1</v>
      </c>
      <c r="J204" s="20">
        <v>153810947.63</v>
      </c>
      <c r="L204" s="20">
        <v>73799056.878002495</v>
      </c>
      <c r="N204" s="37">
        <f>+ROUND((100-H204)/100*J204-L204,0)</f>
        <v>81550000</v>
      </c>
      <c r="O204" s="47"/>
      <c r="P204" s="40">
        <v>14.455696416665999</v>
      </c>
      <c r="Q204" s="47"/>
      <c r="R204" s="37">
        <f>+ROUND(N204/P204,0)</f>
        <v>5641375</v>
      </c>
      <c r="S204" s="37"/>
      <c r="T204" s="40">
        <f>+ROUND(R204/J204*100,2)</f>
        <v>3.67</v>
      </c>
      <c r="U204" s="40"/>
      <c r="V204" s="86">
        <v>-53457</v>
      </c>
    </row>
    <row r="205" spans="1:22">
      <c r="A205" s="17">
        <v>325</v>
      </c>
      <c r="B205" s="17" t="s">
        <v>247</v>
      </c>
      <c r="C205" s="22"/>
      <c r="D205" s="28">
        <v>48426</v>
      </c>
      <c r="F205" s="17">
        <v>3.2000000000000002E-3</v>
      </c>
      <c r="H205" s="30">
        <v>-3</v>
      </c>
      <c r="J205" s="16">
        <v>16088187.859999999</v>
      </c>
      <c r="L205" s="16">
        <v>890396.52080999978</v>
      </c>
      <c r="N205" s="38">
        <f>+ROUND((100-H205)/100*J205-L205,0)</f>
        <v>15680437</v>
      </c>
      <c r="O205" s="58"/>
      <c r="P205" s="40">
        <v>14.243023777775999</v>
      </c>
      <c r="Q205" s="58"/>
      <c r="R205" s="38">
        <f>+ROUND(N205/P205,0)</f>
        <v>1100921</v>
      </c>
      <c r="S205" s="41"/>
      <c r="T205" s="40">
        <f>+ROUND(R205/J205*100,2)</f>
        <v>6.84</v>
      </c>
      <c r="U205" s="40"/>
      <c r="V205" s="91">
        <v>-24739</v>
      </c>
    </row>
    <row r="206" spans="1:22" s="22" customFormat="1">
      <c r="A206" s="22" t="s">
        <v>5</v>
      </c>
      <c r="B206" s="22" t="s">
        <v>59</v>
      </c>
      <c r="D206" s="28"/>
      <c r="E206" s="17"/>
      <c r="F206" s="29"/>
      <c r="G206" s="17"/>
      <c r="H206" s="30"/>
      <c r="J206" s="23">
        <f>+SUBTOTAL(9,J201:J205)</f>
        <v>1709556309.26</v>
      </c>
      <c r="L206" s="23">
        <f>+SUBTOTAL(9,L201:L205)</f>
        <v>391505442.62999749</v>
      </c>
      <c r="N206" s="39">
        <f>+SUBTOTAL(9,N201:N205)</f>
        <v>1333832341</v>
      </c>
      <c r="O206" s="39"/>
      <c r="P206" s="62">
        <f>+N206/R206</f>
        <v>13.601500890964404</v>
      </c>
      <c r="Q206" s="39"/>
      <c r="R206" s="39">
        <f>+SUBTOTAL(9,R201:R205)</f>
        <v>98065085</v>
      </c>
      <c r="S206" s="39"/>
      <c r="T206" s="62">
        <f>+R206/J206*100</f>
        <v>5.7362886772912756</v>
      </c>
      <c r="U206" s="62"/>
      <c r="V206" s="39">
        <f>+SUBTOTAL(9,V201:V205)</f>
        <v>1328169</v>
      </c>
    </row>
    <row r="207" spans="1:22">
      <c r="A207" s="17" t="s">
        <v>5</v>
      </c>
      <c r="B207" s="17" t="s">
        <v>5</v>
      </c>
      <c r="C207" s="22"/>
      <c r="D207" s="28"/>
      <c r="F207" s="29"/>
      <c r="H207" s="30"/>
      <c r="P207" s="40"/>
      <c r="T207" s="40"/>
      <c r="U207" s="40"/>
      <c r="V207" s="86"/>
    </row>
    <row r="208" spans="1:22" s="22" customFormat="1">
      <c r="A208" s="22" t="s">
        <v>5</v>
      </c>
      <c r="B208" s="22" t="s">
        <v>60</v>
      </c>
      <c r="D208" s="28"/>
      <c r="E208" s="17"/>
      <c r="F208" s="29"/>
      <c r="G208" s="17"/>
      <c r="H208" s="30"/>
      <c r="N208" s="43"/>
      <c r="O208" s="43"/>
      <c r="P208" s="40"/>
      <c r="Q208" s="43"/>
      <c r="R208" s="43"/>
      <c r="S208" s="43"/>
      <c r="T208" s="40"/>
      <c r="U208" s="40"/>
      <c r="V208" s="86"/>
    </row>
    <row r="209" spans="1:22">
      <c r="A209" s="17">
        <v>321</v>
      </c>
      <c r="B209" s="17" t="s">
        <v>18</v>
      </c>
      <c r="C209" s="22"/>
      <c r="D209" s="28">
        <v>48699</v>
      </c>
      <c r="F209" s="17">
        <v>2.8E-3</v>
      </c>
      <c r="H209" s="30">
        <v>-1</v>
      </c>
      <c r="J209" s="20">
        <v>129681129.70999999</v>
      </c>
      <c r="L209" s="20">
        <v>50771974.778832503</v>
      </c>
      <c r="N209" s="37">
        <f>+ROUND((100-H209)/100*J209-L209,0)</f>
        <v>80205966</v>
      </c>
      <c r="O209" s="47"/>
      <c r="P209" s="40">
        <v>15.0038587554</v>
      </c>
      <c r="Q209" s="47"/>
      <c r="R209" s="37">
        <f>+ROUND(N209/P209,0)</f>
        <v>5345689</v>
      </c>
      <c r="S209" s="37"/>
      <c r="T209" s="40">
        <f>+ROUND(R209/J209*100,2)</f>
        <v>4.12</v>
      </c>
      <c r="U209" s="40"/>
      <c r="V209" s="86">
        <v>12846</v>
      </c>
    </row>
    <row r="210" spans="1:22">
      <c r="A210" s="17">
        <v>322</v>
      </c>
      <c r="B210" s="17" t="s">
        <v>52</v>
      </c>
      <c r="C210" s="22"/>
      <c r="D210" s="28">
        <v>48699</v>
      </c>
      <c r="F210" s="17">
        <v>5.5999999999999999E-3</v>
      </c>
      <c r="H210" s="30">
        <v>-2</v>
      </c>
      <c r="J210" s="20">
        <v>518893110.5</v>
      </c>
      <c r="L210" s="20">
        <v>190785223.53052503</v>
      </c>
      <c r="N210" s="37">
        <f>+ROUND((100-H210)/100*J210-L210,0)</f>
        <v>338485749</v>
      </c>
      <c r="O210" s="47"/>
      <c r="P210" s="40">
        <v>14.674717510800001</v>
      </c>
      <c r="Q210" s="47"/>
      <c r="R210" s="37">
        <f>+ROUND(N210/P210,0)</f>
        <v>23065912</v>
      </c>
      <c r="S210" s="37"/>
      <c r="T210" s="40">
        <f>+ROUND(R210/J210*100,2)</f>
        <v>4.45</v>
      </c>
      <c r="U210" s="40"/>
      <c r="V210" s="86">
        <v>-149846</v>
      </c>
    </row>
    <row r="211" spans="1:22">
      <c r="A211" s="17">
        <v>323</v>
      </c>
      <c r="B211" s="17" t="s">
        <v>20</v>
      </c>
      <c r="C211" s="22"/>
      <c r="D211" s="28">
        <v>48699</v>
      </c>
      <c r="F211" s="17">
        <v>1.38E-2</v>
      </c>
      <c r="H211" s="30">
        <v>0</v>
      </c>
      <c r="J211" s="20">
        <v>601429270.39999998</v>
      </c>
      <c r="L211" s="20">
        <v>92161742.462490007</v>
      </c>
      <c r="N211" s="37">
        <f>+ROUND((100-H211)/100*J211-L211,0)</f>
        <v>509267528</v>
      </c>
      <c r="O211" s="47"/>
      <c r="P211" s="40">
        <v>13.7108039</v>
      </c>
      <c r="Q211" s="47"/>
      <c r="R211" s="37">
        <f>+ROUND(N211/P211,0)</f>
        <v>37143521</v>
      </c>
      <c r="S211" s="37"/>
      <c r="T211" s="40">
        <f>+ROUND(R211/J211*100,2)</f>
        <v>6.18</v>
      </c>
      <c r="U211" s="40"/>
      <c r="V211" s="86">
        <v>1178300</v>
      </c>
    </row>
    <row r="212" spans="1:22">
      <c r="A212" s="17">
        <v>324</v>
      </c>
      <c r="B212" s="17" t="s">
        <v>21</v>
      </c>
      <c r="C212" s="22"/>
      <c r="D212" s="28">
        <v>48699</v>
      </c>
      <c r="F212" s="17">
        <v>1.1999999999999999E-3</v>
      </c>
      <c r="H212" s="30">
        <v>-1</v>
      </c>
      <c r="J212" s="20">
        <v>177722654.02000001</v>
      </c>
      <c r="L212" s="20">
        <v>105343398.330065</v>
      </c>
      <c r="N212" s="37">
        <f>+ROUND((100-H212)/100*J212-L212,0)</f>
        <v>74156482</v>
      </c>
      <c r="O212" s="47"/>
      <c r="P212" s="40">
        <v>15.191939466600001</v>
      </c>
      <c r="Q212" s="47"/>
      <c r="R212" s="37">
        <f>+ROUND(N212/P212,0)</f>
        <v>4881304</v>
      </c>
      <c r="S212" s="37"/>
      <c r="T212" s="40">
        <f>+ROUND(R212/J212*100,2)</f>
        <v>2.75</v>
      </c>
      <c r="U212" s="40"/>
      <c r="V212" s="86">
        <v>-69062</v>
      </c>
    </row>
    <row r="213" spans="1:22">
      <c r="A213" s="17">
        <v>325</v>
      </c>
      <c r="B213" s="17" t="s">
        <v>247</v>
      </c>
      <c r="C213" s="22"/>
      <c r="D213" s="28">
        <v>48699</v>
      </c>
      <c r="F213" s="17">
        <v>3.2000000000000002E-3</v>
      </c>
      <c r="H213" s="30">
        <v>-3</v>
      </c>
      <c r="J213" s="16">
        <v>12121306.1</v>
      </c>
      <c r="L213" s="20">
        <v>279921.07154499996</v>
      </c>
      <c r="N213" s="38">
        <f>+ROUND((100-H213)/100*J213-L213,0)</f>
        <v>12205024</v>
      </c>
      <c r="O213" s="58"/>
      <c r="P213" s="40">
        <v>14.956838577599999</v>
      </c>
      <c r="Q213" s="58"/>
      <c r="R213" s="38">
        <f>+ROUND(N213/P213,0)</f>
        <v>816016</v>
      </c>
      <c r="S213" s="41"/>
      <c r="T213" s="40">
        <f>+ROUND(R213/J213*100,2)</f>
        <v>6.73</v>
      </c>
      <c r="U213" s="40"/>
      <c r="V213" s="86">
        <v>-21666</v>
      </c>
    </row>
    <row r="214" spans="1:22" s="22" customFormat="1">
      <c r="A214" s="22" t="s">
        <v>5</v>
      </c>
      <c r="B214" s="22" t="s">
        <v>61</v>
      </c>
      <c r="D214" s="28"/>
      <c r="E214" s="17"/>
      <c r="F214" s="29"/>
      <c r="G214" s="17"/>
      <c r="H214" s="30"/>
      <c r="J214" s="12">
        <f>+SUBTOTAL(9,J209:J213)</f>
        <v>1439847470.73</v>
      </c>
      <c r="L214" s="12">
        <f>+SUBTOTAL(9,L209:L213)</f>
        <v>439342260.17345756</v>
      </c>
      <c r="N214" s="45">
        <f>+SUBTOTAL(9,N209:N213)</f>
        <v>1014320749</v>
      </c>
      <c r="O214" s="49"/>
      <c r="P214" s="62">
        <f>+N214/R214</f>
        <v>14.235592781507755</v>
      </c>
      <c r="Q214" s="49"/>
      <c r="R214" s="45">
        <f>+SUBTOTAL(9,R209:R213)</f>
        <v>71252442</v>
      </c>
      <c r="S214" s="49"/>
      <c r="T214" s="62">
        <f>+R214/J214*100</f>
        <v>4.9486104221772287</v>
      </c>
      <c r="U214" s="62"/>
      <c r="V214" s="45">
        <f>+SUBTOTAL(9,V209:V213)</f>
        <v>950572</v>
      </c>
    </row>
    <row r="215" spans="1:22" s="22" customFormat="1">
      <c r="B215" s="22" t="s">
        <v>5</v>
      </c>
      <c r="D215" s="28"/>
      <c r="E215" s="17"/>
      <c r="F215" s="29"/>
      <c r="G215" s="17"/>
      <c r="H215" s="30"/>
      <c r="J215" s="13"/>
      <c r="L215" s="13"/>
      <c r="N215" s="49"/>
      <c r="O215" s="49"/>
      <c r="P215" s="40"/>
      <c r="Q215" s="49"/>
      <c r="R215" s="49"/>
      <c r="S215" s="49"/>
      <c r="T215" s="40"/>
      <c r="U215" s="40"/>
      <c r="V215" s="86"/>
    </row>
    <row r="216" spans="1:22">
      <c r="A216" s="24" t="s">
        <v>157</v>
      </c>
      <c r="C216" s="22"/>
      <c r="D216" s="28"/>
      <c r="F216" s="29"/>
      <c r="H216" s="30"/>
      <c r="J216" s="15">
        <f>+SUBTOTAL(9,J192:J215)</f>
        <v>3793800417.7800002</v>
      </c>
      <c r="L216" s="15">
        <f>+SUBTOTAL(9,L192:L215)</f>
        <v>1101356970.5643973</v>
      </c>
      <c r="N216" s="66">
        <f>+SUBTOTAL(9,N192:N215)</f>
        <v>2730489365</v>
      </c>
      <c r="O216" s="48"/>
      <c r="P216" s="59">
        <f>+N216/R216</f>
        <v>13.99707152236649</v>
      </c>
      <c r="Q216" s="48"/>
      <c r="R216" s="66">
        <f>+SUBTOTAL(9,R192:R215)</f>
        <v>195075760</v>
      </c>
      <c r="S216" s="48"/>
      <c r="T216" s="59">
        <f>+R216/J216*100</f>
        <v>5.1419615825270935</v>
      </c>
      <c r="U216" s="59"/>
      <c r="V216" s="66">
        <f>+SUBTOTAL(9,V192:V215)</f>
        <v>2254711</v>
      </c>
    </row>
    <row r="217" spans="1:22">
      <c r="B217" s="17" t="s">
        <v>5</v>
      </c>
      <c r="C217" s="22"/>
      <c r="D217" s="28"/>
      <c r="F217" s="29"/>
      <c r="H217" s="30"/>
      <c r="P217" s="40"/>
      <c r="T217" s="40"/>
      <c r="U217" s="40"/>
      <c r="V217" s="86"/>
    </row>
    <row r="218" spans="1:22" s="19" customFormat="1" ht="13.8" thickBot="1">
      <c r="A218" s="19" t="s">
        <v>3</v>
      </c>
      <c r="C218" s="22"/>
      <c r="D218" s="28"/>
      <c r="E218" s="17"/>
      <c r="F218" s="29"/>
      <c r="G218" s="17"/>
      <c r="H218" s="30"/>
      <c r="J218" s="8">
        <f>+SUBTOTAL(9,J164:J217)</f>
        <v>7822373927.1100016</v>
      </c>
      <c r="L218" s="8">
        <f>+SUBTOTAL(9,L164:L217)</f>
        <v>2529706898.9033146</v>
      </c>
      <c r="N218" s="50">
        <f>+SUBTOTAL(9,N164:N217)</f>
        <v>5383947317</v>
      </c>
      <c r="O218" s="46"/>
      <c r="P218" s="59">
        <f>+N218/R218</f>
        <v>16.485046160831406</v>
      </c>
      <c r="Q218" s="46"/>
      <c r="R218" s="50">
        <f>+SUBTOTAL(9,R164:R217)</f>
        <v>326595829</v>
      </c>
      <c r="S218" s="46"/>
      <c r="T218" s="59">
        <f>+R218/J218*100</f>
        <v>4.1751497952318131</v>
      </c>
      <c r="U218" s="59"/>
      <c r="V218" s="50">
        <f>+SUBTOTAL(9,V164:V217)</f>
        <v>1524338</v>
      </c>
    </row>
    <row r="219" spans="1:22" ht="13.8" thickTop="1">
      <c r="B219" s="17" t="s">
        <v>5</v>
      </c>
      <c r="C219" s="22"/>
      <c r="D219" s="28"/>
      <c r="F219" s="29"/>
      <c r="H219" s="30"/>
      <c r="P219" s="40"/>
      <c r="T219" s="40"/>
      <c r="U219" s="40"/>
      <c r="V219" s="86"/>
    </row>
    <row r="220" spans="1:22">
      <c r="B220" s="17" t="s">
        <v>5</v>
      </c>
      <c r="C220" s="22"/>
      <c r="D220" s="28"/>
      <c r="F220" s="29"/>
      <c r="H220" s="30"/>
      <c r="P220" s="40"/>
      <c r="T220" s="40"/>
      <c r="U220" s="40"/>
      <c r="V220" s="86"/>
    </row>
    <row r="221" spans="1:22">
      <c r="A221" s="19" t="s">
        <v>6</v>
      </c>
      <c r="C221" s="22"/>
      <c r="D221" s="28"/>
      <c r="F221" s="29"/>
      <c r="H221" s="30"/>
      <c r="P221" s="40"/>
      <c r="T221" s="40"/>
      <c r="U221" s="40"/>
      <c r="V221" s="86"/>
    </row>
    <row r="222" spans="1:22">
      <c r="B222" s="17" t="s">
        <v>5</v>
      </c>
      <c r="C222" s="22"/>
      <c r="D222" s="28"/>
      <c r="F222" s="29"/>
      <c r="H222" s="30"/>
      <c r="J222" s="22"/>
      <c r="K222" s="22"/>
      <c r="L222" s="22"/>
      <c r="M222" s="22"/>
      <c r="N222" s="43"/>
      <c r="O222" s="43"/>
      <c r="P222" s="40"/>
      <c r="Q222" s="43"/>
      <c r="R222" s="43"/>
      <c r="S222" s="43"/>
      <c r="T222" s="40"/>
      <c r="U222" s="40"/>
      <c r="V222" s="86"/>
    </row>
    <row r="223" spans="1:22">
      <c r="A223" s="24" t="s">
        <v>158</v>
      </c>
      <c r="C223" s="22"/>
      <c r="D223" s="28"/>
      <c r="F223" s="29"/>
      <c r="H223" s="30"/>
      <c r="J223" s="22"/>
      <c r="K223" s="22"/>
      <c r="L223" s="22"/>
      <c r="M223" s="22"/>
      <c r="N223" s="43"/>
      <c r="O223" s="43"/>
      <c r="P223" s="40"/>
      <c r="Q223" s="43"/>
      <c r="R223" s="43"/>
      <c r="S223" s="43"/>
      <c r="T223" s="40"/>
      <c r="U223" s="40"/>
      <c r="V223" s="86"/>
    </row>
    <row r="224" spans="1:22">
      <c r="B224" s="17" t="s">
        <v>5</v>
      </c>
      <c r="C224" s="22"/>
      <c r="D224" s="28"/>
      <c r="F224" s="29"/>
      <c r="H224" s="30"/>
      <c r="J224" s="22"/>
      <c r="K224" s="22"/>
      <c r="L224" s="22"/>
      <c r="M224" s="22"/>
      <c r="N224" s="43"/>
      <c r="O224" s="43"/>
      <c r="P224" s="40"/>
      <c r="Q224" s="43"/>
      <c r="R224" s="43"/>
      <c r="S224" s="43"/>
      <c r="T224" s="40"/>
      <c r="U224" s="40"/>
      <c r="V224" s="86"/>
    </row>
    <row r="225" spans="1:22" s="22" customFormat="1">
      <c r="B225" s="22" t="s">
        <v>62</v>
      </c>
      <c r="D225" s="28"/>
      <c r="E225" s="17"/>
      <c r="F225" s="29"/>
      <c r="G225" s="17"/>
      <c r="H225" s="30"/>
      <c r="J225" s="20"/>
      <c r="K225" s="17"/>
      <c r="L225" s="17"/>
      <c r="M225" s="17"/>
      <c r="N225" s="37"/>
      <c r="O225" s="60"/>
      <c r="P225" s="40"/>
      <c r="Q225" s="60"/>
      <c r="R225" s="37"/>
      <c r="S225" s="37"/>
      <c r="T225" s="40"/>
      <c r="U225" s="40"/>
      <c r="V225" s="86"/>
    </row>
    <row r="226" spans="1:22">
      <c r="A226" s="17">
        <v>341</v>
      </c>
      <c r="B226" s="17" t="s">
        <v>18</v>
      </c>
      <c r="C226" s="22"/>
      <c r="D226" s="28">
        <v>50586</v>
      </c>
      <c r="F226" s="17">
        <v>2.3E-3</v>
      </c>
      <c r="H226" s="30">
        <v>-2</v>
      </c>
      <c r="J226" s="20">
        <v>87455288.390000001</v>
      </c>
      <c r="L226" s="20">
        <v>58653734.337399997</v>
      </c>
      <c r="N226" s="37">
        <f t="shared" ref="N226:N232" si="0">+ROUND((100-H226)/100*J226-L226,0)</f>
        <v>30550660</v>
      </c>
      <c r="O226" s="47"/>
      <c r="P226" s="40">
        <v>20.016712500000001</v>
      </c>
      <c r="Q226" s="47"/>
      <c r="R226" s="37">
        <f t="shared" ref="R226:R232" si="1">+ROUND(N226/P226,0)</f>
        <v>1526258</v>
      </c>
      <c r="S226" s="37"/>
      <c r="T226" s="40">
        <f t="shared" ref="T226:T232" si="2">+ROUND(R226/J226*100,2)</f>
        <v>1.75</v>
      </c>
      <c r="U226" s="40"/>
      <c r="V226" s="86">
        <v>-491619</v>
      </c>
    </row>
    <row r="227" spans="1:22">
      <c r="A227" s="17">
        <v>342</v>
      </c>
      <c r="B227" s="17" t="s">
        <v>255</v>
      </c>
      <c r="C227" s="22"/>
      <c r="D227" s="28">
        <v>50586</v>
      </c>
      <c r="F227" s="17">
        <v>9.4999999999999998E-3</v>
      </c>
      <c r="H227" s="30">
        <v>-3</v>
      </c>
      <c r="J227" s="20">
        <v>11879794.880000001</v>
      </c>
      <c r="L227" s="20">
        <v>6764061.0843774993</v>
      </c>
      <c r="N227" s="37">
        <f t="shared" si="0"/>
        <v>5472128</v>
      </c>
      <c r="O227" s="47"/>
      <c r="P227" s="40">
        <v>18.503812499999999</v>
      </c>
      <c r="Q227" s="47"/>
      <c r="R227" s="37">
        <f t="shared" si="1"/>
        <v>295730</v>
      </c>
      <c r="S227" s="37"/>
      <c r="T227" s="40">
        <f t="shared" si="2"/>
        <v>2.4900000000000002</v>
      </c>
      <c r="U227" s="40"/>
      <c r="V227" s="86">
        <v>-82964</v>
      </c>
    </row>
    <row r="228" spans="1:22">
      <c r="A228" s="17">
        <v>343</v>
      </c>
      <c r="B228" s="17" t="s">
        <v>63</v>
      </c>
      <c r="C228" s="22"/>
      <c r="D228" s="28">
        <v>50586</v>
      </c>
      <c r="F228" s="17">
        <v>5.7000000000000002E-3</v>
      </c>
      <c r="H228" s="30">
        <v>-3</v>
      </c>
      <c r="J228" s="20">
        <v>29161925.579999998</v>
      </c>
      <c r="L228" s="20">
        <v>7732617.8999475874</v>
      </c>
      <c r="N228" s="37">
        <f t="shared" si="0"/>
        <v>22304165</v>
      </c>
      <c r="O228" s="47"/>
      <c r="P228" s="40">
        <v>19.302287500000002</v>
      </c>
      <c r="Q228" s="47"/>
      <c r="R228" s="37">
        <f t="shared" si="1"/>
        <v>1155519</v>
      </c>
      <c r="S228" s="37"/>
      <c r="T228" s="40">
        <f t="shared" si="2"/>
        <v>3.96</v>
      </c>
      <c r="U228" s="40"/>
      <c r="V228" s="86">
        <v>-359710</v>
      </c>
    </row>
    <row r="229" spans="1:22">
      <c r="A229" s="17">
        <v>343.2</v>
      </c>
      <c r="B229" s="17" t="s">
        <v>181</v>
      </c>
      <c r="C229" s="22"/>
      <c r="D229" s="28">
        <v>50586</v>
      </c>
      <c r="F229" s="17">
        <f>+F228</f>
        <v>5.7000000000000002E-3</v>
      </c>
      <c r="H229" s="30">
        <v>35</v>
      </c>
      <c r="J229" s="20">
        <v>37564239.130000003</v>
      </c>
      <c r="L229" s="20">
        <v>8857045.4351524133</v>
      </c>
      <c r="N229" s="37">
        <f t="shared" si="0"/>
        <v>15559710</v>
      </c>
      <c r="O229" s="47"/>
      <c r="P229" s="40">
        <v>19.302287500000002</v>
      </c>
      <c r="Q229" s="47"/>
      <c r="R229" s="37">
        <f t="shared" si="1"/>
        <v>806107</v>
      </c>
      <c r="S229" s="37"/>
      <c r="T229" s="40">
        <f t="shared" si="2"/>
        <v>2.15</v>
      </c>
      <c r="U229" s="40"/>
      <c r="V229" s="86">
        <v>-1526683</v>
      </c>
    </row>
    <row r="230" spans="1:22">
      <c r="A230" s="17">
        <v>344</v>
      </c>
      <c r="B230" s="17" t="s">
        <v>64</v>
      </c>
      <c r="C230" s="22"/>
      <c r="D230" s="28">
        <v>50586</v>
      </c>
      <c r="F230" s="17">
        <v>1.6000000000000001E-3</v>
      </c>
      <c r="H230" s="30">
        <v>-3</v>
      </c>
      <c r="J230" s="20">
        <v>702077.8</v>
      </c>
      <c r="L230" s="20">
        <v>422319.08929500007</v>
      </c>
      <c r="N230" s="37">
        <f t="shared" si="0"/>
        <v>300821</v>
      </c>
      <c r="O230" s="47"/>
      <c r="P230" s="40">
        <v>20.163800000000002</v>
      </c>
      <c r="Q230" s="47"/>
      <c r="R230" s="37">
        <f t="shared" si="1"/>
        <v>14919</v>
      </c>
      <c r="S230" s="37"/>
      <c r="T230" s="40">
        <f t="shared" si="2"/>
        <v>2.12</v>
      </c>
      <c r="U230" s="40"/>
      <c r="V230" s="86">
        <v>-5176</v>
      </c>
    </row>
    <row r="231" spans="1:22">
      <c r="A231" s="17">
        <v>345</v>
      </c>
      <c r="B231" s="17" t="s">
        <v>21</v>
      </c>
      <c r="C231" s="22"/>
      <c r="D231" s="28">
        <v>50586</v>
      </c>
      <c r="F231" s="17">
        <v>1.2999999999999999E-3</v>
      </c>
      <c r="H231" s="30">
        <v>-2</v>
      </c>
      <c r="J231" s="20">
        <v>12506640.1</v>
      </c>
      <c r="L231" s="20">
        <v>9717935.8327950016</v>
      </c>
      <c r="N231" s="37">
        <f t="shared" si="0"/>
        <v>3038837</v>
      </c>
      <c r="O231" s="47"/>
      <c r="P231" s="40">
        <v>20.226837499999998</v>
      </c>
      <c r="Q231" s="47"/>
      <c r="R231" s="37">
        <f t="shared" si="1"/>
        <v>150238</v>
      </c>
      <c r="S231" s="37"/>
      <c r="T231" s="40">
        <f t="shared" si="2"/>
        <v>1.2</v>
      </c>
      <c r="U231" s="40"/>
      <c r="V231" s="86">
        <v>-60500</v>
      </c>
    </row>
    <row r="232" spans="1:22" s="22" customFormat="1">
      <c r="A232" s="17">
        <v>346</v>
      </c>
      <c r="B232" s="17" t="s">
        <v>247</v>
      </c>
      <c r="D232" s="28">
        <v>50586</v>
      </c>
      <c r="E232" s="17"/>
      <c r="F232" s="22">
        <v>2.5999999999999999E-3</v>
      </c>
      <c r="G232" s="17"/>
      <c r="H232" s="30">
        <v>-2</v>
      </c>
      <c r="J232" s="16">
        <v>1273680.52</v>
      </c>
      <c r="K232" s="17"/>
      <c r="L232" s="16">
        <v>642012.12972749991</v>
      </c>
      <c r="M232" s="17"/>
      <c r="N232" s="38">
        <f t="shared" si="0"/>
        <v>657142</v>
      </c>
      <c r="O232" s="58"/>
      <c r="P232" s="40">
        <v>19.953675</v>
      </c>
      <c r="Q232" s="58"/>
      <c r="R232" s="38">
        <f t="shared" si="1"/>
        <v>32933</v>
      </c>
      <c r="S232" s="41"/>
      <c r="T232" s="40">
        <f t="shared" si="2"/>
        <v>2.59</v>
      </c>
      <c r="U232" s="40"/>
      <c r="V232" s="90">
        <v>-12325</v>
      </c>
    </row>
    <row r="233" spans="1:22">
      <c r="A233" s="17" t="s">
        <v>5</v>
      </c>
      <c r="B233" s="22" t="s">
        <v>65</v>
      </c>
      <c r="C233" s="22"/>
      <c r="D233" s="28"/>
      <c r="F233" s="29"/>
      <c r="H233" s="30"/>
      <c r="J233" s="23">
        <f>+SUBTOTAL(9,J226:J232)</f>
        <v>180543646.40000001</v>
      </c>
      <c r="K233" s="22"/>
      <c r="L233" s="23">
        <f>+SUBTOTAL(9,L226:L232)</f>
        <v>92789725.808695003</v>
      </c>
      <c r="M233" s="22"/>
      <c r="N233" s="39">
        <f>+SUBTOTAL(9,N226:N232)</f>
        <v>77883463</v>
      </c>
      <c r="O233" s="39"/>
      <c r="P233" s="62">
        <f>+N233/R233</f>
        <v>19.560334721013916</v>
      </c>
      <c r="Q233" s="39"/>
      <c r="R233" s="39">
        <f>+SUBTOTAL(9,R226:R232)</f>
        <v>3981704</v>
      </c>
      <c r="S233" s="39"/>
      <c r="T233" s="62">
        <f>+R233/J233*100</f>
        <v>2.2053969106054345</v>
      </c>
      <c r="U233" s="62"/>
      <c r="V233" s="39">
        <f>+SUBTOTAL(9,V226:V232)</f>
        <v>-2538977</v>
      </c>
    </row>
    <row r="234" spans="1:22" s="22" customFormat="1">
      <c r="A234" s="22" t="s">
        <v>5</v>
      </c>
      <c r="B234" s="22" t="s">
        <v>5</v>
      </c>
      <c r="D234" s="28"/>
      <c r="E234" s="17"/>
      <c r="F234" s="29"/>
      <c r="G234" s="17"/>
      <c r="H234" s="30"/>
      <c r="J234" s="17"/>
      <c r="K234" s="17"/>
      <c r="L234" s="17"/>
      <c r="M234" s="17"/>
      <c r="N234" s="35"/>
      <c r="O234" s="35"/>
      <c r="P234" s="40"/>
      <c r="Q234" s="35"/>
      <c r="R234" s="35"/>
      <c r="S234" s="35"/>
      <c r="T234" s="40"/>
      <c r="U234" s="40"/>
      <c r="V234" s="86"/>
    </row>
    <row r="235" spans="1:22">
      <c r="A235" s="22" t="s">
        <v>5</v>
      </c>
      <c r="B235" s="22" t="s">
        <v>66</v>
      </c>
      <c r="C235" s="22"/>
      <c r="D235" s="28"/>
      <c r="F235" s="29"/>
      <c r="H235" s="30"/>
      <c r="J235" s="20"/>
      <c r="N235" s="37"/>
      <c r="O235" s="60"/>
      <c r="P235" s="40"/>
      <c r="Q235" s="60"/>
      <c r="R235" s="37"/>
      <c r="S235" s="37"/>
      <c r="T235" s="40"/>
      <c r="U235" s="40"/>
      <c r="V235" s="86"/>
    </row>
    <row r="236" spans="1:22">
      <c r="A236" s="17">
        <v>341</v>
      </c>
      <c r="B236" s="17" t="s">
        <v>18</v>
      </c>
      <c r="C236" s="22"/>
      <c r="D236" s="28">
        <v>50586</v>
      </c>
      <c r="F236" s="17">
        <v>2.3E-3</v>
      </c>
      <c r="H236" s="30">
        <v>-2</v>
      </c>
      <c r="J236" s="20">
        <v>5252476.74</v>
      </c>
      <c r="L236" s="20">
        <v>3609976.57999375</v>
      </c>
      <c r="N236" s="37">
        <f t="shared" ref="N236:N242" si="3">+ROUND((100-H236)/100*J236-L236,0)</f>
        <v>1747550</v>
      </c>
      <c r="O236" s="47"/>
      <c r="P236" s="40">
        <v>20.016712500000001</v>
      </c>
      <c r="Q236" s="47"/>
      <c r="R236" s="37">
        <f t="shared" ref="R236:R242" si="4">+ROUND(N236/P236,0)</f>
        <v>87305</v>
      </c>
      <c r="S236" s="37"/>
      <c r="T236" s="40">
        <f t="shared" ref="T236:T242" si="5">+ROUND(R236/J236*100,2)</f>
        <v>1.66</v>
      </c>
      <c r="U236" s="40"/>
      <c r="V236" s="86">
        <v>-28197</v>
      </c>
    </row>
    <row r="237" spans="1:22">
      <c r="A237" s="17">
        <v>342</v>
      </c>
      <c r="B237" s="17" t="s">
        <v>255</v>
      </c>
      <c r="C237" s="22"/>
      <c r="D237" s="28">
        <v>50586</v>
      </c>
      <c r="F237" s="17">
        <v>9.4999999999999998E-3</v>
      </c>
      <c r="H237" s="30">
        <v>-3</v>
      </c>
      <c r="J237" s="20">
        <v>695047.38</v>
      </c>
      <c r="L237" s="20">
        <v>531831.33391749999</v>
      </c>
      <c r="N237" s="37">
        <f t="shared" si="3"/>
        <v>184067</v>
      </c>
      <c r="O237" s="47"/>
      <c r="P237" s="40">
        <v>18.503812499999999</v>
      </c>
      <c r="Q237" s="47"/>
      <c r="R237" s="37">
        <f t="shared" si="4"/>
        <v>9948</v>
      </c>
      <c r="S237" s="37"/>
      <c r="T237" s="40">
        <f t="shared" si="5"/>
        <v>1.43</v>
      </c>
      <c r="U237" s="40"/>
      <c r="V237" s="86">
        <v>-2861</v>
      </c>
    </row>
    <row r="238" spans="1:22">
      <c r="A238" s="17">
        <v>343</v>
      </c>
      <c r="B238" s="17" t="s">
        <v>63</v>
      </c>
      <c r="C238" s="22"/>
      <c r="D238" s="28">
        <v>50586</v>
      </c>
      <c r="F238" s="17">
        <v>5.7000000000000002E-3</v>
      </c>
      <c r="H238" s="30">
        <v>-3</v>
      </c>
      <c r="J238" s="20">
        <v>130963584.06</v>
      </c>
      <c r="L238" s="20">
        <v>56698997.684554584</v>
      </c>
      <c r="N238" s="37">
        <f t="shared" si="3"/>
        <v>78193494</v>
      </c>
      <c r="O238" s="47"/>
      <c r="P238" s="40">
        <v>19.302287500000002</v>
      </c>
      <c r="Q238" s="47"/>
      <c r="R238" s="37">
        <f t="shared" si="4"/>
        <v>4050996</v>
      </c>
      <c r="S238" s="37"/>
      <c r="T238" s="40">
        <f t="shared" si="5"/>
        <v>3.09</v>
      </c>
      <c r="U238" s="40"/>
      <c r="V238" s="86">
        <v>-1394233</v>
      </c>
    </row>
    <row r="239" spans="1:22">
      <c r="A239" s="17">
        <v>343.2</v>
      </c>
      <c r="B239" s="17" t="s">
        <v>181</v>
      </c>
      <c r="C239" s="22"/>
      <c r="D239" s="28">
        <v>50586</v>
      </c>
      <c r="F239" s="17">
        <f>+F238</f>
        <v>5.7000000000000002E-3</v>
      </c>
      <c r="H239" s="30">
        <v>35</v>
      </c>
      <c r="J239" s="20">
        <v>64498883.460000001</v>
      </c>
      <c r="L239" s="20">
        <v>10698974.941431008</v>
      </c>
      <c r="N239" s="37">
        <f t="shared" si="3"/>
        <v>31225299</v>
      </c>
      <c r="O239" s="47"/>
      <c r="P239" s="40">
        <v>19.302287500000002</v>
      </c>
      <c r="Q239" s="47"/>
      <c r="R239" s="37">
        <f t="shared" si="4"/>
        <v>1617699</v>
      </c>
      <c r="S239" s="37"/>
      <c r="T239" s="40">
        <f t="shared" si="5"/>
        <v>2.5099999999999998</v>
      </c>
      <c r="U239" s="40"/>
      <c r="V239" s="86">
        <v>-3253642</v>
      </c>
    </row>
    <row r="240" spans="1:22">
      <c r="A240" s="17">
        <v>344</v>
      </c>
      <c r="B240" s="17" t="s">
        <v>64</v>
      </c>
      <c r="C240" s="22"/>
      <c r="D240" s="28">
        <v>50586</v>
      </c>
      <c r="F240" s="17">
        <v>1.6000000000000001E-3</v>
      </c>
      <c r="H240" s="30">
        <v>-3</v>
      </c>
      <c r="J240" s="20">
        <v>29715224.530000001</v>
      </c>
      <c r="L240" s="20">
        <v>21249929.871830001</v>
      </c>
      <c r="N240" s="37">
        <f t="shared" si="3"/>
        <v>9356751</v>
      </c>
      <c r="O240" s="47"/>
      <c r="P240" s="40">
        <v>20.163800000000002</v>
      </c>
      <c r="Q240" s="47"/>
      <c r="R240" s="37">
        <f t="shared" si="4"/>
        <v>464037</v>
      </c>
      <c r="S240" s="37"/>
      <c r="T240" s="40">
        <f t="shared" si="5"/>
        <v>1.56</v>
      </c>
      <c r="U240" s="40"/>
      <c r="V240" s="86">
        <v>-168176</v>
      </c>
    </row>
    <row r="241" spans="1:22" s="22" customFormat="1">
      <c r="A241" s="17">
        <v>345</v>
      </c>
      <c r="B241" s="17" t="s">
        <v>21</v>
      </c>
      <c r="D241" s="28">
        <v>50586</v>
      </c>
      <c r="E241" s="17"/>
      <c r="F241" s="17">
        <v>1.2999999999999999E-3</v>
      </c>
      <c r="G241" s="17"/>
      <c r="H241" s="30">
        <v>-2</v>
      </c>
      <c r="J241" s="20">
        <v>30758543.48</v>
      </c>
      <c r="K241" s="17"/>
      <c r="L241" s="20">
        <v>20012938.554825004</v>
      </c>
      <c r="M241" s="17"/>
      <c r="N241" s="37">
        <f t="shared" si="3"/>
        <v>11360776</v>
      </c>
      <c r="O241" s="47"/>
      <c r="P241" s="40">
        <v>20.226837499999998</v>
      </c>
      <c r="Q241" s="47"/>
      <c r="R241" s="37">
        <f t="shared" si="4"/>
        <v>561668</v>
      </c>
      <c r="S241" s="37"/>
      <c r="T241" s="40">
        <f t="shared" si="5"/>
        <v>1.83</v>
      </c>
      <c r="U241" s="40"/>
      <c r="V241" s="86">
        <v>-218070</v>
      </c>
    </row>
    <row r="242" spans="1:22">
      <c r="A242" s="17">
        <v>346</v>
      </c>
      <c r="B242" s="17" t="s">
        <v>247</v>
      </c>
      <c r="C242" s="22"/>
      <c r="D242" s="28">
        <v>50586</v>
      </c>
      <c r="F242" s="22">
        <v>2.5999999999999999E-3</v>
      </c>
      <c r="H242" s="30">
        <v>-2</v>
      </c>
      <c r="J242" s="16">
        <v>2681785.2799999998</v>
      </c>
      <c r="L242" s="16">
        <v>1971609.4779800002</v>
      </c>
      <c r="N242" s="38">
        <f t="shared" si="3"/>
        <v>763812</v>
      </c>
      <c r="O242" s="58"/>
      <c r="P242" s="40">
        <v>19.953675</v>
      </c>
      <c r="Q242" s="58"/>
      <c r="R242" s="38">
        <f t="shared" si="4"/>
        <v>38279</v>
      </c>
      <c r="S242" s="41"/>
      <c r="T242" s="40">
        <f t="shared" si="5"/>
        <v>1.43</v>
      </c>
      <c r="U242" s="40"/>
      <c r="V242" s="90">
        <v>-15854</v>
      </c>
    </row>
    <row r="243" spans="1:22" s="22" customFormat="1">
      <c r="A243" s="17" t="s">
        <v>5</v>
      </c>
      <c r="B243" s="22" t="s">
        <v>67</v>
      </c>
      <c r="D243" s="28"/>
      <c r="E243" s="17"/>
      <c r="F243" s="29"/>
      <c r="G243" s="17"/>
      <c r="H243" s="30"/>
      <c r="J243" s="23">
        <f>+SUBTOTAL(9,J236:J242)</f>
        <v>264565544.93000001</v>
      </c>
      <c r="L243" s="23">
        <f>+SUBTOTAL(9,L236:L242)</f>
        <v>114774258.44453186</v>
      </c>
      <c r="N243" s="39">
        <f>+SUBTOTAL(9,N236:N242)</f>
        <v>132831749</v>
      </c>
      <c r="O243" s="39"/>
      <c r="P243" s="62">
        <f>+N243/R243</f>
        <v>19.448473132675407</v>
      </c>
      <c r="Q243" s="39"/>
      <c r="R243" s="39">
        <f>+SUBTOTAL(9,R236:R242)</f>
        <v>6829932</v>
      </c>
      <c r="S243" s="39"/>
      <c r="T243" s="62">
        <f>+R243/J243*100</f>
        <v>2.5815651852198274</v>
      </c>
      <c r="U243" s="62"/>
      <c r="V243" s="39">
        <f>+SUBTOTAL(9,V236:V242)</f>
        <v>-5081033</v>
      </c>
    </row>
    <row r="244" spans="1:22">
      <c r="A244" s="17" t="s">
        <v>5</v>
      </c>
      <c r="B244" s="17" t="s">
        <v>5</v>
      </c>
      <c r="C244" s="22"/>
      <c r="D244" s="28"/>
      <c r="F244" s="29"/>
      <c r="H244" s="30"/>
      <c r="P244" s="40"/>
      <c r="T244" s="40"/>
      <c r="U244" s="40"/>
      <c r="V244" s="86"/>
    </row>
    <row r="245" spans="1:22">
      <c r="A245" s="22" t="s">
        <v>5</v>
      </c>
      <c r="B245" s="22" t="s">
        <v>68</v>
      </c>
      <c r="C245" s="22"/>
      <c r="D245" s="28"/>
      <c r="F245" s="29"/>
      <c r="H245" s="30"/>
      <c r="J245" s="20"/>
      <c r="N245" s="37"/>
      <c r="O245" s="60"/>
      <c r="P245" s="40"/>
      <c r="Q245" s="60"/>
      <c r="R245" s="37"/>
      <c r="S245" s="37"/>
      <c r="T245" s="40"/>
      <c r="U245" s="40"/>
      <c r="V245" s="86"/>
    </row>
    <row r="246" spans="1:22">
      <c r="A246" s="17">
        <v>341</v>
      </c>
      <c r="B246" s="17" t="s">
        <v>18</v>
      </c>
      <c r="C246" s="22"/>
      <c r="D246" s="28">
        <v>50586</v>
      </c>
      <c r="F246" s="17">
        <v>2.3E-3</v>
      </c>
      <c r="H246" s="30">
        <v>-2</v>
      </c>
      <c r="J246" s="20">
        <v>3304987.8</v>
      </c>
      <c r="L246" s="20">
        <v>2032622.1496874995</v>
      </c>
      <c r="N246" s="37">
        <f t="shared" ref="N246:N252" si="6">+ROUND((100-H246)/100*J246-L246,0)</f>
        <v>1338465</v>
      </c>
      <c r="O246" s="47"/>
      <c r="P246" s="40">
        <v>20.016712500000001</v>
      </c>
      <c r="Q246" s="47"/>
      <c r="R246" s="37">
        <f t="shared" ref="R246:R252" si="7">+ROUND(N246/P246,0)</f>
        <v>66867</v>
      </c>
      <c r="S246" s="37"/>
      <c r="T246" s="40">
        <f t="shared" ref="T246:T252" si="8">+ROUND(R246/J246*100,2)</f>
        <v>2.02</v>
      </c>
      <c r="U246" s="40"/>
      <c r="V246" s="86">
        <v>-21422</v>
      </c>
    </row>
    <row r="247" spans="1:22">
      <c r="A247" s="17">
        <v>342</v>
      </c>
      <c r="B247" s="17" t="s">
        <v>255</v>
      </c>
      <c r="C247" s="22"/>
      <c r="D247" s="28">
        <v>50586</v>
      </c>
      <c r="F247" s="17">
        <v>9.4999999999999998E-3</v>
      </c>
      <c r="H247" s="30">
        <v>-3</v>
      </c>
      <c r="J247" s="20">
        <v>766036.02</v>
      </c>
      <c r="L247" s="20">
        <v>526297.66347749997</v>
      </c>
      <c r="N247" s="37">
        <f t="shared" si="6"/>
        <v>262719</v>
      </c>
      <c r="O247" s="47"/>
      <c r="P247" s="40">
        <v>18.503812499999999</v>
      </c>
      <c r="Q247" s="47"/>
      <c r="R247" s="37">
        <f t="shared" si="7"/>
        <v>14198</v>
      </c>
      <c r="S247" s="37"/>
      <c r="T247" s="40">
        <f t="shared" si="8"/>
        <v>1.85</v>
      </c>
      <c r="U247" s="40"/>
      <c r="V247" s="86">
        <v>-3896</v>
      </c>
    </row>
    <row r="248" spans="1:22">
      <c r="A248" s="17">
        <v>343</v>
      </c>
      <c r="B248" s="17" t="s">
        <v>63</v>
      </c>
      <c r="C248" s="22"/>
      <c r="D248" s="28">
        <v>50586</v>
      </c>
      <c r="F248" s="17">
        <v>5.7000000000000002E-3</v>
      </c>
      <c r="H248" s="30">
        <v>-3</v>
      </c>
      <c r="J248" s="20">
        <v>130296358.81</v>
      </c>
      <c r="L248" s="20">
        <v>36892591.604303971</v>
      </c>
      <c r="N248" s="37">
        <f t="shared" si="6"/>
        <v>97312658</v>
      </c>
      <c r="O248" s="47"/>
      <c r="P248" s="40">
        <v>19.302287500000002</v>
      </c>
      <c r="Q248" s="47"/>
      <c r="R248" s="37">
        <f t="shared" si="7"/>
        <v>5041509</v>
      </c>
      <c r="S248" s="37"/>
      <c r="T248" s="40">
        <f t="shared" si="8"/>
        <v>3.87</v>
      </c>
      <c r="U248" s="40"/>
      <c r="V248" s="86">
        <v>-1730423</v>
      </c>
    </row>
    <row r="249" spans="1:22">
      <c r="A249" s="17">
        <v>343.2</v>
      </c>
      <c r="B249" s="17" t="s">
        <v>181</v>
      </c>
      <c r="C249" s="22"/>
      <c r="D249" s="28">
        <v>50586</v>
      </c>
      <c r="F249" s="17">
        <f>+F248</f>
        <v>5.7000000000000002E-3</v>
      </c>
      <c r="H249" s="30">
        <v>35</v>
      </c>
      <c r="J249" s="20">
        <v>24422477.670000002</v>
      </c>
      <c r="L249" s="20">
        <v>2046911.8718494119</v>
      </c>
      <c r="N249" s="37">
        <f t="shared" si="6"/>
        <v>13827699</v>
      </c>
      <c r="O249" s="47"/>
      <c r="P249" s="40">
        <v>19.302287500000002</v>
      </c>
      <c r="Q249" s="47"/>
      <c r="R249" s="37">
        <f t="shared" si="7"/>
        <v>716376</v>
      </c>
      <c r="S249" s="37"/>
      <c r="T249" s="40">
        <f t="shared" si="8"/>
        <v>2.93</v>
      </c>
      <c r="U249" s="40"/>
      <c r="V249" s="86">
        <v>-1281846</v>
      </c>
    </row>
    <row r="250" spans="1:22" s="22" customFormat="1">
      <c r="A250" s="17">
        <v>344</v>
      </c>
      <c r="B250" s="17" t="s">
        <v>64</v>
      </c>
      <c r="D250" s="28">
        <v>50586</v>
      </c>
      <c r="E250" s="17"/>
      <c r="F250" s="17">
        <v>1.6000000000000001E-3</v>
      </c>
      <c r="G250" s="17"/>
      <c r="H250" s="30">
        <v>-3</v>
      </c>
      <c r="J250" s="20">
        <v>32777730.66</v>
      </c>
      <c r="K250" s="17"/>
      <c r="L250" s="20">
        <v>23372189.698137499</v>
      </c>
      <c r="M250" s="17"/>
      <c r="N250" s="37">
        <f t="shared" si="6"/>
        <v>10388873</v>
      </c>
      <c r="O250" s="47"/>
      <c r="P250" s="40">
        <v>20.163800000000002</v>
      </c>
      <c r="Q250" s="47"/>
      <c r="R250" s="37">
        <f t="shared" si="7"/>
        <v>515224</v>
      </c>
      <c r="S250" s="37"/>
      <c r="T250" s="40">
        <f t="shared" si="8"/>
        <v>1.57</v>
      </c>
      <c r="U250" s="40"/>
      <c r="V250" s="86">
        <v>-183893</v>
      </c>
    </row>
    <row r="251" spans="1:22">
      <c r="A251" s="17">
        <v>345</v>
      </c>
      <c r="B251" s="17" t="s">
        <v>21</v>
      </c>
      <c r="C251" s="22"/>
      <c r="D251" s="28">
        <v>50586</v>
      </c>
      <c r="F251" s="17">
        <v>1.2999999999999999E-3</v>
      </c>
      <c r="H251" s="30">
        <v>-2</v>
      </c>
      <c r="J251" s="20">
        <v>25710169.039999999</v>
      </c>
      <c r="L251" s="20">
        <v>16111822.174325</v>
      </c>
      <c r="N251" s="37">
        <f t="shared" si="6"/>
        <v>10112550</v>
      </c>
      <c r="O251" s="47"/>
      <c r="P251" s="40">
        <v>20.226837499999998</v>
      </c>
      <c r="Q251" s="47"/>
      <c r="R251" s="37">
        <f t="shared" si="7"/>
        <v>499957</v>
      </c>
      <c r="S251" s="37"/>
      <c r="T251" s="40">
        <f t="shared" si="8"/>
        <v>1.94</v>
      </c>
      <c r="U251" s="40"/>
      <c r="V251" s="86">
        <v>-190791</v>
      </c>
    </row>
    <row r="252" spans="1:22" s="22" customFormat="1">
      <c r="A252" s="17">
        <v>346</v>
      </c>
      <c r="B252" s="17" t="s">
        <v>247</v>
      </c>
      <c r="D252" s="28">
        <v>50586</v>
      </c>
      <c r="E252" s="17"/>
      <c r="F252" s="22">
        <v>2.5999999999999999E-3</v>
      </c>
      <c r="G252" s="17"/>
      <c r="H252" s="30">
        <v>-2</v>
      </c>
      <c r="J252" s="16">
        <v>1868249.99</v>
      </c>
      <c r="K252" s="17"/>
      <c r="L252" s="16">
        <v>1335398.9189250001</v>
      </c>
      <c r="M252" s="17"/>
      <c r="N252" s="38">
        <f t="shared" si="6"/>
        <v>570216</v>
      </c>
      <c r="O252" s="58"/>
      <c r="P252" s="40">
        <v>19.953675</v>
      </c>
      <c r="Q252" s="58"/>
      <c r="R252" s="38">
        <f t="shared" si="7"/>
        <v>28577</v>
      </c>
      <c r="S252" s="41"/>
      <c r="T252" s="40">
        <f t="shared" si="8"/>
        <v>1.53</v>
      </c>
      <c r="U252" s="40"/>
      <c r="V252" s="86">
        <v>-11807</v>
      </c>
    </row>
    <row r="253" spans="1:22">
      <c r="A253" s="17" t="s">
        <v>5</v>
      </c>
      <c r="B253" s="22" t="s">
        <v>69</v>
      </c>
      <c r="C253" s="22"/>
      <c r="D253" s="28"/>
      <c r="F253" s="29"/>
      <c r="H253" s="30"/>
      <c r="J253" s="12">
        <f>+SUBTOTAL(9,J246:J252)</f>
        <v>219146009.99000001</v>
      </c>
      <c r="K253" s="22"/>
      <c r="L253" s="12">
        <f>+SUBTOTAL(9,L246:L252)</f>
        <v>82317834.080705881</v>
      </c>
      <c r="M253" s="22"/>
      <c r="N253" s="45">
        <f>+SUBTOTAL(9,N246:N252)</f>
        <v>133813180</v>
      </c>
      <c r="O253" s="49"/>
      <c r="P253" s="62">
        <f>+N253/R253</f>
        <v>19.441937679180928</v>
      </c>
      <c r="Q253" s="49"/>
      <c r="R253" s="45">
        <f>+SUBTOTAL(9,R246:R252)</f>
        <v>6882708</v>
      </c>
      <c r="S253" s="49"/>
      <c r="T253" s="62">
        <f>+R253/J253*100</f>
        <v>3.1406951010945026</v>
      </c>
      <c r="U253" s="62"/>
      <c r="V253" s="45">
        <f>+SUBTOTAL(9,V246:V252)</f>
        <v>-3424078</v>
      </c>
    </row>
    <row r="254" spans="1:22">
      <c r="B254" s="22" t="s">
        <v>5</v>
      </c>
      <c r="C254" s="22"/>
      <c r="D254" s="28"/>
      <c r="F254" s="29"/>
      <c r="H254" s="30"/>
      <c r="J254" s="13"/>
      <c r="K254" s="22"/>
      <c r="L254" s="13"/>
      <c r="M254" s="22"/>
      <c r="N254" s="49"/>
      <c r="O254" s="49"/>
      <c r="P254" s="62"/>
      <c r="Q254" s="49"/>
      <c r="R254" s="49"/>
      <c r="S254" s="49"/>
      <c r="T254" s="62"/>
      <c r="U254" s="62"/>
      <c r="V254" s="86"/>
    </row>
    <row r="255" spans="1:22">
      <c r="A255" s="24" t="s">
        <v>159</v>
      </c>
      <c r="B255" s="22"/>
      <c r="C255" s="22"/>
      <c r="D255" s="28"/>
      <c r="F255" s="29"/>
      <c r="H255" s="30"/>
      <c r="J255" s="14">
        <f>+SUBTOTAL(9,J225:J254)</f>
        <v>664255201.31999993</v>
      </c>
      <c r="K255" s="22"/>
      <c r="L255" s="14">
        <f>+SUBTOTAL(9,L225:L254)</f>
        <v>289881818.33393276</v>
      </c>
      <c r="M255" s="22"/>
      <c r="N255" s="61">
        <f>+SUBTOTAL(9,N225:N254)</f>
        <v>344528392</v>
      </c>
      <c r="O255" s="61"/>
      <c r="P255" s="59">
        <f>+N255/R255</f>
        <v>19.471102856370376</v>
      </c>
      <c r="Q255" s="61"/>
      <c r="R255" s="61">
        <f>+SUBTOTAL(9,R225:R254)</f>
        <v>17694344</v>
      </c>
      <c r="S255" s="61"/>
      <c r="T255" s="59">
        <f>+R255/J255*100</f>
        <v>2.6637870452256922</v>
      </c>
      <c r="U255" s="59"/>
      <c r="V255" s="61">
        <f>+SUBTOTAL(9,V225:V254)</f>
        <v>-11044088</v>
      </c>
    </row>
    <row r="256" spans="1:22">
      <c r="A256" s="24"/>
      <c r="B256" s="22" t="s">
        <v>5</v>
      </c>
      <c r="C256" s="22"/>
      <c r="D256" s="28"/>
      <c r="F256" s="29"/>
      <c r="H256" s="30"/>
      <c r="J256" s="23"/>
      <c r="K256" s="22"/>
      <c r="L256" s="23"/>
      <c r="M256" s="22"/>
      <c r="N256" s="39"/>
      <c r="O256" s="39"/>
      <c r="P256" s="40"/>
      <c r="Q256" s="39"/>
      <c r="R256" s="39"/>
      <c r="S256" s="39"/>
      <c r="T256" s="40"/>
      <c r="U256" s="40"/>
      <c r="V256" s="86"/>
    </row>
    <row r="257" spans="1:22">
      <c r="A257" s="24"/>
      <c r="B257" s="22" t="s">
        <v>5</v>
      </c>
      <c r="C257" s="22"/>
      <c r="D257" s="28"/>
      <c r="F257" s="29"/>
      <c r="H257" s="30"/>
      <c r="J257" s="23"/>
      <c r="K257" s="22"/>
      <c r="L257" s="23"/>
      <c r="M257" s="22"/>
      <c r="N257" s="39"/>
      <c r="O257" s="39"/>
      <c r="P257" s="40"/>
      <c r="Q257" s="39"/>
      <c r="R257" s="39"/>
      <c r="S257" s="39"/>
      <c r="T257" s="40"/>
      <c r="U257" s="40"/>
      <c r="V257" s="86"/>
    </row>
    <row r="258" spans="1:22">
      <c r="A258" s="24" t="s">
        <v>160</v>
      </c>
      <c r="B258" s="22"/>
      <c r="C258" s="22"/>
      <c r="D258" s="28"/>
      <c r="F258" s="29"/>
      <c r="H258" s="30"/>
      <c r="J258" s="23"/>
      <c r="K258" s="22"/>
      <c r="L258" s="23"/>
      <c r="M258" s="22"/>
      <c r="N258" s="39"/>
      <c r="O258" s="39"/>
      <c r="P258" s="40"/>
      <c r="Q258" s="39"/>
      <c r="R258" s="39"/>
      <c r="S258" s="39"/>
      <c r="T258" s="40"/>
      <c r="U258" s="40"/>
      <c r="V258" s="86"/>
    </row>
    <row r="259" spans="1:22">
      <c r="A259" s="17" t="s">
        <v>5</v>
      </c>
      <c r="B259" s="17" t="s">
        <v>5</v>
      </c>
      <c r="C259" s="22"/>
      <c r="D259" s="28"/>
      <c r="F259" s="29"/>
      <c r="H259" s="30"/>
      <c r="P259" s="40"/>
      <c r="T259" s="40"/>
      <c r="U259" s="40"/>
      <c r="V259" s="86"/>
    </row>
    <row r="260" spans="1:22">
      <c r="A260" s="22" t="s">
        <v>5</v>
      </c>
      <c r="B260" s="22" t="s">
        <v>70</v>
      </c>
      <c r="C260" s="22"/>
      <c r="D260" s="28"/>
      <c r="F260" s="29"/>
      <c r="H260" s="30"/>
      <c r="J260" s="20"/>
      <c r="N260" s="37"/>
      <c r="O260" s="60"/>
      <c r="P260" s="40"/>
      <c r="Q260" s="60"/>
      <c r="R260" s="37"/>
      <c r="S260" s="37"/>
      <c r="T260" s="40"/>
      <c r="U260" s="40"/>
      <c r="V260" s="86"/>
    </row>
    <row r="261" spans="1:22">
      <c r="A261" s="17">
        <v>341</v>
      </c>
      <c r="B261" s="17" t="s">
        <v>18</v>
      </c>
      <c r="C261" s="22"/>
      <c r="D261" s="28">
        <v>54239</v>
      </c>
      <c r="F261" s="17">
        <v>2.3E-3</v>
      </c>
      <c r="H261" s="30">
        <v>-2</v>
      </c>
      <c r="J261" s="20">
        <v>9369834.6799999997</v>
      </c>
      <c r="L261" s="20">
        <v>2084624.7474000002</v>
      </c>
      <c r="N261" s="37">
        <f t="shared" ref="N261:N267" si="9">+ROUND((100-H261)/100*J261-L261,0)</f>
        <v>7472607</v>
      </c>
      <c r="O261" s="47"/>
      <c r="P261" s="40">
        <v>29.4302125</v>
      </c>
      <c r="Q261" s="47"/>
      <c r="R261" s="37">
        <f t="shared" ref="R261:R267" si="10">+ROUND(N261/P261,0)</f>
        <v>253909</v>
      </c>
      <c r="S261" s="37"/>
      <c r="T261" s="40">
        <f t="shared" ref="T261:T267" si="11">+ROUND(R261/J261*100,2)</f>
        <v>2.71</v>
      </c>
      <c r="U261" s="40"/>
      <c r="V261" s="86">
        <v>-54494</v>
      </c>
    </row>
    <row r="262" spans="1:22">
      <c r="A262" s="17">
        <v>342</v>
      </c>
      <c r="B262" s="17" t="s">
        <v>255</v>
      </c>
      <c r="C262" s="22"/>
      <c r="D262" s="28">
        <v>54239</v>
      </c>
      <c r="F262" s="17">
        <v>9.4999999999999998E-3</v>
      </c>
      <c r="H262" s="30">
        <v>-3</v>
      </c>
      <c r="J262" s="20">
        <v>843137.77</v>
      </c>
      <c r="L262" s="20">
        <v>299079.16278000001</v>
      </c>
      <c r="N262" s="37">
        <f t="shared" si="9"/>
        <v>569353</v>
      </c>
      <c r="O262" s="47"/>
      <c r="P262" s="40">
        <v>26.081312499999999</v>
      </c>
      <c r="Q262" s="47"/>
      <c r="R262" s="37">
        <f t="shared" si="10"/>
        <v>21830</v>
      </c>
      <c r="S262" s="37"/>
      <c r="T262" s="40">
        <f t="shared" si="11"/>
        <v>2.59</v>
      </c>
      <c r="U262" s="40"/>
      <c r="V262" s="86">
        <v>-13644</v>
      </c>
    </row>
    <row r="263" spans="1:22">
      <c r="A263" s="17">
        <v>343</v>
      </c>
      <c r="B263" s="17" t="s">
        <v>63</v>
      </c>
      <c r="C263" s="22"/>
      <c r="D263" s="28">
        <v>54239</v>
      </c>
      <c r="F263" s="17">
        <v>5.7000000000000002E-3</v>
      </c>
      <c r="H263" s="30">
        <v>-3</v>
      </c>
      <c r="J263" s="20">
        <v>3966235.24</v>
      </c>
      <c r="L263" s="20">
        <v>1207202.4510664758</v>
      </c>
      <c r="N263" s="37">
        <f t="shared" si="9"/>
        <v>2878020</v>
      </c>
      <c r="O263" s="47"/>
      <c r="P263" s="40">
        <v>27.8487875</v>
      </c>
      <c r="Q263" s="47"/>
      <c r="R263" s="37">
        <f t="shared" si="10"/>
        <v>103345</v>
      </c>
      <c r="S263" s="37"/>
      <c r="T263" s="40">
        <f t="shared" si="11"/>
        <v>2.61</v>
      </c>
      <c r="U263" s="40"/>
      <c r="V263" s="86">
        <v>-21137</v>
      </c>
    </row>
    <row r="264" spans="1:22" s="22" customFormat="1">
      <c r="A264" s="17">
        <v>343.2</v>
      </c>
      <c r="B264" s="17" t="s">
        <v>181</v>
      </c>
      <c r="D264" s="28">
        <v>54239</v>
      </c>
      <c r="E264" s="17"/>
      <c r="F264" s="17">
        <f>+F263</f>
        <v>5.7000000000000002E-3</v>
      </c>
      <c r="G264" s="17"/>
      <c r="H264" s="30">
        <v>35</v>
      </c>
      <c r="J264" s="20">
        <v>441576.73</v>
      </c>
      <c r="K264" s="17"/>
      <c r="L264" s="20">
        <v>232703.02052102418</v>
      </c>
      <c r="M264" s="17"/>
      <c r="N264" s="37">
        <f t="shared" si="9"/>
        <v>54322</v>
      </c>
      <c r="O264" s="47"/>
      <c r="P264" s="40">
        <v>27.8487875</v>
      </c>
      <c r="Q264" s="47"/>
      <c r="R264" s="37">
        <f t="shared" si="10"/>
        <v>1951</v>
      </c>
      <c r="S264" s="37"/>
      <c r="T264" s="40">
        <f t="shared" si="11"/>
        <v>0.44</v>
      </c>
      <c r="U264" s="40"/>
      <c r="V264" s="86">
        <v>-7926</v>
      </c>
    </row>
    <row r="265" spans="1:22">
      <c r="A265" s="17">
        <v>344</v>
      </c>
      <c r="B265" s="17" t="s">
        <v>64</v>
      </c>
      <c r="C265" s="22"/>
      <c r="D265" s="28">
        <v>54239</v>
      </c>
      <c r="F265" s="17">
        <v>1.6000000000000001E-3</v>
      </c>
      <c r="H265" s="30">
        <v>-3</v>
      </c>
      <c r="J265" s="20">
        <v>244992.81</v>
      </c>
      <c r="L265" s="20">
        <v>16476.129422499998</v>
      </c>
      <c r="N265" s="37">
        <f t="shared" si="9"/>
        <v>235866</v>
      </c>
      <c r="O265" s="47"/>
      <c r="P265" s="40">
        <v>29.755800000000001</v>
      </c>
      <c r="Q265" s="47"/>
      <c r="R265" s="37">
        <f t="shared" si="10"/>
        <v>7927</v>
      </c>
      <c r="S265" s="37"/>
      <c r="T265" s="40">
        <f t="shared" si="11"/>
        <v>3.24</v>
      </c>
      <c r="U265" s="40"/>
      <c r="V265" s="86">
        <v>-1704</v>
      </c>
    </row>
    <row r="266" spans="1:22" s="22" customFormat="1">
      <c r="A266" s="17">
        <v>345</v>
      </c>
      <c r="B266" s="17" t="s">
        <v>21</v>
      </c>
      <c r="D266" s="28">
        <v>54239</v>
      </c>
      <c r="E266" s="17"/>
      <c r="F266" s="17">
        <v>1.2999999999999999E-3</v>
      </c>
      <c r="G266" s="17"/>
      <c r="H266" s="30">
        <v>-2</v>
      </c>
      <c r="J266" s="20">
        <v>1235228.53</v>
      </c>
      <c r="K266" s="17"/>
      <c r="L266" s="20">
        <v>156636.92349500002</v>
      </c>
      <c r="M266" s="17"/>
      <c r="N266" s="37">
        <f t="shared" si="9"/>
        <v>1103296</v>
      </c>
      <c r="O266" s="47"/>
      <c r="P266" s="40">
        <v>29.8953375</v>
      </c>
      <c r="Q266" s="47"/>
      <c r="R266" s="37">
        <f t="shared" si="10"/>
        <v>36905</v>
      </c>
      <c r="S266" s="37"/>
      <c r="T266" s="40">
        <f t="shared" si="11"/>
        <v>2.99</v>
      </c>
      <c r="U266" s="40"/>
      <c r="V266" s="86">
        <v>-8951</v>
      </c>
    </row>
    <row r="267" spans="1:22">
      <c r="A267" s="17">
        <v>346</v>
      </c>
      <c r="B267" s="17" t="s">
        <v>247</v>
      </c>
      <c r="C267" s="22"/>
      <c r="D267" s="28">
        <v>54239</v>
      </c>
      <c r="F267" s="22">
        <v>2.5999999999999999E-3</v>
      </c>
      <c r="H267" s="30">
        <v>-2</v>
      </c>
      <c r="J267" s="16">
        <v>816343.35</v>
      </c>
      <c r="L267" s="16">
        <v>214351.49612250002</v>
      </c>
      <c r="N267" s="38">
        <f t="shared" si="9"/>
        <v>618319</v>
      </c>
      <c r="O267" s="58"/>
      <c r="P267" s="40">
        <v>29.290675</v>
      </c>
      <c r="Q267" s="58"/>
      <c r="R267" s="38">
        <f t="shared" si="10"/>
        <v>21110</v>
      </c>
      <c r="S267" s="41"/>
      <c r="T267" s="40">
        <f t="shared" si="11"/>
        <v>2.59</v>
      </c>
      <c r="U267" s="40"/>
      <c r="V267" s="90">
        <v>-6767</v>
      </c>
    </row>
    <row r="268" spans="1:22">
      <c r="A268" s="17" t="s">
        <v>5</v>
      </c>
      <c r="B268" s="22" t="s">
        <v>71</v>
      </c>
      <c r="C268" s="22"/>
      <c r="D268" s="28"/>
      <c r="F268" s="29"/>
      <c r="H268" s="30"/>
      <c r="J268" s="23">
        <f>+SUBTOTAL(9,J261:J267)</f>
        <v>16917349.109999999</v>
      </c>
      <c r="K268" s="22"/>
      <c r="L268" s="23">
        <f>+SUBTOTAL(9,L261:L267)</f>
        <v>4211073.9308075001</v>
      </c>
      <c r="M268" s="22"/>
      <c r="N268" s="39">
        <f>+SUBTOTAL(9,N261:N267)</f>
        <v>12931783</v>
      </c>
      <c r="O268" s="39"/>
      <c r="P268" s="62">
        <f>+N268/R268</f>
        <v>28.931651964195026</v>
      </c>
      <c r="Q268" s="39"/>
      <c r="R268" s="39">
        <f>+SUBTOTAL(9,R261:R267)</f>
        <v>446977</v>
      </c>
      <c r="S268" s="39"/>
      <c r="T268" s="62">
        <f>+R268/J268*100</f>
        <v>2.6421219843231101</v>
      </c>
      <c r="U268" s="62"/>
      <c r="V268" s="39">
        <f>+SUBTOTAL(9,V261:V267)</f>
        <v>-114623</v>
      </c>
    </row>
    <row r="269" spans="1:22">
      <c r="A269" s="22" t="s">
        <v>5</v>
      </c>
      <c r="B269" s="22" t="s">
        <v>5</v>
      </c>
      <c r="C269" s="22"/>
      <c r="D269" s="28"/>
      <c r="F269" s="29"/>
      <c r="H269" s="30"/>
      <c r="P269" s="40"/>
      <c r="T269" s="40"/>
      <c r="U269" s="40"/>
      <c r="V269" s="86"/>
    </row>
    <row r="270" spans="1:22">
      <c r="A270" s="22" t="s">
        <v>5</v>
      </c>
      <c r="B270" s="22" t="s">
        <v>72</v>
      </c>
      <c r="C270" s="22"/>
      <c r="D270" s="28"/>
      <c r="F270" s="29"/>
      <c r="H270" s="30"/>
      <c r="J270" s="20"/>
      <c r="N270" s="37"/>
      <c r="O270" s="60"/>
      <c r="P270" s="40"/>
      <c r="Q270" s="60"/>
      <c r="R270" s="37"/>
      <c r="S270" s="37"/>
      <c r="T270" s="40"/>
      <c r="U270" s="40"/>
      <c r="V270" s="86"/>
    </row>
    <row r="271" spans="1:22">
      <c r="A271" s="17">
        <v>341</v>
      </c>
      <c r="B271" s="17" t="s">
        <v>18</v>
      </c>
      <c r="C271" s="22"/>
      <c r="D271" s="28">
        <v>54239</v>
      </c>
      <c r="F271" s="17">
        <v>2.3E-3</v>
      </c>
      <c r="H271" s="30">
        <v>-2</v>
      </c>
      <c r="J271" s="20">
        <v>30529034.859999999</v>
      </c>
      <c r="L271" s="20">
        <v>12785207.480231252</v>
      </c>
      <c r="N271" s="37">
        <f t="shared" ref="N271:N277" si="12">+ROUND((100-H271)/100*J271-L271,0)</f>
        <v>18354408</v>
      </c>
      <c r="O271" s="47"/>
      <c r="P271" s="40">
        <v>29.4302125</v>
      </c>
      <c r="Q271" s="47"/>
      <c r="R271" s="37">
        <f t="shared" ref="R271:R277" si="13">+ROUND(N271/P271,0)</f>
        <v>623659</v>
      </c>
      <c r="S271" s="37"/>
      <c r="T271" s="40">
        <f t="shared" ref="T271:T277" si="14">+ROUND(R271/J271*100,2)</f>
        <v>2.04</v>
      </c>
      <c r="U271" s="40"/>
      <c r="V271" s="86">
        <v>-124889</v>
      </c>
    </row>
    <row r="272" spans="1:22">
      <c r="A272" s="17">
        <v>342</v>
      </c>
      <c r="B272" s="17" t="s">
        <v>255</v>
      </c>
      <c r="C272" s="22"/>
      <c r="D272" s="28">
        <v>54239</v>
      </c>
      <c r="F272" s="17">
        <v>9.4999999999999998E-3</v>
      </c>
      <c r="H272" s="30">
        <v>-3</v>
      </c>
      <c r="J272" s="20">
        <v>6577101.4100000001</v>
      </c>
      <c r="L272" s="20">
        <v>2145940.8426675</v>
      </c>
      <c r="N272" s="37">
        <f t="shared" si="12"/>
        <v>4628474</v>
      </c>
      <c r="O272" s="47"/>
      <c r="P272" s="40">
        <v>26.081312499999999</v>
      </c>
      <c r="Q272" s="47"/>
      <c r="R272" s="37">
        <f t="shared" si="13"/>
        <v>177463</v>
      </c>
      <c r="S272" s="37"/>
      <c r="T272" s="40">
        <f t="shared" si="14"/>
        <v>2.7</v>
      </c>
      <c r="U272" s="40"/>
      <c r="V272" s="86">
        <v>-26435</v>
      </c>
    </row>
    <row r="273" spans="1:22" s="22" customFormat="1">
      <c r="A273" s="17">
        <v>343</v>
      </c>
      <c r="B273" s="17" t="s">
        <v>63</v>
      </c>
      <c r="D273" s="28">
        <v>54239</v>
      </c>
      <c r="E273" s="17"/>
      <c r="F273" s="17">
        <v>5.7000000000000002E-3</v>
      </c>
      <c r="G273" s="17"/>
      <c r="H273" s="30">
        <v>-3</v>
      </c>
      <c r="J273" s="20">
        <v>408864985.94999999</v>
      </c>
      <c r="K273" s="17"/>
      <c r="L273" s="20">
        <v>89323988.260784045</v>
      </c>
      <c r="M273" s="17"/>
      <c r="N273" s="37">
        <f t="shared" si="12"/>
        <v>331806947</v>
      </c>
      <c r="O273" s="47"/>
      <c r="P273" s="40">
        <v>27.8487875</v>
      </c>
      <c r="Q273" s="47"/>
      <c r="R273" s="37">
        <f t="shared" si="13"/>
        <v>11914592</v>
      </c>
      <c r="S273" s="37"/>
      <c r="T273" s="40">
        <f t="shared" si="14"/>
        <v>2.91</v>
      </c>
      <c r="U273" s="40"/>
      <c r="V273" s="86">
        <v>-2631964</v>
      </c>
    </row>
    <row r="274" spans="1:22">
      <c r="A274" s="17">
        <v>343.2</v>
      </c>
      <c r="B274" s="17" t="s">
        <v>181</v>
      </c>
      <c r="C274" s="22"/>
      <c r="D274" s="28">
        <v>54239</v>
      </c>
      <c r="F274" s="17">
        <f>+F273</f>
        <v>5.7000000000000002E-3</v>
      </c>
      <c r="H274" s="30">
        <v>35</v>
      </c>
      <c r="J274" s="20">
        <v>296494182.88999999</v>
      </c>
      <c r="L274" s="20">
        <v>44886480.607737973</v>
      </c>
      <c r="N274" s="37">
        <f t="shared" si="12"/>
        <v>147834738</v>
      </c>
      <c r="O274" s="47"/>
      <c r="P274" s="40">
        <v>27.8487875</v>
      </c>
      <c r="Q274" s="47"/>
      <c r="R274" s="37">
        <f t="shared" si="13"/>
        <v>5308480</v>
      </c>
      <c r="S274" s="37"/>
      <c r="T274" s="40">
        <f t="shared" si="14"/>
        <v>1.79</v>
      </c>
      <c r="U274" s="40"/>
      <c r="V274" s="86">
        <v>-16690737</v>
      </c>
    </row>
    <row r="275" spans="1:22" s="22" customFormat="1">
      <c r="A275" s="17">
        <v>344</v>
      </c>
      <c r="B275" s="17" t="s">
        <v>64</v>
      </c>
      <c r="D275" s="28">
        <v>54239</v>
      </c>
      <c r="E275" s="17"/>
      <c r="F275" s="17">
        <v>1.6000000000000001E-3</v>
      </c>
      <c r="G275" s="17"/>
      <c r="H275" s="30">
        <v>-3</v>
      </c>
      <c r="J275" s="20">
        <v>60821750.789999999</v>
      </c>
      <c r="K275" s="17"/>
      <c r="L275" s="20">
        <v>20599902.224594999</v>
      </c>
      <c r="M275" s="17"/>
      <c r="N275" s="37">
        <f t="shared" si="12"/>
        <v>42046501</v>
      </c>
      <c r="O275" s="47"/>
      <c r="P275" s="40">
        <v>29.755800000000001</v>
      </c>
      <c r="Q275" s="47"/>
      <c r="R275" s="37">
        <f t="shared" si="13"/>
        <v>1413052</v>
      </c>
      <c r="S275" s="37"/>
      <c r="T275" s="40">
        <f t="shared" si="14"/>
        <v>2.3199999999999998</v>
      </c>
      <c r="U275" s="40"/>
      <c r="V275" s="86">
        <v>-346952</v>
      </c>
    </row>
    <row r="276" spans="1:22">
      <c r="A276" s="17">
        <v>345</v>
      </c>
      <c r="B276" s="17" t="s">
        <v>21</v>
      </c>
      <c r="C276" s="22"/>
      <c r="D276" s="28">
        <v>54239</v>
      </c>
      <c r="F276" s="17">
        <v>1.2999999999999999E-3</v>
      </c>
      <c r="H276" s="30">
        <v>-2</v>
      </c>
      <c r="J276" s="20">
        <v>59067994.990000002</v>
      </c>
      <c r="L276" s="20">
        <v>26786315.784512501</v>
      </c>
      <c r="N276" s="37">
        <f t="shared" si="12"/>
        <v>33463039</v>
      </c>
      <c r="O276" s="47"/>
      <c r="P276" s="40">
        <v>29.8953375</v>
      </c>
      <c r="Q276" s="47"/>
      <c r="R276" s="37">
        <f t="shared" si="13"/>
        <v>1119340</v>
      </c>
      <c r="S276" s="37"/>
      <c r="T276" s="40">
        <f t="shared" si="14"/>
        <v>1.9</v>
      </c>
      <c r="U276" s="40"/>
      <c r="V276" s="86">
        <v>-314995</v>
      </c>
    </row>
    <row r="277" spans="1:22">
      <c r="A277" s="17">
        <v>346</v>
      </c>
      <c r="B277" s="17" t="s">
        <v>247</v>
      </c>
      <c r="C277" s="22"/>
      <c r="D277" s="28">
        <v>54239</v>
      </c>
      <c r="F277" s="22">
        <v>2.5999999999999999E-3</v>
      </c>
      <c r="H277" s="30">
        <v>-2</v>
      </c>
      <c r="J277" s="16">
        <v>3758287.96</v>
      </c>
      <c r="L277" s="16">
        <v>1722264.7495050002</v>
      </c>
      <c r="N277" s="38">
        <f t="shared" si="12"/>
        <v>2111189</v>
      </c>
      <c r="O277" s="58"/>
      <c r="P277" s="40">
        <v>29.290675</v>
      </c>
      <c r="Q277" s="58"/>
      <c r="R277" s="38">
        <f t="shared" si="13"/>
        <v>72077</v>
      </c>
      <c r="S277" s="41"/>
      <c r="T277" s="40">
        <f t="shared" si="14"/>
        <v>1.92</v>
      </c>
      <c r="U277" s="40"/>
      <c r="V277" s="90">
        <v>-22851</v>
      </c>
    </row>
    <row r="278" spans="1:22">
      <c r="A278" s="17" t="s">
        <v>5</v>
      </c>
      <c r="B278" s="22" t="s">
        <v>73</v>
      </c>
      <c r="C278" s="22"/>
      <c r="D278" s="28"/>
      <c r="F278" s="29"/>
      <c r="H278" s="30"/>
      <c r="J278" s="23">
        <f>+SUBTOTAL(9,J271:J277)</f>
        <v>866113338.8499999</v>
      </c>
      <c r="K278" s="22"/>
      <c r="L278" s="23">
        <f>+SUBTOTAL(9,L271:L277)</f>
        <v>198250099.95003328</v>
      </c>
      <c r="M278" s="22"/>
      <c r="N278" s="39">
        <f>+SUBTOTAL(9,N271:N277)</f>
        <v>580245296</v>
      </c>
      <c r="O278" s="39"/>
      <c r="P278" s="62">
        <f>+N278/R278</f>
        <v>28.128109708321862</v>
      </c>
      <c r="Q278" s="39"/>
      <c r="R278" s="39">
        <f>+SUBTOTAL(9,R271:R277)</f>
        <v>20628663</v>
      </c>
      <c r="S278" s="39"/>
      <c r="T278" s="62">
        <f>+R278/J278*100</f>
        <v>2.3817509873927287</v>
      </c>
      <c r="U278" s="62"/>
      <c r="V278" s="39">
        <f>+SUBTOTAL(9,V271:V277)</f>
        <v>-20158823</v>
      </c>
    </row>
    <row r="279" spans="1:22">
      <c r="A279" s="17" t="s">
        <v>5</v>
      </c>
      <c r="B279" s="17" t="s">
        <v>5</v>
      </c>
      <c r="C279" s="22"/>
      <c r="D279" s="28"/>
      <c r="F279" s="29"/>
      <c r="H279" s="30"/>
      <c r="P279" s="40"/>
      <c r="T279" s="40"/>
      <c r="U279" s="40"/>
      <c r="V279" s="86"/>
    </row>
    <row r="280" spans="1:22">
      <c r="A280" s="22" t="s">
        <v>5</v>
      </c>
      <c r="B280" s="22" t="s">
        <v>74</v>
      </c>
      <c r="C280" s="22"/>
      <c r="D280" s="28"/>
      <c r="F280" s="29"/>
      <c r="H280" s="30"/>
      <c r="J280" s="20"/>
      <c r="N280" s="37"/>
      <c r="O280" s="60"/>
      <c r="P280" s="40"/>
      <c r="Q280" s="60"/>
      <c r="R280" s="37"/>
      <c r="S280" s="37"/>
      <c r="T280" s="40"/>
      <c r="U280" s="40"/>
      <c r="V280" s="86"/>
    </row>
    <row r="281" spans="1:22">
      <c r="A281" s="17">
        <v>341</v>
      </c>
      <c r="B281" s="17" t="s">
        <v>18</v>
      </c>
      <c r="C281" s="22"/>
      <c r="D281" s="28">
        <v>54239</v>
      </c>
      <c r="F281" s="17">
        <v>2.3E-3</v>
      </c>
      <c r="H281" s="30">
        <v>-2</v>
      </c>
      <c r="J281" s="20">
        <v>10700878</v>
      </c>
      <c r="L281" s="20">
        <v>1890177.8307749999</v>
      </c>
      <c r="N281" s="37">
        <f t="shared" ref="N281:N287" si="15">+ROUND((100-H281)/100*J281-L281,0)</f>
        <v>9024718</v>
      </c>
      <c r="O281" s="47"/>
      <c r="P281" s="40">
        <v>29.4302125</v>
      </c>
      <c r="Q281" s="47"/>
      <c r="R281" s="37">
        <f t="shared" ref="R281:R287" si="16">+ROUND(N281/P281,0)</f>
        <v>306648</v>
      </c>
      <c r="S281" s="37"/>
      <c r="T281" s="40">
        <f t="shared" ref="T281:T287" si="17">+ROUND(R281/J281*100,2)</f>
        <v>2.87</v>
      </c>
      <c r="U281" s="40"/>
      <c r="V281" s="86">
        <v>-56520</v>
      </c>
    </row>
    <row r="282" spans="1:22" s="22" customFormat="1">
      <c r="A282" s="17">
        <v>342</v>
      </c>
      <c r="B282" s="17" t="s">
        <v>255</v>
      </c>
      <c r="D282" s="28">
        <v>54239</v>
      </c>
      <c r="E282" s="17"/>
      <c r="F282" s="17">
        <v>9.4999999999999998E-3</v>
      </c>
      <c r="G282" s="17"/>
      <c r="H282" s="30">
        <v>-3</v>
      </c>
      <c r="J282" s="20">
        <v>13754446.34</v>
      </c>
      <c r="K282" s="17"/>
      <c r="L282" s="20">
        <v>2575625.65601</v>
      </c>
      <c r="M282" s="17"/>
      <c r="N282" s="37">
        <f t="shared" si="15"/>
        <v>11591454</v>
      </c>
      <c r="O282" s="47"/>
      <c r="P282" s="40">
        <v>26.081312499999999</v>
      </c>
      <c r="Q282" s="47"/>
      <c r="R282" s="37">
        <f t="shared" si="16"/>
        <v>444435</v>
      </c>
      <c r="S282" s="37"/>
      <c r="T282" s="40">
        <f t="shared" si="17"/>
        <v>3.23</v>
      </c>
      <c r="U282" s="40"/>
      <c r="V282" s="86">
        <v>-47145</v>
      </c>
    </row>
    <row r="283" spans="1:22">
      <c r="A283" s="17">
        <v>343</v>
      </c>
      <c r="B283" s="17" t="s">
        <v>63</v>
      </c>
      <c r="C283" s="22"/>
      <c r="D283" s="28">
        <v>54239</v>
      </c>
      <c r="F283" s="17">
        <v>5.7000000000000002E-3</v>
      </c>
      <c r="H283" s="30">
        <v>-3</v>
      </c>
      <c r="J283" s="20">
        <v>168674571.06</v>
      </c>
      <c r="L283" s="20">
        <v>-2356861.8319111057</v>
      </c>
      <c r="N283" s="37">
        <f t="shared" si="15"/>
        <v>176091670</v>
      </c>
      <c r="O283" s="47"/>
      <c r="P283" s="40">
        <v>27.8487875</v>
      </c>
      <c r="Q283" s="47"/>
      <c r="R283" s="37">
        <f t="shared" si="16"/>
        <v>6323136</v>
      </c>
      <c r="S283" s="37"/>
      <c r="T283" s="40">
        <f t="shared" si="17"/>
        <v>3.75</v>
      </c>
      <c r="U283" s="40"/>
      <c r="V283" s="86">
        <v>-1253958</v>
      </c>
    </row>
    <row r="284" spans="1:22" s="22" customFormat="1">
      <c r="A284" s="17">
        <v>343.2</v>
      </c>
      <c r="B284" s="17" t="s">
        <v>181</v>
      </c>
      <c r="D284" s="28">
        <v>54239</v>
      </c>
      <c r="E284" s="17"/>
      <c r="F284" s="17">
        <f>+F283</f>
        <v>5.7000000000000002E-3</v>
      </c>
      <c r="G284" s="17"/>
      <c r="H284" s="30">
        <v>29</v>
      </c>
      <c r="J284" s="20">
        <v>20277149.27</v>
      </c>
      <c r="K284" s="17"/>
      <c r="L284" s="20">
        <v>-285151.0805563975</v>
      </c>
      <c r="M284" s="17"/>
      <c r="N284" s="37">
        <f t="shared" si="15"/>
        <v>14681927</v>
      </c>
      <c r="O284" s="47"/>
      <c r="P284" s="40">
        <v>27.8487875</v>
      </c>
      <c r="Q284" s="47"/>
      <c r="R284" s="37">
        <f t="shared" si="16"/>
        <v>527202</v>
      </c>
      <c r="S284" s="37"/>
      <c r="T284" s="40">
        <f t="shared" si="17"/>
        <v>2.6</v>
      </c>
      <c r="U284" s="40"/>
      <c r="V284" s="86">
        <v>-239078</v>
      </c>
    </row>
    <row r="285" spans="1:22" s="22" customFormat="1">
      <c r="A285" s="17">
        <v>344</v>
      </c>
      <c r="B285" s="17" t="s">
        <v>64</v>
      </c>
      <c r="D285" s="28">
        <v>54239</v>
      </c>
      <c r="E285" s="17"/>
      <c r="F285" s="17">
        <v>1.6000000000000001E-3</v>
      </c>
      <c r="G285" s="17"/>
      <c r="H285" s="30">
        <v>-3</v>
      </c>
      <c r="J285" s="20">
        <v>48074379.299999997</v>
      </c>
      <c r="K285" s="17"/>
      <c r="L285" s="20">
        <v>8684298.6978475004</v>
      </c>
      <c r="M285" s="17"/>
      <c r="N285" s="37">
        <f t="shared" si="15"/>
        <v>40832312</v>
      </c>
      <c r="O285" s="47"/>
      <c r="P285" s="40">
        <v>29.755800000000001</v>
      </c>
      <c r="Q285" s="47"/>
      <c r="R285" s="37">
        <f t="shared" si="16"/>
        <v>1372247</v>
      </c>
      <c r="S285" s="37"/>
      <c r="T285" s="40">
        <f t="shared" si="17"/>
        <v>2.85</v>
      </c>
      <c r="U285" s="40"/>
      <c r="V285" s="86">
        <v>-298470</v>
      </c>
    </row>
    <row r="286" spans="1:22" s="22" customFormat="1">
      <c r="A286" s="17">
        <v>345</v>
      </c>
      <c r="B286" s="17" t="s">
        <v>21</v>
      </c>
      <c r="D286" s="28">
        <v>54239</v>
      </c>
      <c r="E286" s="17"/>
      <c r="F286" s="17">
        <v>1.2999999999999999E-3</v>
      </c>
      <c r="G286" s="17"/>
      <c r="H286" s="30">
        <v>-2</v>
      </c>
      <c r="J286" s="20">
        <v>33771053.380000003</v>
      </c>
      <c r="K286" s="17"/>
      <c r="L286" s="20">
        <v>6357742.2970499992</v>
      </c>
      <c r="M286" s="17"/>
      <c r="N286" s="37">
        <f t="shared" si="15"/>
        <v>28088732</v>
      </c>
      <c r="O286" s="47"/>
      <c r="P286" s="40">
        <v>29.8953375</v>
      </c>
      <c r="Q286" s="47"/>
      <c r="R286" s="37">
        <f t="shared" si="16"/>
        <v>939569</v>
      </c>
      <c r="S286" s="37"/>
      <c r="T286" s="40">
        <f t="shared" si="17"/>
        <v>2.78</v>
      </c>
      <c r="U286" s="40"/>
      <c r="V286" s="86">
        <v>-213026</v>
      </c>
    </row>
    <row r="287" spans="1:22" s="22" customFormat="1">
      <c r="A287" s="17">
        <v>346</v>
      </c>
      <c r="B287" s="17" t="s">
        <v>247</v>
      </c>
      <c r="D287" s="28">
        <v>54239</v>
      </c>
      <c r="E287" s="17"/>
      <c r="F287" s="22">
        <v>2.5999999999999999E-3</v>
      </c>
      <c r="G287" s="17"/>
      <c r="H287" s="30">
        <v>-2</v>
      </c>
      <c r="J287" s="16">
        <v>1777365.41</v>
      </c>
      <c r="K287" s="17"/>
      <c r="L287" s="16">
        <v>269117.27785000001</v>
      </c>
      <c r="M287" s="17"/>
      <c r="N287" s="38">
        <f t="shared" si="15"/>
        <v>1543795</v>
      </c>
      <c r="O287" s="58"/>
      <c r="P287" s="40">
        <v>29.290675</v>
      </c>
      <c r="Q287" s="58"/>
      <c r="R287" s="38">
        <f t="shared" si="16"/>
        <v>52706</v>
      </c>
      <c r="S287" s="41"/>
      <c r="T287" s="40">
        <f t="shared" si="17"/>
        <v>2.97</v>
      </c>
      <c r="U287" s="40"/>
      <c r="V287" s="86">
        <v>-12737</v>
      </c>
    </row>
    <row r="288" spans="1:22" s="22" customFormat="1">
      <c r="A288" s="17" t="s">
        <v>5</v>
      </c>
      <c r="B288" s="22" t="s">
        <v>75</v>
      </c>
      <c r="D288" s="28"/>
      <c r="E288" s="17"/>
      <c r="F288" s="29"/>
      <c r="G288" s="17"/>
      <c r="H288" s="30"/>
      <c r="J288" s="12">
        <f>+SUBTOTAL(9,J281:J287)</f>
        <v>297029842.76000005</v>
      </c>
      <c r="L288" s="12">
        <f>+SUBTOTAL(9,L281:L287)</f>
        <v>17134948.847064994</v>
      </c>
      <c r="N288" s="45">
        <f>+SUBTOTAL(9,N281:N287)</f>
        <v>281854608</v>
      </c>
      <c r="O288" s="49"/>
      <c r="P288" s="62">
        <f>+N288/R288</f>
        <v>28.281780058344705</v>
      </c>
      <c r="Q288" s="49"/>
      <c r="R288" s="45">
        <f>+SUBTOTAL(9,R281:R287)</f>
        <v>9965943</v>
      </c>
      <c r="S288" s="49"/>
      <c r="T288" s="62">
        <f>+R288/J288*100</f>
        <v>3.355199230958243</v>
      </c>
      <c r="U288" s="62"/>
      <c r="V288" s="45">
        <f>+SUBTOTAL(9,V281:V287)</f>
        <v>-2120934</v>
      </c>
    </row>
    <row r="289" spans="1:22" s="22" customFormat="1">
      <c r="A289" s="17"/>
      <c r="B289" s="22" t="s">
        <v>5</v>
      </c>
      <c r="D289" s="28"/>
      <c r="E289" s="17"/>
      <c r="F289" s="29"/>
      <c r="G289" s="17"/>
      <c r="H289" s="30"/>
      <c r="J289" s="23"/>
      <c r="L289" s="23"/>
      <c r="N289" s="39"/>
      <c r="O289" s="39"/>
      <c r="P289" s="40"/>
      <c r="Q289" s="39"/>
      <c r="R289" s="39"/>
      <c r="S289" s="39"/>
      <c r="T289" s="40"/>
      <c r="U289" s="40"/>
      <c r="V289" s="86"/>
    </row>
    <row r="290" spans="1:22" s="22" customFormat="1">
      <c r="A290" s="24" t="s">
        <v>161</v>
      </c>
      <c r="D290" s="28"/>
      <c r="E290" s="17"/>
      <c r="F290" s="29"/>
      <c r="G290" s="17"/>
      <c r="H290" s="30"/>
      <c r="J290" s="14">
        <f>+SUBTOTAL(9,J259:J289)</f>
        <v>1180060530.7200003</v>
      </c>
      <c r="L290" s="14">
        <f>+SUBTOTAL(9,L259:L289)</f>
        <v>219596122.72790578</v>
      </c>
      <c r="N290" s="61">
        <f>+SUBTOTAL(9,N259:N289)</f>
        <v>875031687</v>
      </c>
      <c r="O290" s="61"/>
      <c r="P290" s="59">
        <f>+N290/R290</f>
        <v>28.189016230261196</v>
      </c>
      <c r="Q290" s="61"/>
      <c r="R290" s="61">
        <f>+SUBTOTAL(9,R259:R289)</f>
        <v>31041583</v>
      </c>
      <c r="S290" s="61"/>
      <c r="T290" s="59">
        <f>+R290/J290*100</f>
        <v>2.6305076893860977</v>
      </c>
      <c r="U290" s="59"/>
      <c r="V290" s="61">
        <f>+SUBTOTAL(9,V259:V289)</f>
        <v>-22394380</v>
      </c>
    </row>
    <row r="291" spans="1:22" s="22" customFormat="1">
      <c r="A291" s="24"/>
      <c r="B291" s="22" t="s">
        <v>5</v>
      </c>
      <c r="D291" s="28"/>
      <c r="E291" s="17"/>
      <c r="F291" s="29"/>
      <c r="G291" s="17"/>
      <c r="H291" s="30"/>
      <c r="J291" s="14"/>
      <c r="L291" s="14"/>
      <c r="N291" s="61"/>
      <c r="O291" s="61"/>
      <c r="P291" s="59"/>
      <c r="Q291" s="61"/>
      <c r="R291" s="61"/>
      <c r="S291" s="61"/>
      <c r="T291" s="59"/>
      <c r="U291" s="59"/>
      <c r="V291" s="86"/>
    </row>
    <row r="292" spans="1:22" s="22" customFormat="1">
      <c r="A292" s="24" t="s">
        <v>162</v>
      </c>
      <c r="D292" s="28"/>
      <c r="E292" s="17"/>
      <c r="F292" s="29"/>
      <c r="G292" s="17"/>
      <c r="H292" s="30"/>
      <c r="J292" s="17"/>
      <c r="K292" s="17"/>
      <c r="L292" s="17"/>
      <c r="M292" s="17"/>
      <c r="N292" s="35"/>
      <c r="O292" s="35"/>
      <c r="P292" s="40"/>
      <c r="Q292" s="35"/>
      <c r="R292" s="35"/>
      <c r="S292" s="35"/>
      <c r="T292" s="40"/>
      <c r="U292" s="40"/>
      <c r="V292" s="86"/>
    </row>
    <row r="293" spans="1:22" s="22" customFormat="1">
      <c r="A293" s="24"/>
      <c r="D293" s="28"/>
      <c r="E293" s="17"/>
      <c r="F293" s="29"/>
      <c r="G293" s="17"/>
      <c r="H293" s="30"/>
      <c r="J293" s="17"/>
      <c r="K293" s="17"/>
      <c r="L293" s="17"/>
      <c r="M293" s="17"/>
      <c r="N293" s="35"/>
      <c r="O293" s="35"/>
      <c r="P293" s="40"/>
      <c r="Q293" s="35"/>
      <c r="R293" s="35"/>
      <c r="S293" s="35"/>
      <c r="T293" s="40"/>
      <c r="U293" s="40"/>
      <c r="V293" s="86"/>
    </row>
    <row r="294" spans="1:22" s="22" customFormat="1">
      <c r="A294" s="22" t="s">
        <v>5</v>
      </c>
      <c r="B294" s="22" t="s">
        <v>76</v>
      </c>
      <c r="D294" s="28"/>
      <c r="E294" s="17"/>
      <c r="F294" s="29"/>
      <c r="G294" s="17"/>
      <c r="H294" s="30"/>
      <c r="J294" s="20"/>
      <c r="K294" s="17"/>
      <c r="L294" s="17"/>
      <c r="M294" s="17"/>
      <c r="N294" s="37"/>
      <c r="O294" s="60"/>
      <c r="P294" s="40"/>
      <c r="Q294" s="60"/>
      <c r="R294" s="37"/>
      <c r="S294" s="37"/>
      <c r="T294" s="40"/>
      <c r="U294" s="40"/>
      <c r="V294" s="86"/>
    </row>
    <row r="295" spans="1:22">
      <c r="A295" s="17">
        <v>341</v>
      </c>
      <c r="B295" s="17" t="s">
        <v>18</v>
      </c>
      <c r="C295" s="22"/>
      <c r="D295" s="28">
        <v>54969</v>
      </c>
      <c r="F295" s="17">
        <v>2.3E-3</v>
      </c>
      <c r="H295" s="30">
        <v>-2</v>
      </c>
      <c r="J295" s="20">
        <v>31908336.039999999</v>
      </c>
      <c r="L295" s="20">
        <v>11618676.143918749</v>
      </c>
      <c r="M295" s="11"/>
      <c r="N295" s="37">
        <f t="shared" ref="N295:N301" si="18">+ROUND((100-H295)/100*J295-L295,0)</f>
        <v>20927827</v>
      </c>
      <c r="O295" s="47"/>
      <c r="P295" s="40">
        <v>31.2853125</v>
      </c>
      <c r="Q295" s="47"/>
      <c r="R295" s="37">
        <f t="shared" ref="R295:R301" si="19">+ROUND(N295/P295,0)</f>
        <v>668935</v>
      </c>
      <c r="S295" s="37"/>
      <c r="T295" s="40">
        <f t="shared" ref="T295:T301" si="20">+ROUND(R295/J295*100,2)</f>
        <v>2.1</v>
      </c>
      <c r="U295" s="40"/>
      <c r="V295" s="86">
        <v>-120794</v>
      </c>
    </row>
    <row r="296" spans="1:22" s="22" customFormat="1">
      <c r="A296" s="17">
        <v>342</v>
      </c>
      <c r="B296" s="17" t="s">
        <v>255</v>
      </c>
      <c r="D296" s="28">
        <v>54969</v>
      </c>
      <c r="E296" s="17"/>
      <c r="F296" s="17">
        <v>9.4999999999999998E-3</v>
      </c>
      <c r="G296" s="17"/>
      <c r="H296" s="30">
        <v>-3</v>
      </c>
      <c r="J296" s="20">
        <v>4421337.3899999997</v>
      </c>
      <c r="K296" s="17"/>
      <c r="L296" s="20">
        <v>1641048.0803225001</v>
      </c>
      <c r="M296" s="11"/>
      <c r="N296" s="37">
        <f t="shared" si="18"/>
        <v>2912929</v>
      </c>
      <c r="O296" s="47"/>
      <c r="P296" s="40">
        <v>27.482812500000001</v>
      </c>
      <c r="Q296" s="47"/>
      <c r="R296" s="37">
        <f t="shared" si="19"/>
        <v>105991</v>
      </c>
      <c r="S296" s="37"/>
      <c r="T296" s="40">
        <f t="shared" si="20"/>
        <v>2.4</v>
      </c>
      <c r="U296" s="40"/>
      <c r="V296" s="86">
        <v>-12662</v>
      </c>
    </row>
    <row r="297" spans="1:22">
      <c r="A297" s="17">
        <v>343</v>
      </c>
      <c r="B297" s="17" t="s">
        <v>63</v>
      </c>
      <c r="C297" s="22"/>
      <c r="D297" s="28">
        <v>54969</v>
      </c>
      <c r="F297" s="17">
        <v>5.7000000000000002E-3</v>
      </c>
      <c r="H297" s="30">
        <v>-3</v>
      </c>
      <c r="J297" s="20">
        <v>285009855.38999999</v>
      </c>
      <c r="L297" s="20">
        <v>45627279.745970182</v>
      </c>
      <c r="M297" s="11"/>
      <c r="N297" s="37">
        <f t="shared" si="18"/>
        <v>247932871</v>
      </c>
      <c r="O297" s="47"/>
      <c r="P297" s="40">
        <v>29.489687500000002</v>
      </c>
      <c r="Q297" s="47"/>
      <c r="R297" s="37">
        <f t="shared" si="19"/>
        <v>8407443</v>
      </c>
      <c r="S297" s="37"/>
      <c r="T297" s="40">
        <f t="shared" si="20"/>
        <v>2.95</v>
      </c>
      <c r="U297" s="40"/>
      <c r="V297" s="86">
        <v>-1787165</v>
      </c>
    </row>
    <row r="298" spans="1:22">
      <c r="A298" s="17">
        <v>343.2</v>
      </c>
      <c r="B298" s="17" t="s">
        <v>181</v>
      </c>
      <c r="C298" s="22"/>
      <c r="D298" s="28">
        <v>54969</v>
      </c>
      <c r="F298" s="17">
        <f>+F297</f>
        <v>5.7000000000000002E-3</v>
      </c>
      <c r="H298" s="30">
        <v>35</v>
      </c>
      <c r="J298" s="20">
        <v>189328023.41</v>
      </c>
      <c r="L298" s="20">
        <v>17972043.121238001</v>
      </c>
      <c r="M298" s="11"/>
      <c r="N298" s="37">
        <f t="shared" si="18"/>
        <v>105091172</v>
      </c>
      <c r="O298" s="47"/>
      <c r="P298" s="40">
        <v>29.489687500000002</v>
      </c>
      <c r="Q298" s="47"/>
      <c r="R298" s="37">
        <f t="shared" si="19"/>
        <v>3563658</v>
      </c>
      <c r="S298" s="37"/>
      <c r="T298" s="40">
        <f t="shared" si="20"/>
        <v>1.88</v>
      </c>
      <c r="U298" s="40"/>
      <c r="V298" s="86">
        <v>-11364065</v>
      </c>
    </row>
    <row r="299" spans="1:22">
      <c r="A299" s="17">
        <v>344</v>
      </c>
      <c r="B299" s="17" t="s">
        <v>64</v>
      </c>
      <c r="C299" s="22"/>
      <c r="D299" s="28">
        <v>54969</v>
      </c>
      <c r="F299" s="17">
        <v>1.6000000000000001E-3</v>
      </c>
      <c r="H299" s="30">
        <v>-3</v>
      </c>
      <c r="J299" s="20">
        <v>45685134.82</v>
      </c>
      <c r="L299" s="20">
        <v>17677133.723862503</v>
      </c>
      <c r="M299" s="11"/>
      <c r="N299" s="37">
        <f t="shared" si="18"/>
        <v>29378555</v>
      </c>
      <c r="O299" s="47"/>
      <c r="P299" s="40">
        <v>31.654999999999998</v>
      </c>
      <c r="Q299" s="47"/>
      <c r="R299" s="37">
        <f t="shared" si="19"/>
        <v>928086</v>
      </c>
      <c r="S299" s="37"/>
      <c r="T299" s="40">
        <f t="shared" si="20"/>
        <v>2.0299999999999998</v>
      </c>
      <c r="U299" s="40"/>
      <c r="V299" s="86">
        <v>-211501</v>
      </c>
    </row>
    <row r="300" spans="1:22">
      <c r="A300" s="17">
        <v>345</v>
      </c>
      <c r="B300" s="17" t="s">
        <v>21</v>
      </c>
      <c r="C300" s="22"/>
      <c r="D300" s="28">
        <v>54969</v>
      </c>
      <c r="F300" s="17">
        <v>1.2999999999999999E-3</v>
      </c>
      <c r="H300" s="30">
        <v>-2</v>
      </c>
      <c r="J300" s="20">
        <v>49757788.939999998</v>
      </c>
      <c r="L300" s="20">
        <v>18049149.434895001</v>
      </c>
      <c r="M300" s="11"/>
      <c r="N300" s="37">
        <f t="shared" si="18"/>
        <v>32703795</v>
      </c>
      <c r="O300" s="47"/>
      <c r="P300" s="40">
        <v>31.813437500000003</v>
      </c>
      <c r="Q300" s="47"/>
      <c r="R300" s="37">
        <f t="shared" si="19"/>
        <v>1027987</v>
      </c>
      <c r="S300" s="37"/>
      <c r="T300" s="40">
        <f t="shared" si="20"/>
        <v>2.0699999999999998</v>
      </c>
      <c r="U300" s="40"/>
      <c r="V300" s="86">
        <v>-260071</v>
      </c>
    </row>
    <row r="301" spans="1:22">
      <c r="A301" s="17">
        <v>346</v>
      </c>
      <c r="B301" s="17" t="s">
        <v>247</v>
      </c>
      <c r="C301" s="22"/>
      <c r="D301" s="28">
        <v>54969</v>
      </c>
      <c r="F301" s="22">
        <v>2.5999999999999999E-3</v>
      </c>
      <c r="H301" s="30">
        <v>-2</v>
      </c>
      <c r="J301" s="16">
        <v>12107281.060000001</v>
      </c>
      <c r="L301" s="16">
        <v>4027877.7689425005</v>
      </c>
      <c r="M301" s="11"/>
      <c r="N301" s="38">
        <f t="shared" si="18"/>
        <v>8321549</v>
      </c>
      <c r="O301" s="58"/>
      <c r="P301" s="40">
        <v>31.126874999999998</v>
      </c>
      <c r="Q301" s="58"/>
      <c r="R301" s="38">
        <f t="shared" si="19"/>
        <v>267343</v>
      </c>
      <c r="S301" s="41"/>
      <c r="T301" s="40">
        <f t="shared" si="20"/>
        <v>2.21</v>
      </c>
      <c r="U301" s="40"/>
      <c r="V301" s="86">
        <v>-78093</v>
      </c>
    </row>
    <row r="302" spans="1:22">
      <c r="A302" s="17" t="s">
        <v>5</v>
      </c>
      <c r="B302" s="22" t="s">
        <v>77</v>
      </c>
      <c r="C302" s="22"/>
      <c r="D302" s="28"/>
      <c r="F302" s="29"/>
      <c r="H302" s="30"/>
      <c r="J302" s="12">
        <f>+SUBTOTAL(9,J295:J301)</f>
        <v>618217757.04999995</v>
      </c>
      <c r="K302" s="22"/>
      <c r="L302" s="12">
        <f>+SUBTOTAL(9,L295:L301)</f>
        <v>116613208.01914945</v>
      </c>
      <c r="M302" s="22"/>
      <c r="N302" s="45">
        <f>+SUBTOTAL(9,N295:N301)</f>
        <v>447268698</v>
      </c>
      <c r="O302" s="49"/>
      <c r="P302" s="62">
        <f>+N302/R302</f>
        <v>29.878780259225412</v>
      </c>
      <c r="Q302" s="49"/>
      <c r="R302" s="45">
        <f>+SUBTOTAL(9,R295:R301)</f>
        <v>14969443</v>
      </c>
      <c r="S302" s="49"/>
      <c r="T302" s="62">
        <f>+R302/J302*100</f>
        <v>2.4213867733969519</v>
      </c>
      <c r="U302" s="62"/>
      <c r="V302" s="45">
        <f>+SUBTOTAL(9,V295:V301)</f>
        <v>-13834351</v>
      </c>
    </row>
    <row r="303" spans="1:22">
      <c r="B303" s="22" t="s">
        <v>5</v>
      </c>
      <c r="C303" s="22"/>
      <c r="D303" s="28"/>
      <c r="F303" s="29"/>
      <c r="H303" s="30"/>
      <c r="J303" s="23"/>
      <c r="K303" s="22"/>
      <c r="L303" s="23"/>
      <c r="M303" s="22"/>
      <c r="N303" s="39"/>
      <c r="O303" s="39"/>
      <c r="P303" s="40"/>
      <c r="Q303" s="39"/>
      <c r="R303" s="39"/>
      <c r="S303" s="39"/>
      <c r="T303" s="40"/>
      <c r="U303" s="40"/>
      <c r="V303" s="39"/>
    </row>
    <row r="304" spans="1:22">
      <c r="A304" s="24" t="s">
        <v>163</v>
      </c>
      <c r="B304" s="22"/>
      <c r="C304" s="22"/>
      <c r="D304" s="28"/>
      <c r="F304" s="29"/>
      <c r="H304" s="30"/>
      <c r="J304" s="14">
        <f>+SUBTOTAL(9,J294:J303)</f>
        <v>618217757.04999995</v>
      </c>
      <c r="K304" s="22"/>
      <c r="L304" s="14">
        <f>+SUBTOTAL(9,L294:L303)</f>
        <v>116613208.01914945</v>
      </c>
      <c r="M304" s="22"/>
      <c r="N304" s="61">
        <f>+SUBTOTAL(9,N294:N303)</f>
        <v>447268698</v>
      </c>
      <c r="O304" s="61"/>
      <c r="P304" s="59">
        <f>+N304/R304</f>
        <v>29.878780259225412</v>
      </c>
      <c r="Q304" s="61"/>
      <c r="R304" s="61">
        <f>+SUBTOTAL(9,R294:R303)</f>
        <v>14969443</v>
      </c>
      <c r="S304" s="61"/>
      <c r="T304" s="59">
        <f>+R304/J304*100</f>
        <v>2.4213867733969519</v>
      </c>
      <c r="U304" s="59"/>
      <c r="V304" s="61">
        <f>+SUBTOTAL(9,V294:V303)</f>
        <v>-13834351</v>
      </c>
    </row>
    <row r="305" spans="1:22">
      <c r="A305" s="24"/>
      <c r="B305" s="22" t="s">
        <v>5</v>
      </c>
      <c r="C305" s="22"/>
      <c r="D305" s="28"/>
      <c r="F305" s="29"/>
      <c r="H305" s="30"/>
      <c r="J305" s="23"/>
      <c r="K305" s="22"/>
      <c r="L305" s="23"/>
      <c r="M305" s="22"/>
      <c r="N305" s="39"/>
      <c r="O305" s="39"/>
      <c r="P305" s="40"/>
      <c r="Q305" s="39"/>
      <c r="R305" s="39"/>
      <c r="S305" s="39"/>
      <c r="T305" s="40"/>
      <c r="U305" s="40"/>
      <c r="V305" s="86"/>
    </row>
    <row r="306" spans="1:22">
      <c r="A306" s="24"/>
      <c r="B306" s="22" t="s">
        <v>5</v>
      </c>
      <c r="C306" s="22"/>
      <c r="D306" s="28"/>
      <c r="F306" s="29"/>
      <c r="H306" s="30"/>
      <c r="J306" s="23"/>
      <c r="K306" s="22"/>
      <c r="L306" s="23"/>
      <c r="M306" s="22"/>
      <c r="N306" s="39"/>
      <c r="O306" s="39"/>
      <c r="P306" s="40"/>
      <c r="Q306" s="39"/>
      <c r="R306" s="39"/>
      <c r="S306" s="39"/>
      <c r="T306" s="40"/>
      <c r="U306" s="40"/>
      <c r="V306" s="86"/>
    </row>
    <row r="307" spans="1:22">
      <c r="A307" s="24" t="s">
        <v>164</v>
      </c>
      <c r="B307" s="22"/>
      <c r="C307" s="22"/>
      <c r="D307" s="28"/>
      <c r="F307" s="29"/>
      <c r="H307" s="30"/>
      <c r="J307" s="23"/>
      <c r="K307" s="22"/>
      <c r="L307" s="23"/>
      <c r="M307" s="22"/>
      <c r="N307" s="39"/>
      <c r="O307" s="39"/>
      <c r="P307" s="40"/>
      <c r="Q307" s="39"/>
      <c r="R307" s="39"/>
      <c r="S307" s="39"/>
      <c r="T307" s="40"/>
      <c r="U307" s="40"/>
      <c r="V307" s="86"/>
    </row>
    <row r="308" spans="1:22" s="22" customFormat="1">
      <c r="A308" s="22" t="s">
        <v>5</v>
      </c>
      <c r="B308" s="22" t="s">
        <v>5</v>
      </c>
      <c r="D308" s="28"/>
      <c r="E308" s="17"/>
      <c r="F308" s="29"/>
      <c r="G308" s="17"/>
      <c r="H308" s="30"/>
      <c r="J308" s="17"/>
      <c r="K308" s="17"/>
      <c r="L308" s="17"/>
      <c r="M308" s="17"/>
      <c r="N308" s="35"/>
      <c r="O308" s="35"/>
      <c r="P308" s="40"/>
      <c r="Q308" s="35"/>
      <c r="R308" s="35"/>
      <c r="S308" s="35"/>
      <c r="T308" s="40"/>
      <c r="U308" s="40"/>
      <c r="V308" s="86"/>
    </row>
    <row r="309" spans="1:22">
      <c r="A309" s="22" t="s">
        <v>5</v>
      </c>
      <c r="B309" s="22" t="s">
        <v>27</v>
      </c>
      <c r="C309" s="22"/>
      <c r="D309" s="28"/>
      <c r="F309" s="29"/>
      <c r="H309" s="30"/>
      <c r="J309" s="20"/>
      <c r="N309" s="37"/>
      <c r="O309" s="60"/>
      <c r="P309" s="40"/>
      <c r="Q309" s="60"/>
      <c r="R309" s="37"/>
      <c r="S309" s="37"/>
      <c r="T309" s="40"/>
      <c r="U309" s="40"/>
      <c r="V309" s="86"/>
    </row>
    <row r="310" spans="1:22" s="22" customFormat="1">
      <c r="A310" s="17">
        <v>341</v>
      </c>
      <c r="B310" s="17" t="s">
        <v>18</v>
      </c>
      <c r="D310" s="28">
        <v>50951</v>
      </c>
      <c r="E310" s="17"/>
      <c r="F310" s="17">
        <v>2.3E-3</v>
      </c>
      <c r="G310" s="17"/>
      <c r="H310" s="30">
        <v>-2</v>
      </c>
      <c r="J310" s="20">
        <v>50503088.939999998</v>
      </c>
      <c r="K310" s="17"/>
      <c r="L310" s="20">
        <v>32931006.375187505</v>
      </c>
      <c r="M310" s="17"/>
      <c r="N310" s="37">
        <f t="shared" ref="N310:N315" si="21">+ROUND((100-H310)/100*J310-L310,0)</f>
        <v>18582144</v>
      </c>
      <c r="O310" s="47"/>
      <c r="P310" s="40">
        <v>20.968412499999999</v>
      </c>
      <c r="Q310" s="47"/>
      <c r="R310" s="37">
        <f t="shared" ref="R310:R315" si="22">+ROUND(N310/P310,0)</f>
        <v>886197</v>
      </c>
      <c r="S310" s="37"/>
      <c r="T310" s="40">
        <f t="shared" ref="T310:T315" si="23">+ROUND(R310/J310*100,2)</f>
        <v>1.75</v>
      </c>
      <c r="U310" s="40"/>
      <c r="V310" s="86">
        <v>-267973</v>
      </c>
    </row>
    <row r="311" spans="1:22">
      <c r="A311" s="17">
        <v>342</v>
      </c>
      <c r="B311" s="17" t="s">
        <v>255</v>
      </c>
      <c r="C311" s="22"/>
      <c r="D311" s="28">
        <v>50951</v>
      </c>
      <c r="F311" s="17">
        <v>9.4999999999999998E-3</v>
      </c>
      <c r="H311" s="30">
        <v>-3</v>
      </c>
      <c r="J311" s="20">
        <v>4874750.87</v>
      </c>
      <c r="L311" s="20">
        <v>3205466.3815425006</v>
      </c>
      <c r="N311" s="37">
        <f t="shared" si="21"/>
        <v>1815527</v>
      </c>
      <c r="O311" s="47"/>
      <c r="P311" s="40">
        <v>19.304312499999998</v>
      </c>
      <c r="Q311" s="47"/>
      <c r="R311" s="37">
        <f t="shared" si="22"/>
        <v>94048</v>
      </c>
      <c r="S311" s="37"/>
      <c r="T311" s="40">
        <f t="shared" si="23"/>
        <v>1.93</v>
      </c>
      <c r="U311" s="40"/>
      <c r="V311" s="86">
        <v>-24692</v>
      </c>
    </row>
    <row r="312" spans="1:22">
      <c r="A312" s="17">
        <v>343</v>
      </c>
      <c r="B312" s="17" t="s">
        <v>63</v>
      </c>
      <c r="C312" s="22"/>
      <c r="D312" s="28">
        <v>50951</v>
      </c>
      <c r="F312" s="17">
        <v>5.7000000000000002E-3</v>
      </c>
      <c r="H312" s="30">
        <v>-3</v>
      </c>
      <c r="J312" s="20">
        <v>23358057.84</v>
      </c>
      <c r="L312" s="20">
        <v>14921186.811573049</v>
      </c>
      <c r="N312" s="37">
        <f t="shared" si="21"/>
        <v>9137613</v>
      </c>
      <c r="O312" s="47"/>
      <c r="P312" s="40">
        <v>20.1825875</v>
      </c>
      <c r="Q312" s="47"/>
      <c r="R312" s="37">
        <f t="shared" si="22"/>
        <v>452747</v>
      </c>
      <c r="S312" s="37"/>
      <c r="T312" s="40">
        <f t="shared" si="23"/>
        <v>1.94</v>
      </c>
      <c r="U312" s="40"/>
      <c r="V312" s="86">
        <v>-144093</v>
      </c>
    </row>
    <row r="313" spans="1:22">
      <c r="A313" s="17">
        <v>343.2</v>
      </c>
      <c r="B313" s="17" t="s">
        <v>181</v>
      </c>
      <c r="C313" s="22"/>
      <c r="D313" s="28">
        <v>50951</v>
      </c>
      <c r="F313" s="17">
        <f>+F312</f>
        <v>5.7000000000000002E-3</v>
      </c>
      <c r="H313" s="30">
        <v>35</v>
      </c>
      <c r="J313" s="20">
        <v>2230421.5499999998</v>
      </c>
      <c r="L313" s="20">
        <v>840405.94130195165</v>
      </c>
      <c r="N313" s="37">
        <f t="shared" si="21"/>
        <v>609368</v>
      </c>
      <c r="O313" s="47"/>
      <c r="P313" s="40">
        <v>20.1825875</v>
      </c>
      <c r="Q313" s="47"/>
      <c r="R313" s="37">
        <f t="shared" si="22"/>
        <v>30193</v>
      </c>
      <c r="S313" s="37"/>
      <c r="T313" s="40">
        <f t="shared" si="23"/>
        <v>1.35</v>
      </c>
      <c r="U313" s="40"/>
      <c r="V313" s="86">
        <v>-77279</v>
      </c>
    </row>
    <row r="314" spans="1:22">
      <c r="A314" s="17">
        <v>345</v>
      </c>
      <c r="B314" s="17" t="s">
        <v>21</v>
      </c>
      <c r="C314" s="22"/>
      <c r="D314" s="28">
        <v>50951</v>
      </c>
      <c r="F314" s="17">
        <v>1.2999999999999999E-3</v>
      </c>
      <c r="H314" s="30">
        <v>-2</v>
      </c>
      <c r="J314" s="20">
        <v>5443052.4100000001</v>
      </c>
      <c r="L314" s="20">
        <v>3816636.5643149996</v>
      </c>
      <c r="N314" s="37">
        <f t="shared" si="21"/>
        <v>1735277</v>
      </c>
      <c r="O314" s="47"/>
      <c r="P314" s="40">
        <v>21.199537500000002</v>
      </c>
      <c r="Q314" s="47"/>
      <c r="R314" s="37">
        <f t="shared" si="22"/>
        <v>81854</v>
      </c>
      <c r="S314" s="37"/>
      <c r="T314" s="40">
        <f t="shared" si="23"/>
        <v>1.5</v>
      </c>
      <c r="U314" s="40"/>
      <c r="V314" s="86">
        <v>-30680</v>
      </c>
    </row>
    <row r="315" spans="1:22">
      <c r="A315" s="17">
        <v>346</v>
      </c>
      <c r="B315" s="17" t="s">
        <v>247</v>
      </c>
      <c r="C315" s="22"/>
      <c r="D315" s="28">
        <v>50951</v>
      </c>
      <c r="F315" s="22">
        <v>2.5999999999999999E-3</v>
      </c>
      <c r="H315" s="30">
        <v>-2</v>
      </c>
      <c r="J315" s="16">
        <v>4289445.62</v>
      </c>
      <c r="L315" s="16">
        <v>2872688.6857475</v>
      </c>
      <c r="N315" s="38">
        <f t="shared" si="21"/>
        <v>1502546</v>
      </c>
      <c r="O315" s="58"/>
      <c r="P315" s="40">
        <v>20.899075</v>
      </c>
      <c r="Q315" s="58"/>
      <c r="R315" s="38">
        <f t="shared" si="22"/>
        <v>71895</v>
      </c>
      <c r="S315" s="41"/>
      <c r="T315" s="40">
        <f t="shared" si="23"/>
        <v>1.68</v>
      </c>
      <c r="U315" s="40"/>
      <c r="V315" s="90">
        <v>-28610</v>
      </c>
    </row>
    <row r="316" spans="1:22" s="22" customFormat="1">
      <c r="A316" s="17" t="s">
        <v>5</v>
      </c>
      <c r="B316" s="22" t="s">
        <v>28</v>
      </c>
      <c r="D316" s="28"/>
      <c r="E316" s="17"/>
      <c r="G316" s="17"/>
      <c r="H316" s="30"/>
      <c r="J316" s="23">
        <f>+SUBTOTAL(9,J310:J315)</f>
        <v>90698817.229999989</v>
      </c>
      <c r="L316" s="23">
        <f>+SUBTOTAL(9,L310:L315)</f>
        <v>58587390.759667501</v>
      </c>
      <c r="N316" s="39">
        <f>+SUBTOTAL(9,N310:N315)</f>
        <v>33382475</v>
      </c>
      <c r="O316" s="39"/>
      <c r="P316" s="62">
        <f>+N316/R316</f>
        <v>20.645539644784513</v>
      </c>
      <c r="Q316" s="39"/>
      <c r="R316" s="39">
        <f>+SUBTOTAL(9,R310:R315)</f>
        <v>1616934</v>
      </c>
      <c r="S316" s="39"/>
      <c r="T316" s="62">
        <f>+R316/J316*100</f>
        <v>1.7827509215469404</v>
      </c>
      <c r="U316" s="62"/>
      <c r="V316" s="39">
        <f>+SUBTOTAL(9,V310:V315)</f>
        <v>-573327</v>
      </c>
    </row>
    <row r="317" spans="1:22">
      <c r="A317" s="17" t="s">
        <v>5</v>
      </c>
      <c r="B317" s="17" t="s">
        <v>5</v>
      </c>
      <c r="C317" s="22"/>
      <c r="D317" s="28"/>
      <c r="F317" s="29"/>
      <c r="H317" s="30"/>
      <c r="P317" s="40"/>
      <c r="T317" s="40"/>
      <c r="U317" s="40"/>
      <c r="V317" s="86"/>
    </row>
    <row r="318" spans="1:22">
      <c r="A318" s="22" t="s">
        <v>5</v>
      </c>
      <c r="B318" s="22" t="s">
        <v>78</v>
      </c>
      <c r="C318" s="22"/>
      <c r="D318" s="28"/>
      <c r="F318" s="29"/>
      <c r="H318" s="30"/>
      <c r="J318" s="20"/>
      <c r="N318" s="37"/>
      <c r="O318" s="60"/>
      <c r="P318" s="40"/>
      <c r="Q318" s="60"/>
      <c r="R318" s="37"/>
      <c r="S318" s="37"/>
      <c r="T318" s="40"/>
      <c r="U318" s="40"/>
      <c r="V318" s="86"/>
    </row>
    <row r="319" spans="1:22">
      <c r="A319" s="17">
        <v>341</v>
      </c>
      <c r="B319" s="17" t="s">
        <v>18</v>
      </c>
      <c r="C319" s="22"/>
      <c r="D319" s="28">
        <v>50951</v>
      </c>
      <c r="F319" s="17">
        <v>2.3E-3</v>
      </c>
      <c r="H319" s="30">
        <v>-2</v>
      </c>
      <c r="J319" s="20">
        <v>1697788.61</v>
      </c>
      <c r="L319" s="20">
        <v>1178542.5440187501</v>
      </c>
      <c r="N319" s="37">
        <f t="shared" ref="N319:N325" si="24">+ROUND((100-H319)/100*J319-L319,0)</f>
        <v>553202</v>
      </c>
      <c r="O319" s="47"/>
      <c r="P319" s="40">
        <v>20.968412499999999</v>
      </c>
      <c r="Q319" s="47"/>
      <c r="R319" s="37">
        <f t="shared" ref="R319:R325" si="25">+ROUND(N319/P319,0)</f>
        <v>26383</v>
      </c>
      <c r="S319" s="37"/>
      <c r="T319" s="40">
        <f t="shared" ref="T319:T325" si="26">+ROUND(R319/J319*100,2)</f>
        <v>1.55</v>
      </c>
      <c r="U319" s="40"/>
      <c r="V319" s="86">
        <v>-8020</v>
      </c>
    </row>
    <row r="320" spans="1:22">
      <c r="A320" s="17">
        <v>342</v>
      </c>
      <c r="B320" s="17" t="s">
        <v>255</v>
      </c>
      <c r="C320" s="22"/>
      <c r="D320" s="28">
        <v>50951</v>
      </c>
      <c r="F320" s="17">
        <v>9.4999999999999998E-3</v>
      </c>
      <c r="H320" s="30">
        <v>-3</v>
      </c>
      <c r="J320" s="20">
        <v>182786.79</v>
      </c>
      <c r="L320" s="20">
        <v>132041.70250000001</v>
      </c>
      <c r="N320" s="37">
        <f t="shared" si="24"/>
        <v>56229</v>
      </c>
      <c r="O320" s="47"/>
      <c r="P320" s="40">
        <v>19.304312499999998</v>
      </c>
      <c r="Q320" s="47"/>
      <c r="R320" s="37">
        <f t="shared" si="25"/>
        <v>2913</v>
      </c>
      <c r="S320" s="37"/>
      <c r="T320" s="40">
        <f t="shared" si="26"/>
        <v>1.59</v>
      </c>
      <c r="U320" s="40"/>
      <c r="V320" s="86">
        <v>-803</v>
      </c>
    </row>
    <row r="321" spans="1:22">
      <c r="A321" s="17">
        <v>343</v>
      </c>
      <c r="B321" s="17" t="s">
        <v>63</v>
      </c>
      <c r="C321" s="22"/>
      <c r="D321" s="28">
        <v>50951</v>
      </c>
      <c r="F321" s="17">
        <v>5.7000000000000002E-3</v>
      </c>
      <c r="H321" s="30">
        <v>-3</v>
      </c>
      <c r="J321" s="20">
        <v>163056405.62</v>
      </c>
      <c r="L321" s="20">
        <v>42710301.872228727</v>
      </c>
      <c r="N321" s="37">
        <f t="shared" si="24"/>
        <v>125237796</v>
      </c>
      <c r="O321" s="47"/>
      <c r="P321" s="40">
        <v>20.1825875</v>
      </c>
      <c r="Q321" s="47"/>
      <c r="R321" s="37">
        <f t="shared" si="25"/>
        <v>6205240</v>
      </c>
      <c r="S321" s="37"/>
      <c r="T321" s="40">
        <f t="shared" si="26"/>
        <v>3.81</v>
      </c>
      <c r="U321" s="40"/>
      <c r="V321" s="86">
        <v>-1990951</v>
      </c>
    </row>
    <row r="322" spans="1:22">
      <c r="A322" s="17">
        <v>343.2</v>
      </c>
      <c r="B322" s="17" t="s">
        <v>181</v>
      </c>
      <c r="C322" s="22"/>
      <c r="D322" s="28">
        <v>50951</v>
      </c>
      <c r="F322" s="17">
        <f>+F321</f>
        <v>5.7000000000000002E-3</v>
      </c>
      <c r="H322" s="30">
        <v>35</v>
      </c>
      <c r="J322" s="20">
        <v>62930034</v>
      </c>
      <c r="L322" s="20">
        <v>4358125.7141482243</v>
      </c>
      <c r="N322" s="37">
        <f t="shared" si="24"/>
        <v>36546396</v>
      </c>
      <c r="O322" s="47"/>
      <c r="P322" s="40">
        <v>20.1825875</v>
      </c>
      <c r="Q322" s="47"/>
      <c r="R322" s="37">
        <f t="shared" si="25"/>
        <v>1810788</v>
      </c>
      <c r="S322" s="37"/>
      <c r="T322" s="40">
        <f t="shared" si="26"/>
        <v>2.88</v>
      </c>
      <c r="U322" s="40"/>
      <c r="V322" s="86">
        <v>-3188719</v>
      </c>
    </row>
    <row r="323" spans="1:22">
      <c r="A323" s="17">
        <v>344</v>
      </c>
      <c r="B323" s="17" t="s">
        <v>64</v>
      </c>
      <c r="C323" s="22"/>
      <c r="D323" s="28">
        <v>50951</v>
      </c>
      <c r="F323" s="17">
        <v>1.6000000000000001E-3</v>
      </c>
      <c r="H323" s="30">
        <v>-3</v>
      </c>
      <c r="J323" s="20">
        <v>27182223.170000002</v>
      </c>
      <c r="L323" s="20">
        <v>13254956.700309997</v>
      </c>
      <c r="N323" s="37">
        <f t="shared" si="24"/>
        <v>14742733</v>
      </c>
      <c r="O323" s="47"/>
      <c r="P323" s="40">
        <v>21.130199999999999</v>
      </c>
      <c r="Q323" s="47"/>
      <c r="R323" s="37">
        <f t="shared" si="25"/>
        <v>697709</v>
      </c>
      <c r="S323" s="37"/>
      <c r="T323" s="40">
        <f t="shared" si="26"/>
        <v>2.57</v>
      </c>
      <c r="U323" s="40"/>
      <c r="V323" s="86">
        <v>-229507</v>
      </c>
    </row>
    <row r="324" spans="1:22" s="22" customFormat="1">
      <c r="A324" s="17">
        <v>345</v>
      </c>
      <c r="B324" s="17" t="s">
        <v>21</v>
      </c>
      <c r="D324" s="28">
        <v>50951</v>
      </c>
      <c r="E324" s="17"/>
      <c r="F324" s="17">
        <v>1.2999999999999999E-3</v>
      </c>
      <c r="G324" s="17"/>
      <c r="H324" s="30">
        <v>-2</v>
      </c>
      <c r="J324" s="20">
        <v>29087068.699999999</v>
      </c>
      <c r="K324" s="17"/>
      <c r="L324" s="20">
        <v>17237157.204997499</v>
      </c>
      <c r="M324" s="17"/>
      <c r="N324" s="37">
        <f t="shared" si="24"/>
        <v>12431653</v>
      </c>
      <c r="O324" s="47"/>
      <c r="P324" s="40">
        <v>21.199537500000002</v>
      </c>
      <c r="Q324" s="47"/>
      <c r="R324" s="37">
        <f t="shared" si="25"/>
        <v>586412</v>
      </c>
      <c r="S324" s="37"/>
      <c r="T324" s="40">
        <f t="shared" si="26"/>
        <v>2.02</v>
      </c>
      <c r="U324" s="40"/>
      <c r="V324" s="86">
        <v>-212537</v>
      </c>
    </row>
    <row r="325" spans="1:22">
      <c r="A325" s="17">
        <v>346</v>
      </c>
      <c r="B325" s="17" t="s">
        <v>247</v>
      </c>
      <c r="C325" s="22"/>
      <c r="D325" s="28">
        <v>50951</v>
      </c>
      <c r="F325" s="22">
        <v>2.5999999999999999E-3</v>
      </c>
      <c r="H325" s="30">
        <v>-2</v>
      </c>
      <c r="J325" s="16">
        <v>582525.55000000005</v>
      </c>
      <c r="L325" s="16">
        <v>419938.38920999999</v>
      </c>
      <c r="N325" s="38">
        <f t="shared" si="24"/>
        <v>174238</v>
      </c>
      <c r="O325" s="58"/>
      <c r="P325" s="40">
        <v>20.899075</v>
      </c>
      <c r="Q325" s="58"/>
      <c r="R325" s="38">
        <f t="shared" si="25"/>
        <v>8337</v>
      </c>
      <c r="S325" s="41"/>
      <c r="T325" s="40">
        <f t="shared" si="26"/>
        <v>1.43</v>
      </c>
      <c r="U325" s="40"/>
      <c r="V325" s="90">
        <v>-3396</v>
      </c>
    </row>
    <row r="326" spans="1:22" s="22" customFormat="1">
      <c r="A326" s="17" t="s">
        <v>5</v>
      </c>
      <c r="B326" s="22" t="s">
        <v>79</v>
      </c>
      <c r="D326" s="28"/>
      <c r="E326" s="17"/>
      <c r="F326" s="29"/>
      <c r="G326" s="17"/>
      <c r="H326" s="30"/>
      <c r="J326" s="23">
        <f>+SUBTOTAL(9,J319:J325)</f>
        <v>284718832.44</v>
      </c>
      <c r="L326" s="23">
        <f>+SUBTOTAL(9,L319:L325)</f>
        <v>79291064.127413198</v>
      </c>
      <c r="N326" s="39">
        <f>+SUBTOTAL(9,N319:N325)</f>
        <v>189742247</v>
      </c>
      <c r="O326" s="39"/>
      <c r="P326" s="62">
        <f>+N326/R326</f>
        <v>20.319841157139887</v>
      </c>
      <c r="Q326" s="39"/>
      <c r="R326" s="39">
        <f>+SUBTOTAL(9,R319:R325)</f>
        <v>9337782</v>
      </c>
      <c r="S326" s="39"/>
      <c r="T326" s="62">
        <f>+R326/J326*100</f>
        <v>3.2796502851520333</v>
      </c>
      <c r="U326" s="62"/>
      <c r="V326" s="39">
        <f>+SUBTOTAL(9,V319:V325)</f>
        <v>-5633933</v>
      </c>
    </row>
    <row r="327" spans="1:22">
      <c r="A327" s="17" t="s">
        <v>5</v>
      </c>
      <c r="B327" s="17" t="s">
        <v>5</v>
      </c>
      <c r="C327" s="22"/>
      <c r="D327" s="28"/>
      <c r="F327" s="29"/>
      <c r="H327" s="30"/>
      <c r="P327" s="40"/>
      <c r="T327" s="40"/>
      <c r="U327" s="40"/>
      <c r="V327" s="86"/>
    </row>
    <row r="328" spans="1:22">
      <c r="A328" s="22" t="s">
        <v>5</v>
      </c>
      <c r="B328" s="22" t="s">
        <v>80</v>
      </c>
      <c r="C328" s="22"/>
      <c r="D328" s="28"/>
      <c r="F328" s="29"/>
      <c r="H328" s="30"/>
      <c r="J328" s="20"/>
      <c r="N328" s="37"/>
      <c r="O328" s="60"/>
      <c r="P328" s="40"/>
      <c r="Q328" s="60"/>
      <c r="R328" s="37"/>
      <c r="S328" s="37"/>
      <c r="T328" s="40"/>
      <c r="U328" s="40"/>
      <c r="V328" s="86"/>
    </row>
    <row r="329" spans="1:22">
      <c r="A329" s="17">
        <v>341</v>
      </c>
      <c r="B329" s="17" t="s">
        <v>18</v>
      </c>
      <c r="C329" s="22"/>
      <c r="D329" s="28">
        <v>50951</v>
      </c>
      <c r="F329" s="17">
        <v>2.3E-3</v>
      </c>
      <c r="H329" s="30">
        <v>-2</v>
      </c>
      <c r="J329" s="20">
        <v>1532780.54</v>
      </c>
      <c r="L329" s="20">
        <v>823760.53835000005</v>
      </c>
      <c r="N329" s="37">
        <f t="shared" ref="N329:N335" si="27">+ROUND((100-H329)/100*J329-L329,0)</f>
        <v>739676</v>
      </c>
      <c r="O329" s="47"/>
      <c r="P329" s="40">
        <v>20.968412499999999</v>
      </c>
      <c r="Q329" s="47"/>
      <c r="R329" s="37">
        <f t="shared" ref="R329:R335" si="28">+ROUND(N329/P329,0)</f>
        <v>35276</v>
      </c>
      <c r="S329" s="37"/>
      <c r="T329" s="40">
        <f t="shared" ref="T329:T335" si="29">+ROUND(R329/J329*100,2)</f>
        <v>2.2999999999999998</v>
      </c>
      <c r="U329" s="40"/>
      <c r="V329" s="86">
        <v>-10610</v>
      </c>
    </row>
    <row r="330" spans="1:22">
      <c r="A330" s="17">
        <v>342</v>
      </c>
      <c r="B330" s="17" t="s">
        <v>255</v>
      </c>
      <c r="C330" s="22"/>
      <c r="D330" s="28">
        <v>50951</v>
      </c>
      <c r="F330" s="17">
        <v>9.4999999999999998E-3</v>
      </c>
      <c r="H330" s="30">
        <v>-3</v>
      </c>
      <c r="J330" s="20">
        <v>182370.64</v>
      </c>
      <c r="L330" s="20">
        <v>131655.53639749999</v>
      </c>
      <c r="N330" s="37">
        <f t="shared" si="27"/>
        <v>56186</v>
      </c>
      <c r="O330" s="47"/>
      <c r="P330" s="40">
        <v>19.304312499999998</v>
      </c>
      <c r="Q330" s="47"/>
      <c r="R330" s="37">
        <f t="shared" si="28"/>
        <v>2911</v>
      </c>
      <c r="S330" s="37"/>
      <c r="T330" s="40">
        <f t="shared" si="29"/>
        <v>1.6</v>
      </c>
      <c r="U330" s="40"/>
      <c r="V330" s="86">
        <v>-803</v>
      </c>
    </row>
    <row r="331" spans="1:22">
      <c r="A331" s="17">
        <v>343</v>
      </c>
      <c r="B331" s="17" t="s">
        <v>63</v>
      </c>
      <c r="C331" s="22"/>
      <c r="D331" s="28">
        <v>50951</v>
      </c>
      <c r="F331" s="17">
        <v>5.7000000000000002E-3</v>
      </c>
      <c r="H331" s="30">
        <v>-3</v>
      </c>
      <c r="J331" s="20">
        <v>169519057.97999999</v>
      </c>
      <c r="L331" s="20">
        <v>64561904.187580422</v>
      </c>
      <c r="N331" s="37">
        <f t="shared" si="27"/>
        <v>110042726</v>
      </c>
      <c r="O331" s="47"/>
      <c r="P331" s="40">
        <v>20.1825875</v>
      </c>
      <c r="Q331" s="47"/>
      <c r="R331" s="37">
        <f t="shared" si="28"/>
        <v>5452360</v>
      </c>
      <c r="S331" s="37"/>
      <c r="T331" s="40">
        <f t="shared" si="29"/>
        <v>3.22</v>
      </c>
      <c r="U331" s="40"/>
      <c r="V331" s="86">
        <v>-1725900</v>
      </c>
    </row>
    <row r="332" spans="1:22">
      <c r="A332" s="17">
        <v>343.2</v>
      </c>
      <c r="B332" s="17" t="s">
        <v>181</v>
      </c>
      <c r="C332" s="22"/>
      <c r="D332" s="28">
        <v>50951</v>
      </c>
      <c r="F332" s="17">
        <f>+F331</f>
        <v>5.7000000000000002E-3</v>
      </c>
      <c r="H332" s="30">
        <v>35</v>
      </c>
      <c r="J332" s="20">
        <v>95841804.769999996</v>
      </c>
      <c r="L332" s="20">
        <v>13436229.716670815</v>
      </c>
      <c r="N332" s="37">
        <f t="shared" si="27"/>
        <v>48860943</v>
      </c>
      <c r="O332" s="47"/>
      <c r="P332" s="40">
        <v>20.1825875</v>
      </c>
      <c r="Q332" s="47"/>
      <c r="R332" s="37">
        <f t="shared" si="28"/>
        <v>2420945</v>
      </c>
      <c r="S332" s="37"/>
      <c r="T332" s="40">
        <f t="shared" si="29"/>
        <v>2.5299999999999998</v>
      </c>
      <c r="U332" s="40"/>
      <c r="V332" s="86">
        <v>-4680936</v>
      </c>
    </row>
    <row r="333" spans="1:22" s="22" customFormat="1">
      <c r="A333" s="17">
        <v>344</v>
      </c>
      <c r="B333" s="17" t="s">
        <v>64</v>
      </c>
      <c r="D333" s="28">
        <v>50951</v>
      </c>
      <c r="E333" s="17"/>
      <c r="F333" s="17">
        <v>1.6000000000000001E-3</v>
      </c>
      <c r="G333" s="17"/>
      <c r="H333" s="30">
        <v>-3</v>
      </c>
      <c r="J333" s="20">
        <v>33559356.939999998</v>
      </c>
      <c r="K333" s="17"/>
      <c r="L333" s="20">
        <v>18185574.999435</v>
      </c>
      <c r="M333" s="17"/>
      <c r="N333" s="37">
        <f t="shared" si="27"/>
        <v>16380563</v>
      </c>
      <c r="O333" s="47"/>
      <c r="P333" s="40">
        <v>21.130199999999999</v>
      </c>
      <c r="Q333" s="47"/>
      <c r="R333" s="37">
        <f t="shared" si="28"/>
        <v>775220</v>
      </c>
      <c r="S333" s="37"/>
      <c r="T333" s="40">
        <f t="shared" si="29"/>
        <v>2.31</v>
      </c>
      <c r="U333" s="40"/>
      <c r="V333" s="86">
        <v>-255652</v>
      </c>
    </row>
    <row r="334" spans="1:22">
      <c r="A334" s="17">
        <v>345</v>
      </c>
      <c r="B334" s="17" t="s">
        <v>21</v>
      </c>
      <c r="C334" s="22"/>
      <c r="D334" s="28">
        <v>50951</v>
      </c>
      <c r="F334" s="17">
        <v>1.2999999999999999E-3</v>
      </c>
      <c r="H334" s="30">
        <v>-2</v>
      </c>
      <c r="J334" s="20">
        <v>26145825.260000002</v>
      </c>
      <c r="L334" s="20">
        <v>15240421.048090002</v>
      </c>
      <c r="N334" s="37">
        <f t="shared" si="27"/>
        <v>11428321</v>
      </c>
      <c r="O334" s="47"/>
      <c r="P334" s="40">
        <v>21.199537500000002</v>
      </c>
      <c r="Q334" s="47"/>
      <c r="R334" s="37">
        <f t="shared" si="28"/>
        <v>539084</v>
      </c>
      <c r="S334" s="37"/>
      <c r="T334" s="40">
        <f t="shared" si="29"/>
        <v>2.06</v>
      </c>
      <c r="U334" s="40"/>
      <c r="V334" s="86">
        <v>-194912</v>
      </c>
    </row>
    <row r="335" spans="1:22" s="22" customFormat="1">
      <c r="A335" s="17">
        <v>346</v>
      </c>
      <c r="B335" s="17" t="s">
        <v>247</v>
      </c>
      <c r="D335" s="28">
        <v>50951</v>
      </c>
      <c r="E335" s="17"/>
      <c r="F335" s="22">
        <v>2.5999999999999999E-3</v>
      </c>
      <c r="G335" s="17"/>
      <c r="H335" s="30">
        <v>-2</v>
      </c>
      <c r="J335" s="16">
        <v>844987.37</v>
      </c>
      <c r="K335" s="17"/>
      <c r="L335" s="16">
        <v>440225.89023749996</v>
      </c>
      <c r="M335" s="17"/>
      <c r="N335" s="38">
        <f t="shared" si="27"/>
        <v>421661</v>
      </c>
      <c r="O335" s="58"/>
      <c r="P335" s="40">
        <v>20.899075</v>
      </c>
      <c r="Q335" s="58"/>
      <c r="R335" s="38">
        <f t="shared" si="28"/>
        <v>20176</v>
      </c>
      <c r="S335" s="41"/>
      <c r="T335" s="40">
        <f t="shared" si="29"/>
        <v>2.39</v>
      </c>
      <c r="U335" s="40"/>
      <c r="V335" s="90">
        <v>-7312</v>
      </c>
    </row>
    <row r="336" spans="1:22">
      <c r="A336" s="17" t="s">
        <v>5</v>
      </c>
      <c r="B336" s="22" t="s">
        <v>81</v>
      </c>
      <c r="C336" s="22"/>
      <c r="D336" s="28"/>
      <c r="F336" s="29"/>
      <c r="H336" s="30"/>
      <c r="J336" s="23">
        <f>+SUBTOTAL(9,J329:J335)</f>
        <v>327626183.5</v>
      </c>
      <c r="K336" s="22"/>
      <c r="L336" s="23">
        <f>+SUBTOTAL(9,L329:L335)</f>
        <v>112819771.91676122</v>
      </c>
      <c r="M336" s="22"/>
      <c r="N336" s="39">
        <f>+SUBTOTAL(9,N329:N335)</f>
        <v>187930076</v>
      </c>
      <c r="O336" s="39"/>
      <c r="P336" s="62">
        <f>+N336/R336</f>
        <v>20.325615954709793</v>
      </c>
      <c r="Q336" s="39"/>
      <c r="R336" s="39">
        <f>+SUBTOTAL(9,R329:R335)</f>
        <v>9245972</v>
      </c>
      <c r="S336" s="39"/>
      <c r="T336" s="62">
        <f>+R336/J336*100</f>
        <v>2.8221102175736208</v>
      </c>
      <c r="U336" s="62"/>
      <c r="V336" s="39">
        <f>+SUBTOTAL(9,V329:V335)</f>
        <v>-6876125</v>
      </c>
    </row>
    <row r="337" spans="1:22">
      <c r="A337" s="17" t="s">
        <v>5</v>
      </c>
      <c r="B337" s="17" t="s">
        <v>5</v>
      </c>
      <c r="C337" s="22"/>
      <c r="D337" s="28"/>
      <c r="F337" s="29"/>
      <c r="H337" s="30"/>
      <c r="P337" s="40"/>
      <c r="T337" s="40"/>
      <c r="U337" s="40"/>
      <c r="V337" s="86"/>
    </row>
    <row r="338" spans="1:22">
      <c r="A338" s="22" t="s">
        <v>5</v>
      </c>
      <c r="B338" s="22" t="s">
        <v>82</v>
      </c>
      <c r="C338" s="22"/>
      <c r="D338" s="28"/>
      <c r="F338" s="29"/>
      <c r="H338" s="30"/>
      <c r="J338" s="20"/>
      <c r="N338" s="37"/>
      <c r="O338" s="60"/>
      <c r="P338" s="40"/>
      <c r="Q338" s="60"/>
      <c r="R338" s="37"/>
      <c r="S338" s="37"/>
      <c r="T338" s="40"/>
      <c r="U338" s="40"/>
      <c r="V338" s="86"/>
    </row>
    <row r="339" spans="1:22">
      <c r="A339" s="17">
        <v>341</v>
      </c>
      <c r="B339" s="17" t="s">
        <v>18</v>
      </c>
      <c r="C339" s="22"/>
      <c r="D339" s="28">
        <v>54969</v>
      </c>
      <c r="F339" s="17">
        <v>2.3E-3</v>
      </c>
      <c r="H339" s="30">
        <v>-2</v>
      </c>
      <c r="J339" s="20">
        <v>25862706.620000001</v>
      </c>
      <c r="L339" s="20">
        <v>9242822.28295625</v>
      </c>
      <c r="N339" s="37">
        <f t="shared" ref="N339:N345" si="30">+ROUND((100-H339)/100*J339-L339,0)</f>
        <v>17137138</v>
      </c>
      <c r="O339" s="47"/>
      <c r="P339" s="40">
        <v>31.2853125</v>
      </c>
      <c r="Q339" s="47"/>
      <c r="R339" s="37">
        <f t="shared" ref="R339:R345" si="31">+ROUND(N339/P339,0)</f>
        <v>547769</v>
      </c>
      <c r="S339" s="37"/>
      <c r="T339" s="40">
        <f t="shared" ref="T339:T345" si="32">+ROUND(R339/J339*100,2)</f>
        <v>2.12</v>
      </c>
      <c r="U339" s="40"/>
      <c r="V339" s="86">
        <v>-99160</v>
      </c>
    </row>
    <row r="340" spans="1:22">
      <c r="A340" s="17">
        <v>342</v>
      </c>
      <c r="B340" s="17" t="s">
        <v>255</v>
      </c>
      <c r="C340" s="22"/>
      <c r="D340" s="28">
        <v>54969</v>
      </c>
      <c r="F340" s="17">
        <v>9.4999999999999998E-3</v>
      </c>
      <c r="H340" s="30">
        <v>-3</v>
      </c>
      <c r="J340" s="20">
        <v>12403564.17</v>
      </c>
      <c r="L340" s="20">
        <v>4361291.7001024997</v>
      </c>
      <c r="N340" s="37">
        <f t="shared" si="30"/>
        <v>8414379</v>
      </c>
      <c r="O340" s="47"/>
      <c r="P340" s="40">
        <v>27.482812500000001</v>
      </c>
      <c r="Q340" s="47"/>
      <c r="R340" s="37">
        <f t="shared" si="31"/>
        <v>306169</v>
      </c>
      <c r="S340" s="37"/>
      <c r="T340" s="40">
        <f t="shared" si="32"/>
        <v>2.4700000000000002</v>
      </c>
      <c r="U340" s="40"/>
      <c r="V340" s="86">
        <v>-37275</v>
      </c>
    </row>
    <row r="341" spans="1:22">
      <c r="A341" s="17">
        <v>343</v>
      </c>
      <c r="B341" s="17" t="s">
        <v>63</v>
      </c>
      <c r="C341" s="22"/>
      <c r="D341" s="28">
        <v>54969</v>
      </c>
      <c r="F341" s="17">
        <v>5.7000000000000002E-3</v>
      </c>
      <c r="H341" s="30">
        <v>-3</v>
      </c>
      <c r="J341" s="20">
        <v>308994245.61000001</v>
      </c>
      <c r="L341" s="20">
        <v>45987971.942990899</v>
      </c>
      <c r="N341" s="37">
        <f t="shared" si="30"/>
        <v>272276101</v>
      </c>
      <c r="O341" s="47"/>
      <c r="P341" s="40">
        <v>29.489687500000002</v>
      </c>
      <c r="Q341" s="47"/>
      <c r="R341" s="37">
        <f t="shared" si="31"/>
        <v>9232926</v>
      </c>
      <c r="S341" s="37"/>
      <c r="T341" s="40">
        <f t="shared" si="32"/>
        <v>2.99</v>
      </c>
      <c r="U341" s="40"/>
      <c r="V341" s="86">
        <v>-1944254</v>
      </c>
    </row>
    <row r="342" spans="1:22" s="22" customFormat="1">
      <c r="A342" s="17">
        <v>343.2</v>
      </c>
      <c r="B342" s="17" t="s">
        <v>181</v>
      </c>
      <c r="D342" s="28">
        <v>54969</v>
      </c>
      <c r="E342" s="17"/>
      <c r="F342" s="17">
        <f>+F341</f>
        <v>5.7000000000000002E-3</v>
      </c>
      <c r="G342" s="17"/>
      <c r="H342" s="30">
        <v>35</v>
      </c>
      <c r="J342" s="20">
        <v>222610261.13</v>
      </c>
      <c r="K342" s="17"/>
      <c r="L342" s="20">
        <v>21583383.109436035</v>
      </c>
      <c r="M342" s="17"/>
      <c r="N342" s="37">
        <f t="shared" si="30"/>
        <v>123113287</v>
      </c>
      <c r="O342" s="47"/>
      <c r="P342" s="40">
        <v>29.489687500000002</v>
      </c>
      <c r="Q342" s="47"/>
      <c r="R342" s="37">
        <f t="shared" si="31"/>
        <v>4174791</v>
      </c>
      <c r="S342" s="37"/>
      <c r="T342" s="40">
        <f t="shared" si="32"/>
        <v>1.88</v>
      </c>
      <c r="U342" s="40"/>
      <c r="V342" s="86">
        <v>-13590474</v>
      </c>
    </row>
    <row r="343" spans="1:22">
      <c r="A343" s="17">
        <v>344</v>
      </c>
      <c r="B343" s="17" t="s">
        <v>64</v>
      </c>
      <c r="C343" s="22"/>
      <c r="D343" s="28">
        <v>54969</v>
      </c>
      <c r="F343" s="17">
        <v>1.6000000000000001E-3</v>
      </c>
      <c r="H343" s="30">
        <v>-3</v>
      </c>
      <c r="J343" s="20">
        <v>44713507.439999998</v>
      </c>
      <c r="L343" s="20">
        <v>14666540.888582502</v>
      </c>
      <c r="N343" s="37">
        <f t="shared" si="30"/>
        <v>31388372</v>
      </c>
      <c r="O343" s="47"/>
      <c r="P343" s="40">
        <v>31.654999999999998</v>
      </c>
      <c r="Q343" s="47"/>
      <c r="R343" s="37">
        <f t="shared" si="31"/>
        <v>991577</v>
      </c>
      <c r="S343" s="37"/>
      <c r="T343" s="40">
        <f t="shared" si="32"/>
        <v>2.2200000000000002</v>
      </c>
      <c r="U343" s="40"/>
      <c r="V343" s="86">
        <v>-227389</v>
      </c>
    </row>
    <row r="344" spans="1:22" s="22" customFormat="1">
      <c r="A344" s="17">
        <v>345</v>
      </c>
      <c r="B344" s="17" t="s">
        <v>21</v>
      </c>
      <c r="D344" s="28">
        <v>54969</v>
      </c>
      <c r="E344" s="17"/>
      <c r="F344" s="17">
        <v>1.2999999999999999E-3</v>
      </c>
      <c r="G344" s="17"/>
      <c r="H344" s="30">
        <v>-2</v>
      </c>
      <c r="J344" s="20">
        <v>56238775.219999999</v>
      </c>
      <c r="K344" s="17"/>
      <c r="L344" s="20">
        <v>19041201.984584995</v>
      </c>
      <c r="M344" s="17"/>
      <c r="N344" s="37">
        <f t="shared" si="30"/>
        <v>38322349</v>
      </c>
      <c r="O344" s="47"/>
      <c r="P344" s="40">
        <v>31.813437500000003</v>
      </c>
      <c r="Q344" s="47"/>
      <c r="R344" s="37">
        <f t="shared" si="31"/>
        <v>1204596</v>
      </c>
      <c r="S344" s="37"/>
      <c r="T344" s="40">
        <f t="shared" si="32"/>
        <v>2.14</v>
      </c>
      <c r="U344" s="40"/>
      <c r="V344" s="86">
        <v>-311320</v>
      </c>
    </row>
    <row r="345" spans="1:22">
      <c r="A345" s="17">
        <v>346</v>
      </c>
      <c r="B345" s="17" t="s">
        <v>247</v>
      </c>
      <c r="C345" s="22"/>
      <c r="D345" s="28">
        <v>54969</v>
      </c>
      <c r="F345" s="22">
        <v>2.5999999999999999E-3</v>
      </c>
      <c r="H345" s="30">
        <v>-2</v>
      </c>
      <c r="J345" s="16">
        <v>5333643.99</v>
      </c>
      <c r="L345" s="16">
        <v>1899934.1639950003</v>
      </c>
      <c r="N345" s="38">
        <f t="shared" si="30"/>
        <v>3540383</v>
      </c>
      <c r="O345" s="58"/>
      <c r="P345" s="40">
        <v>31.126874999999998</v>
      </c>
      <c r="Q345" s="58"/>
      <c r="R345" s="38">
        <f t="shared" si="31"/>
        <v>113740</v>
      </c>
      <c r="S345" s="41"/>
      <c r="T345" s="40">
        <f t="shared" si="32"/>
        <v>2.13</v>
      </c>
      <c r="U345" s="40"/>
      <c r="V345" s="86">
        <v>-32557</v>
      </c>
    </row>
    <row r="346" spans="1:22">
      <c r="A346" s="17" t="s">
        <v>5</v>
      </c>
      <c r="B346" s="22" t="s">
        <v>83</v>
      </c>
      <c r="C346" s="22"/>
      <c r="D346" s="28"/>
      <c r="F346" s="29"/>
      <c r="H346" s="30"/>
      <c r="J346" s="12">
        <f>+SUBTOTAL(9,J339:J345)</f>
        <v>676156704.18000007</v>
      </c>
      <c r="K346" s="22"/>
      <c r="L346" s="12">
        <f>+SUBTOTAL(9,L339:L345)</f>
        <v>116783146.07264817</v>
      </c>
      <c r="M346" s="22"/>
      <c r="N346" s="45">
        <f>+SUBTOTAL(9,N339:N345)</f>
        <v>494192009</v>
      </c>
      <c r="O346" s="49"/>
      <c r="P346" s="62">
        <f>+N346/R346</f>
        <v>29.821680664135101</v>
      </c>
      <c r="Q346" s="49"/>
      <c r="R346" s="45">
        <f>+SUBTOTAL(9,R339:R345)</f>
        <v>16571568</v>
      </c>
      <c r="S346" s="49"/>
      <c r="T346" s="62">
        <f>+R346/J346*100</f>
        <v>2.4508472514662034</v>
      </c>
      <c r="U346" s="62"/>
      <c r="V346" s="45">
        <f>+SUBTOTAL(9,V339:V345)</f>
        <v>-16242429</v>
      </c>
    </row>
    <row r="347" spans="1:22">
      <c r="B347" s="22" t="s">
        <v>5</v>
      </c>
      <c r="C347" s="22"/>
      <c r="D347" s="28"/>
      <c r="F347" s="29"/>
      <c r="H347" s="30"/>
      <c r="J347" s="13"/>
      <c r="K347" s="22"/>
      <c r="L347" s="13"/>
      <c r="M347" s="22"/>
      <c r="N347" s="49"/>
      <c r="O347" s="49"/>
      <c r="P347" s="62"/>
      <c r="Q347" s="49"/>
      <c r="R347" s="49"/>
      <c r="S347" s="49"/>
      <c r="T347" s="62"/>
      <c r="U347" s="62"/>
      <c r="V347" s="86"/>
    </row>
    <row r="348" spans="1:22" ht="12.75" customHeight="1">
      <c r="A348" s="24" t="s">
        <v>165</v>
      </c>
      <c r="B348" s="22"/>
      <c r="C348" s="22"/>
      <c r="D348" s="28"/>
      <c r="F348" s="29"/>
      <c r="H348" s="30"/>
      <c r="J348" s="14">
        <f>+SUBTOTAL(9,J309:J346)</f>
        <v>1379200537.3499999</v>
      </c>
      <c r="K348" s="22"/>
      <c r="L348" s="14">
        <f>+SUBTOTAL(9,L309:L346)</f>
        <v>367481372.87649012</v>
      </c>
      <c r="M348" s="22"/>
      <c r="N348" s="61">
        <f>+SUBTOTAL(9,N309:N346)</f>
        <v>905246807</v>
      </c>
      <c r="O348" s="61"/>
      <c r="P348" s="59">
        <f>+N348/R348</f>
        <v>24.617657589460926</v>
      </c>
      <c r="Q348" s="61"/>
      <c r="R348" s="61">
        <f>+SUBTOTAL(9,R309:R346)</f>
        <v>36772256</v>
      </c>
      <c r="S348" s="61"/>
      <c r="T348" s="59">
        <f>+R348/J348*100</f>
        <v>2.6662008173702083</v>
      </c>
      <c r="U348" s="59"/>
      <c r="V348" s="61">
        <f>+SUBTOTAL(9,V309:V346)</f>
        <v>-29325814</v>
      </c>
    </row>
    <row r="349" spans="1:22">
      <c r="A349" s="24"/>
      <c r="B349" s="22" t="s">
        <v>5</v>
      </c>
      <c r="C349" s="22"/>
      <c r="D349" s="28"/>
      <c r="F349" s="29"/>
      <c r="H349" s="30"/>
      <c r="J349" s="23"/>
      <c r="K349" s="22"/>
      <c r="L349" s="23"/>
      <c r="M349" s="22"/>
      <c r="N349" s="39"/>
      <c r="O349" s="39"/>
      <c r="P349" s="40"/>
      <c r="Q349" s="39"/>
      <c r="R349" s="39"/>
      <c r="S349" s="39"/>
      <c r="T349" s="40"/>
      <c r="U349" s="40"/>
      <c r="V349" s="86"/>
    </row>
    <row r="350" spans="1:22">
      <c r="A350" s="24" t="s">
        <v>166</v>
      </c>
      <c r="B350" s="22"/>
      <c r="C350" s="22"/>
      <c r="D350" s="28"/>
      <c r="F350" s="29"/>
      <c r="H350" s="30"/>
      <c r="J350" s="23"/>
      <c r="K350" s="22"/>
      <c r="L350" s="23"/>
      <c r="M350" s="22"/>
      <c r="N350" s="39"/>
      <c r="O350" s="39"/>
      <c r="P350" s="40"/>
      <c r="Q350" s="39"/>
      <c r="R350" s="39"/>
      <c r="S350" s="39"/>
      <c r="T350" s="40"/>
      <c r="U350" s="40"/>
      <c r="V350" s="86"/>
    </row>
    <row r="351" spans="1:22">
      <c r="A351" s="17" t="s">
        <v>5</v>
      </c>
      <c r="B351" s="17" t="s">
        <v>5</v>
      </c>
      <c r="C351" s="22"/>
      <c r="D351" s="28"/>
      <c r="F351" s="29"/>
      <c r="H351" s="30"/>
      <c r="P351" s="40"/>
      <c r="T351" s="40"/>
      <c r="U351" s="40"/>
      <c r="V351" s="86"/>
    </row>
    <row r="352" spans="1:22" s="22" customFormat="1">
      <c r="A352" s="22" t="s">
        <v>5</v>
      </c>
      <c r="B352" s="22" t="s">
        <v>84</v>
      </c>
      <c r="D352" s="28"/>
      <c r="E352" s="17"/>
      <c r="F352" s="29"/>
      <c r="G352" s="17"/>
      <c r="H352" s="30"/>
      <c r="J352" s="20"/>
      <c r="K352" s="17"/>
      <c r="L352" s="17"/>
      <c r="M352" s="17"/>
      <c r="N352" s="37"/>
      <c r="O352" s="60"/>
      <c r="P352" s="40"/>
      <c r="Q352" s="60"/>
      <c r="R352" s="37"/>
      <c r="S352" s="37"/>
      <c r="T352" s="40"/>
      <c r="U352" s="40"/>
      <c r="V352" s="86"/>
    </row>
    <row r="353" spans="1:22">
      <c r="A353" s="17">
        <v>341</v>
      </c>
      <c r="B353" s="17" t="s">
        <v>18</v>
      </c>
      <c r="C353" s="22"/>
      <c r="D353" s="28">
        <v>54239</v>
      </c>
      <c r="F353" s="17">
        <v>2.3E-3</v>
      </c>
      <c r="H353" s="30">
        <v>-2</v>
      </c>
      <c r="J353" s="20">
        <v>73652635.859999999</v>
      </c>
      <c r="L353" s="20">
        <v>31568526.817531254</v>
      </c>
      <c r="N353" s="37">
        <f t="shared" ref="N353:N358" si="33">+ROUND((100-H353)/100*J353-L353,0)</f>
        <v>43557162</v>
      </c>
      <c r="O353" s="47"/>
      <c r="P353" s="40">
        <v>29.4302125</v>
      </c>
      <c r="Q353" s="47"/>
      <c r="R353" s="37">
        <f t="shared" ref="R353:R358" si="34">+ROUND(N353/P353,0)</f>
        <v>1480015</v>
      </c>
      <c r="S353" s="37"/>
      <c r="T353" s="40">
        <f t="shared" ref="T353:T358" si="35">+ROUND(R353/J353*100,2)</f>
        <v>2.0099999999999998</v>
      </c>
      <c r="U353" s="40"/>
      <c r="V353" s="86">
        <v>-306579</v>
      </c>
    </row>
    <row r="354" spans="1:22" s="22" customFormat="1">
      <c r="A354" s="17">
        <v>342</v>
      </c>
      <c r="B354" s="17" t="s">
        <v>255</v>
      </c>
      <c r="D354" s="28">
        <v>54239</v>
      </c>
      <c r="E354" s="17"/>
      <c r="F354" s="17">
        <v>9.4999999999999998E-3</v>
      </c>
      <c r="G354" s="17"/>
      <c r="H354" s="30">
        <v>-3</v>
      </c>
      <c r="J354" s="20">
        <v>91440.69</v>
      </c>
      <c r="K354" s="17"/>
      <c r="L354" s="20">
        <v>45565.296630000004</v>
      </c>
      <c r="M354" s="17"/>
      <c r="N354" s="37">
        <f t="shared" si="33"/>
        <v>48619</v>
      </c>
      <c r="O354" s="47"/>
      <c r="P354" s="40">
        <v>26.081312499999999</v>
      </c>
      <c r="Q354" s="47"/>
      <c r="R354" s="37">
        <f t="shared" si="34"/>
        <v>1864</v>
      </c>
      <c r="S354" s="37"/>
      <c r="T354" s="40">
        <f t="shared" si="35"/>
        <v>2.04</v>
      </c>
      <c r="U354" s="40"/>
      <c r="V354" s="86">
        <v>-272</v>
      </c>
    </row>
    <row r="355" spans="1:22">
      <c r="A355" s="17">
        <v>343</v>
      </c>
      <c r="B355" s="17" t="s">
        <v>63</v>
      </c>
      <c r="C355" s="22"/>
      <c r="D355" s="28">
        <v>54239</v>
      </c>
      <c r="F355" s="17">
        <v>5.7000000000000002E-3</v>
      </c>
      <c r="H355" s="30">
        <v>-3</v>
      </c>
      <c r="J355" s="20">
        <v>6103661.1299999999</v>
      </c>
      <c r="L355" s="20">
        <v>-4506895.8657437498</v>
      </c>
      <c r="N355" s="37">
        <f t="shared" si="33"/>
        <v>10793667</v>
      </c>
      <c r="O355" s="47"/>
      <c r="P355" s="40">
        <v>27.8487875</v>
      </c>
      <c r="Q355" s="47"/>
      <c r="R355" s="37">
        <f t="shared" si="34"/>
        <v>387581</v>
      </c>
      <c r="S355" s="37"/>
      <c r="T355" s="40">
        <f t="shared" si="35"/>
        <v>6.35</v>
      </c>
      <c r="U355" s="40"/>
      <c r="V355" s="86">
        <v>-98401</v>
      </c>
    </row>
    <row r="356" spans="1:22">
      <c r="A356" s="17">
        <v>344</v>
      </c>
      <c r="B356" s="17" t="s">
        <v>64</v>
      </c>
      <c r="C356" s="22"/>
      <c r="D356" s="28">
        <v>54239</v>
      </c>
      <c r="F356" s="17">
        <v>1.6000000000000001E-3</v>
      </c>
      <c r="H356" s="30">
        <v>-3</v>
      </c>
      <c r="J356" s="20">
        <v>206289.15</v>
      </c>
      <c r="L356" s="20">
        <v>41592.404732500007</v>
      </c>
      <c r="N356" s="37">
        <f t="shared" si="33"/>
        <v>170885</v>
      </c>
      <c r="O356" s="47"/>
      <c r="P356" s="40">
        <v>29.755800000000001</v>
      </c>
      <c r="Q356" s="47"/>
      <c r="R356" s="37">
        <f t="shared" si="34"/>
        <v>5743</v>
      </c>
      <c r="S356" s="37"/>
      <c r="T356" s="40">
        <f t="shared" si="35"/>
        <v>2.78</v>
      </c>
      <c r="U356" s="40"/>
      <c r="V356" s="86">
        <v>-1275</v>
      </c>
    </row>
    <row r="357" spans="1:22">
      <c r="A357" s="17">
        <v>345</v>
      </c>
      <c r="B357" s="17" t="s">
        <v>21</v>
      </c>
      <c r="C357" s="22"/>
      <c r="D357" s="28">
        <v>54239</v>
      </c>
      <c r="F357" s="17">
        <v>1.2999999999999999E-3</v>
      </c>
      <c r="H357" s="30">
        <v>-2</v>
      </c>
      <c r="J357" s="20">
        <v>2204656.5699999998</v>
      </c>
      <c r="L357" s="20">
        <v>702455.57186000003</v>
      </c>
      <c r="N357" s="37">
        <f t="shared" si="33"/>
        <v>1546294</v>
      </c>
      <c r="O357" s="47"/>
      <c r="P357" s="40">
        <v>29.8953375</v>
      </c>
      <c r="Q357" s="47"/>
      <c r="R357" s="37">
        <f t="shared" si="34"/>
        <v>51724</v>
      </c>
      <c r="S357" s="37"/>
      <c r="T357" s="40">
        <f t="shared" si="35"/>
        <v>2.35</v>
      </c>
      <c r="U357" s="40"/>
      <c r="V357" s="86">
        <v>-16185</v>
      </c>
    </row>
    <row r="358" spans="1:22">
      <c r="A358" s="17">
        <v>346</v>
      </c>
      <c r="B358" s="17" t="s">
        <v>247</v>
      </c>
      <c r="C358" s="22"/>
      <c r="D358" s="28">
        <v>54239</v>
      </c>
      <c r="F358" s="22">
        <v>2.5999999999999999E-3</v>
      </c>
      <c r="H358" s="30">
        <v>-2</v>
      </c>
      <c r="J358" s="16">
        <v>2298256.33</v>
      </c>
      <c r="L358" s="16">
        <v>883034.00066249992</v>
      </c>
      <c r="N358" s="38">
        <f t="shared" si="33"/>
        <v>1461187</v>
      </c>
      <c r="O358" s="58"/>
      <c r="P358" s="40">
        <v>29.290675</v>
      </c>
      <c r="Q358" s="58"/>
      <c r="R358" s="38">
        <f t="shared" si="34"/>
        <v>49886</v>
      </c>
      <c r="S358" s="41"/>
      <c r="T358" s="40">
        <f t="shared" si="35"/>
        <v>2.17</v>
      </c>
      <c r="U358" s="40"/>
      <c r="V358" s="90">
        <v>-15229</v>
      </c>
    </row>
    <row r="359" spans="1:22">
      <c r="A359" s="17" t="s">
        <v>5</v>
      </c>
      <c r="B359" s="22" t="s">
        <v>85</v>
      </c>
      <c r="C359" s="22"/>
      <c r="D359" s="28"/>
      <c r="H359" s="30"/>
      <c r="J359" s="23">
        <f>+SUBTOTAL(9,J353:J358)</f>
        <v>84556939.729999989</v>
      </c>
      <c r="K359" s="22"/>
      <c r="L359" s="23">
        <f>+SUBTOTAL(9,L353:L358)</f>
        <v>28734278.225672502</v>
      </c>
      <c r="M359" s="22"/>
      <c r="N359" s="39">
        <f>+SUBTOTAL(9,N353:N358)</f>
        <v>57577814</v>
      </c>
      <c r="O359" s="39"/>
      <c r="P359" s="62">
        <f>+N359/R359</f>
        <v>29.126586075668261</v>
      </c>
      <c r="Q359" s="39"/>
      <c r="R359" s="39">
        <f>+SUBTOTAL(9,R353:R358)</f>
        <v>1976813</v>
      </c>
      <c r="S359" s="39"/>
      <c r="T359" s="62">
        <f>+R359/J359*100</f>
        <v>2.3378483260063465</v>
      </c>
      <c r="U359" s="62"/>
      <c r="V359" s="39">
        <f>+SUBTOTAL(9,V353:V358)</f>
        <v>-437941</v>
      </c>
    </row>
    <row r="360" spans="1:22">
      <c r="A360" s="17" t="s">
        <v>5</v>
      </c>
      <c r="B360" s="17" t="s">
        <v>5</v>
      </c>
      <c r="C360" s="22"/>
      <c r="D360" s="28"/>
      <c r="F360" s="29"/>
      <c r="H360" s="30"/>
      <c r="P360" s="40"/>
      <c r="T360" s="40"/>
      <c r="U360" s="40"/>
      <c r="V360" s="86"/>
    </row>
    <row r="361" spans="1:22">
      <c r="A361" s="22" t="s">
        <v>5</v>
      </c>
      <c r="B361" s="22" t="s">
        <v>86</v>
      </c>
      <c r="C361" s="22"/>
      <c r="D361" s="28"/>
      <c r="F361" s="29"/>
      <c r="H361" s="30"/>
      <c r="J361" s="20"/>
      <c r="N361" s="37"/>
      <c r="O361" s="60"/>
      <c r="P361" s="40"/>
      <c r="Q361" s="60"/>
      <c r="R361" s="37"/>
      <c r="S361" s="37"/>
      <c r="T361" s="40"/>
      <c r="U361" s="40"/>
      <c r="V361" s="86"/>
    </row>
    <row r="362" spans="1:22">
      <c r="A362" s="17">
        <v>341</v>
      </c>
      <c r="B362" s="17" t="s">
        <v>18</v>
      </c>
      <c r="C362" s="22"/>
      <c r="D362" s="28">
        <v>54239</v>
      </c>
      <c r="F362" s="17">
        <v>2.3E-3</v>
      </c>
      <c r="H362" s="30">
        <v>-2</v>
      </c>
      <c r="I362" s="22"/>
      <c r="J362" s="20">
        <v>7638978.5099999998</v>
      </c>
      <c r="L362" s="20">
        <v>3326983.9462624998</v>
      </c>
      <c r="N362" s="37">
        <f t="shared" ref="N362:N368" si="36">+ROUND((100-H362)/100*J362-L362,0)</f>
        <v>4464774</v>
      </c>
      <c r="O362" s="47"/>
      <c r="P362" s="40">
        <v>29.4302125</v>
      </c>
      <c r="Q362" s="47"/>
      <c r="R362" s="37">
        <f t="shared" ref="R362:R368" si="37">+ROUND(N362/P362,0)</f>
        <v>151707</v>
      </c>
      <c r="S362" s="37"/>
      <c r="T362" s="40">
        <f t="shared" ref="T362:T368" si="38">+ROUND(R362/J362*100,2)</f>
        <v>1.99</v>
      </c>
      <c r="U362" s="40"/>
      <c r="V362" s="86">
        <v>-32712</v>
      </c>
    </row>
    <row r="363" spans="1:22">
      <c r="A363" s="17">
        <v>342</v>
      </c>
      <c r="B363" s="17" t="s">
        <v>255</v>
      </c>
      <c r="C363" s="22"/>
      <c r="D363" s="28">
        <v>54239</v>
      </c>
      <c r="F363" s="17">
        <v>9.4999999999999998E-3</v>
      </c>
      <c r="H363" s="30">
        <v>-3</v>
      </c>
      <c r="J363" s="20">
        <v>1855794.6</v>
      </c>
      <c r="L363" s="20">
        <v>846703.85171249998</v>
      </c>
      <c r="N363" s="37">
        <f t="shared" si="36"/>
        <v>1064765</v>
      </c>
      <c r="O363" s="47"/>
      <c r="P363" s="40">
        <v>26.081312499999999</v>
      </c>
      <c r="Q363" s="47"/>
      <c r="R363" s="37">
        <f t="shared" si="37"/>
        <v>40825</v>
      </c>
      <c r="S363" s="37"/>
      <c r="T363" s="40">
        <f t="shared" si="38"/>
        <v>2.2000000000000002</v>
      </c>
      <c r="U363" s="40"/>
      <c r="V363" s="86">
        <v>-5834</v>
      </c>
    </row>
    <row r="364" spans="1:22">
      <c r="A364" s="17">
        <v>343</v>
      </c>
      <c r="B364" s="17" t="s">
        <v>63</v>
      </c>
      <c r="C364" s="22"/>
      <c r="D364" s="28">
        <v>54239</v>
      </c>
      <c r="F364" s="17">
        <v>5.7000000000000002E-3</v>
      </c>
      <c r="H364" s="30">
        <v>-3</v>
      </c>
      <c r="I364" s="22"/>
      <c r="J364" s="20">
        <v>215835489.88999999</v>
      </c>
      <c r="L364" s="20">
        <v>32420005.41593644</v>
      </c>
      <c r="N364" s="37">
        <f t="shared" si="36"/>
        <v>189890549</v>
      </c>
      <c r="O364" s="47"/>
      <c r="P364" s="40">
        <v>27.8487875</v>
      </c>
      <c r="Q364" s="47"/>
      <c r="R364" s="37">
        <f t="shared" si="37"/>
        <v>6818629</v>
      </c>
      <c r="S364" s="37"/>
      <c r="T364" s="40">
        <f t="shared" si="38"/>
        <v>3.16</v>
      </c>
      <c r="U364" s="40"/>
      <c r="V364" s="86">
        <v>-1565060</v>
      </c>
    </row>
    <row r="365" spans="1:22">
      <c r="A365" s="17">
        <v>343.2</v>
      </c>
      <c r="B365" s="17" t="s">
        <v>181</v>
      </c>
      <c r="C365" s="22"/>
      <c r="D365" s="28">
        <v>54239</v>
      </c>
      <c r="F365" s="17">
        <f>+F364</f>
        <v>5.7000000000000002E-3</v>
      </c>
      <c r="H365" s="30">
        <v>35</v>
      </c>
      <c r="J365" s="20">
        <v>183294116.47</v>
      </c>
      <c r="L365" s="20">
        <v>13739688.665372115</v>
      </c>
      <c r="N365" s="37">
        <f t="shared" si="36"/>
        <v>105401487</v>
      </c>
      <c r="O365" s="47"/>
      <c r="P365" s="40">
        <v>27.8487875</v>
      </c>
      <c r="Q365" s="47"/>
      <c r="R365" s="37">
        <f t="shared" si="37"/>
        <v>3784778</v>
      </c>
      <c r="S365" s="37"/>
      <c r="T365" s="40">
        <f t="shared" si="38"/>
        <v>2.06</v>
      </c>
      <c r="U365" s="40"/>
      <c r="V365" s="86">
        <v>-11102438</v>
      </c>
    </row>
    <row r="366" spans="1:22">
      <c r="A366" s="17">
        <v>344</v>
      </c>
      <c r="B366" s="17" t="s">
        <v>64</v>
      </c>
      <c r="C366" s="22"/>
      <c r="D366" s="28">
        <v>54239</v>
      </c>
      <c r="F366" s="17">
        <v>1.6000000000000001E-3</v>
      </c>
      <c r="H366" s="30">
        <v>-3</v>
      </c>
      <c r="J366" s="20">
        <v>33768064.969999999</v>
      </c>
      <c r="L366" s="20">
        <v>11149618.254629998</v>
      </c>
      <c r="N366" s="37">
        <f t="shared" si="36"/>
        <v>23631489</v>
      </c>
      <c r="O366" s="47"/>
      <c r="P366" s="40">
        <v>29.755800000000001</v>
      </c>
      <c r="Q366" s="47"/>
      <c r="R366" s="37">
        <f t="shared" si="37"/>
        <v>794181</v>
      </c>
      <c r="S366" s="37"/>
      <c r="T366" s="40">
        <f t="shared" si="38"/>
        <v>2.35</v>
      </c>
      <c r="U366" s="40"/>
      <c r="V366" s="86">
        <v>-193345</v>
      </c>
    </row>
    <row r="367" spans="1:22">
      <c r="A367" s="17">
        <v>345</v>
      </c>
      <c r="B367" s="17" t="s">
        <v>21</v>
      </c>
      <c r="C367" s="22"/>
      <c r="D367" s="28">
        <v>54239</v>
      </c>
      <c r="F367" s="17">
        <v>1.2999999999999999E-3</v>
      </c>
      <c r="H367" s="30">
        <v>-2</v>
      </c>
      <c r="J367" s="20">
        <v>36216823.270000003</v>
      </c>
      <c r="L367" s="20">
        <v>15889429.857402498</v>
      </c>
      <c r="N367" s="37">
        <f t="shared" si="36"/>
        <v>21051730</v>
      </c>
      <c r="O367" s="47"/>
      <c r="P367" s="40">
        <v>29.8953375</v>
      </c>
      <c r="Q367" s="47"/>
      <c r="R367" s="37">
        <f t="shared" si="37"/>
        <v>704181</v>
      </c>
      <c r="S367" s="37"/>
      <c r="T367" s="40">
        <f t="shared" si="38"/>
        <v>1.94</v>
      </c>
      <c r="U367" s="40"/>
      <c r="V367" s="86">
        <v>-207149</v>
      </c>
    </row>
    <row r="368" spans="1:22">
      <c r="A368" s="17">
        <v>346</v>
      </c>
      <c r="B368" s="17" t="s">
        <v>247</v>
      </c>
      <c r="C368" s="22"/>
      <c r="D368" s="28">
        <v>54239</v>
      </c>
      <c r="F368" s="22">
        <v>2.5999999999999999E-3</v>
      </c>
      <c r="H368" s="30">
        <v>-2</v>
      </c>
      <c r="J368" s="16">
        <v>3422701.98</v>
      </c>
      <c r="L368" s="16">
        <v>1509041.5971900001</v>
      </c>
      <c r="N368" s="38">
        <f t="shared" si="36"/>
        <v>1982114</v>
      </c>
      <c r="O368" s="58"/>
      <c r="P368" s="40">
        <v>29.290675</v>
      </c>
      <c r="Q368" s="58"/>
      <c r="R368" s="38">
        <f t="shared" si="37"/>
        <v>67670</v>
      </c>
      <c r="S368" s="41"/>
      <c r="T368" s="40">
        <f t="shared" si="38"/>
        <v>1.98</v>
      </c>
      <c r="U368" s="40"/>
      <c r="V368" s="90">
        <v>-21334</v>
      </c>
    </row>
    <row r="369" spans="1:22">
      <c r="A369" s="17" t="s">
        <v>5</v>
      </c>
      <c r="B369" s="22" t="s">
        <v>87</v>
      </c>
      <c r="C369" s="22"/>
      <c r="D369" s="28"/>
      <c r="F369" s="29"/>
      <c r="H369" s="30"/>
      <c r="J369" s="23">
        <f>+SUBTOTAL(9,J362:J368)</f>
        <v>482031969.69000006</v>
      </c>
      <c r="K369" s="22"/>
      <c r="L369" s="23">
        <f>+SUBTOTAL(9,L362:L368)</f>
        <v>78881471.588506073</v>
      </c>
      <c r="M369" s="22"/>
      <c r="N369" s="39">
        <f>+SUBTOTAL(9,N362:N368)</f>
        <v>347486908</v>
      </c>
      <c r="O369" s="39"/>
      <c r="P369" s="62">
        <f>+N369/R369</f>
        <v>28.109345022731407</v>
      </c>
      <c r="Q369" s="39"/>
      <c r="R369" s="39">
        <f>+SUBTOTAL(9,R362:R368)</f>
        <v>12361971</v>
      </c>
      <c r="S369" s="39"/>
      <c r="T369" s="62">
        <f>+R369/J369*100</f>
        <v>2.5645541742698343</v>
      </c>
      <c r="U369" s="62"/>
      <c r="V369" s="39">
        <f>+SUBTOTAL(9,V362:V368)</f>
        <v>-13127872</v>
      </c>
    </row>
    <row r="370" spans="1:22">
      <c r="A370" s="17" t="s">
        <v>5</v>
      </c>
      <c r="B370" s="17" t="s">
        <v>5</v>
      </c>
      <c r="C370" s="22"/>
      <c r="D370" s="28"/>
      <c r="F370" s="29"/>
      <c r="H370" s="30"/>
      <c r="P370" s="40"/>
      <c r="T370" s="40"/>
      <c r="U370" s="40"/>
      <c r="V370" s="86"/>
    </row>
    <row r="371" spans="1:22">
      <c r="A371" s="22" t="s">
        <v>5</v>
      </c>
      <c r="B371" s="22" t="s">
        <v>88</v>
      </c>
      <c r="C371" s="22"/>
      <c r="D371" s="28"/>
      <c r="F371" s="29"/>
      <c r="H371" s="30"/>
      <c r="J371" s="20"/>
      <c r="N371" s="37"/>
      <c r="O371" s="60"/>
      <c r="P371" s="40"/>
      <c r="Q371" s="60"/>
      <c r="R371" s="37"/>
      <c r="S371" s="37"/>
      <c r="T371" s="40"/>
      <c r="U371" s="40"/>
      <c r="V371" s="86"/>
    </row>
    <row r="372" spans="1:22">
      <c r="A372" s="17">
        <v>341</v>
      </c>
      <c r="B372" s="17" t="s">
        <v>18</v>
      </c>
      <c r="C372" s="22"/>
      <c r="D372" s="28">
        <v>53873</v>
      </c>
      <c r="F372" s="17">
        <v>2.3E-3</v>
      </c>
      <c r="H372" s="30">
        <v>-2</v>
      </c>
      <c r="I372" s="22"/>
      <c r="J372" s="20">
        <v>7486028.9400000004</v>
      </c>
      <c r="L372" s="20">
        <v>3347396.0313875</v>
      </c>
      <c r="N372" s="37">
        <f t="shared" ref="N372:N378" si="39">+ROUND((100-H372)/100*J372-L372,0)</f>
        <v>4288353</v>
      </c>
      <c r="O372" s="47"/>
      <c r="P372" s="40">
        <v>28.499212499999999</v>
      </c>
      <c r="Q372" s="47"/>
      <c r="R372" s="37">
        <f t="shared" ref="R372:R378" si="40">+ROUND(N372/P372,0)</f>
        <v>150473</v>
      </c>
      <c r="S372" s="37"/>
      <c r="T372" s="40">
        <f t="shared" ref="T372:T378" si="41">+ROUND(R372/J372*100,2)</f>
        <v>2.0099999999999998</v>
      </c>
      <c r="U372" s="40"/>
      <c r="V372" s="86">
        <v>-32868</v>
      </c>
    </row>
    <row r="373" spans="1:22">
      <c r="A373" s="17">
        <v>342</v>
      </c>
      <c r="B373" s="17" t="s">
        <v>255</v>
      </c>
      <c r="C373" s="22"/>
      <c r="D373" s="28">
        <v>53873</v>
      </c>
      <c r="F373" s="17">
        <v>9.4999999999999998E-3</v>
      </c>
      <c r="H373" s="30">
        <v>-3</v>
      </c>
      <c r="J373" s="20">
        <v>1867173.2</v>
      </c>
      <c r="L373" s="20">
        <v>917503.5728325001</v>
      </c>
      <c r="N373" s="37">
        <f t="shared" si="39"/>
        <v>1005685</v>
      </c>
      <c r="O373" s="47"/>
      <c r="P373" s="40">
        <v>25.366312499999999</v>
      </c>
      <c r="Q373" s="47"/>
      <c r="R373" s="37">
        <f t="shared" si="40"/>
        <v>39646</v>
      </c>
      <c r="S373" s="37"/>
      <c r="T373" s="40">
        <f t="shared" si="41"/>
        <v>2.12</v>
      </c>
      <c r="U373" s="40"/>
      <c r="V373" s="86">
        <v>-6150</v>
      </c>
    </row>
    <row r="374" spans="1:22">
      <c r="A374" s="17">
        <v>343</v>
      </c>
      <c r="B374" s="17" t="s">
        <v>63</v>
      </c>
      <c r="C374" s="22"/>
      <c r="D374" s="28">
        <v>53873</v>
      </c>
      <c r="F374" s="17">
        <v>5.7000000000000002E-3</v>
      </c>
      <c r="H374" s="30">
        <v>-3</v>
      </c>
      <c r="I374" s="22"/>
      <c r="J374" s="20">
        <v>233978162.78</v>
      </c>
      <c r="L374" s="20">
        <v>25427829.70121282</v>
      </c>
      <c r="N374" s="37">
        <f t="shared" si="39"/>
        <v>215569678</v>
      </c>
      <c r="O374" s="47"/>
      <c r="P374" s="40">
        <v>27.0197875</v>
      </c>
      <c r="Q374" s="47"/>
      <c r="R374" s="37">
        <f t="shared" si="40"/>
        <v>7978215</v>
      </c>
      <c r="S374" s="37"/>
      <c r="T374" s="40">
        <f t="shared" si="41"/>
        <v>3.41</v>
      </c>
      <c r="U374" s="40"/>
      <c r="V374" s="86">
        <v>-1878652</v>
      </c>
    </row>
    <row r="375" spans="1:22">
      <c r="A375" s="17">
        <v>343.2</v>
      </c>
      <c r="B375" s="17" t="s">
        <v>181</v>
      </c>
      <c r="C375" s="22"/>
      <c r="D375" s="28">
        <v>53873</v>
      </c>
      <c r="F375" s="17">
        <f>+F374</f>
        <v>5.7000000000000002E-3</v>
      </c>
      <c r="H375" s="30">
        <v>35</v>
      </c>
      <c r="J375" s="20">
        <v>169584346.44</v>
      </c>
      <c r="L375" s="20">
        <v>8563875.1622726284</v>
      </c>
      <c r="N375" s="37">
        <f t="shared" si="39"/>
        <v>101665950</v>
      </c>
      <c r="O375" s="47"/>
      <c r="P375" s="40">
        <v>27.0197875</v>
      </c>
      <c r="Q375" s="47"/>
      <c r="R375" s="37">
        <f t="shared" si="40"/>
        <v>3762648</v>
      </c>
      <c r="S375" s="37"/>
      <c r="T375" s="40">
        <f t="shared" si="41"/>
        <v>2.2200000000000002</v>
      </c>
      <c r="U375" s="40"/>
      <c r="V375" s="86">
        <v>-10436507</v>
      </c>
    </row>
    <row r="376" spans="1:22">
      <c r="A376" s="17">
        <v>344</v>
      </c>
      <c r="B376" s="17" t="s">
        <v>64</v>
      </c>
      <c r="C376" s="22"/>
      <c r="D376" s="28">
        <v>53873</v>
      </c>
      <c r="F376" s="17">
        <v>1.6000000000000001E-3</v>
      </c>
      <c r="H376" s="30">
        <v>-3</v>
      </c>
      <c r="J376" s="20">
        <v>33575007.140000001</v>
      </c>
      <c r="L376" s="20">
        <v>12550118.9162475</v>
      </c>
      <c r="N376" s="37">
        <f t="shared" si="39"/>
        <v>22032138</v>
      </c>
      <c r="O376" s="47"/>
      <c r="P376" s="40">
        <v>28.803800000000003</v>
      </c>
      <c r="Q376" s="47"/>
      <c r="R376" s="37">
        <f t="shared" si="40"/>
        <v>764904</v>
      </c>
      <c r="S376" s="37"/>
      <c r="T376" s="40">
        <f t="shared" si="41"/>
        <v>2.2799999999999998</v>
      </c>
      <c r="U376" s="40"/>
      <c r="V376" s="86">
        <v>-191352</v>
      </c>
    </row>
    <row r="377" spans="1:22">
      <c r="A377" s="17">
        <v>345</v>
      </c>
      <c r="B377" s="17" t="s">
        <v>21</v>
      </c>
      <c r="C377" s="22"/>
      <c r="D377" s="28">
        <v>53873</v>
      </c>
      <c r="F377" s="17">
        <v>1.2999999999999999E-3</v>
      </c>
      <c r="H377" s="30">
        <v>-2</v>
      </c>
      <c r="J377" s="20">
        <v>35686944.619999997</v>
      </c>
      <c r="L377" s="20">
        <v>15778236.693359999</v>
      </c>
      <c r="N377" s="37">
        <f t="shared" si="39"/>
        <v>20622447</v>
      </c>
      <c r="O377" s="47"/>
      <c r="P377" s="40">
        <v>28.934337500000002</v>
      </c>
      <c r="Q377" s="47"/>
      <c r="R377" s="37">
        <f t="shared" si="40"/>
        <v>712733</v>
      </c>
      <c r="S377" s="37"/>
      <c r="T377" s="40">
        <f t="shared" si="41"/>
        <v>2</v>
      </c>
      <c r="U377" s="40"/>
      <c r="V377" s="86">
        <v>-210798</v>
      </c>
    </row>
    <row r="378" spans="1:22">
      <c r="A378" s="17">
        <v>346</v>
      </c>
      <c r="B378" s="17" t="s">
        <v>247</v>
      </c>
      <c r="C378" s="22"/>
      <c r="D378" s="28">
        <v>53873</v>
      </c>
      <c r="F378" s="22">
        <v>2.5999999999999999E-3</v>
      </c>
      <c r="H378" s="30">
        <v>-2</v>
      </c>
      <c r="J378" s="16">
        <v>2983621.73</v>
      </c>
      <c r="L378" s="16">
        <v>1325320.5443450001</v>
      </c>
      <c r="N378" s="38">
        <f t="shared" si="39"/>
        <v>1717974</v>
      </c>
      <c r="O378" s="58"/>
      <c r="P378" s="40">
        <v>28.368675</v>
      </c>
      <c r="Q378" s="58"/>
      <c r="R378" s="38">
        <f t="shared" si="40"/>
        <v>60559</v>
      </c>
      <c r="S378" s="41"/>
      <c r="T378" s="40">
        <f t="shared" si="41"/>
        <v>2.0299999999999998</v>
      </c>
      <c r="U378" s="40"/>
      <c r="V378" s="86">
        <v>-19235</v>
      </c>
    </row>
    <row r="379" spans="1:22" s="22" customFormat="1">
      <c r="A379" s="17" t="s">
        <v>5</v>
      </c>
      <c r="B379" s="22" t="s">
        <v>89</v>
      </c>
      <c r="D379" s="28"/>
      <c r="E379" s="17"/>
      <c r="F379" s="29"/>
      <c r="G379" s="17"/>
      <c r="H379" s="30"/>
      <c r="I379" s="17"/>
      <c r="J379" s="12">
        <f>+SUBTOTAL(9,J372:J378)</f>
        <v>485161284.85000002</v>
      </c>
      <c r="L379" s="12">
        <f>+SUBTOTAL(9,L372:L378)</f>
        <v>67910280.621657953</v>
      </c>
      <c r="N379" s="45">
        <f>+SUBTOTAL(9,N372:N378)</f>
        <v>366902225</v>
      </c>
      <c r="O379" s="49"/>
      <c r="P379" s="62">
        <f>+N379/R379</f>
        <v>27.240134847130239</v>
      </c>
      <c r="Q379" s="49"/>
      <c r="R379" s="45">
        <f>+SUBTOTAL(9,R372:R378)</f>
        <v>13469178</v>
      </c>
      <c r="S379" s="49"/>
      <c r="T379" s="62">
        <f>+R379/J379*100</f>
        <v>2.7762268797198733</v>
      </c>
      <c r="U379" s="62"/>
      <c r="V379" s="45">
        <f>+SUBTOTAL(9,V372:V378)</f>
        <v>-12775562</v>
      </c>
    </row>
    <row r="380" spans="1:22" s="22" customFormat="1">
      <c r="A380" s="17"/>
      <c r="B380" s="22" t="s">
        <v>5</v>
      </c>
      <c r="D380" s="28"/>
      <c r="E380" s="17"/>
      <c r="F380" s="29"/>
      <c r="G380" s="17"/>
      <c r="H380" s="30"/>
      <c r="I380" s="17"/>
      <c r="J380" s="23"/>
      <c r="L380" s="23"/>
      <c r="N380" s="39"/>
      <c r="O380" s="39"/>
      <c r="P380" s="40"/>
      <c r="Q380" s="39"/>
      <c r="R380" s="39"/>
      <c r="S380" s="39"/>
      <c r="T380" s="40"/>
      <c r="U380" s="40"/>
      <c r="V380" s="86"/>
    </row>
    <row r="381" spans="1:22" s="22" customFormat="1">
      <c r="A381" s="24" t="s">
        <v>167</v>
      </c>
      <c r="D381" s="28"/>
      <c r="E381" s="17"/>
      <c r="F381" s="29"/>
      <c r="G381" s="17"/>
      <c r="H381" s="30"/>
      <c r="I381" s="17"/>
      <c r="J381" s="14">
        <f>+SUBTOTAL(9,J352:J380)</f>
        <v>1051750194.27</v>
      </c>
      <c r="K381" s="24"/>
      <c r="L381" s="14">
        <f>+SUBTOTAL(9,L352:L380)</f>
        <v>175526030.43583646</v>
      </c>
      <c r="M381" s="24"/>
      <c r="N381" s="61">
        <f>+SUBTOTAL(9,N352:N380)</f>
        <v>771966947</v>
      </c>
      <c r="O381" s="61"/>
      <c r="P381" s="59">
        <f>+N381/R381</f>
        <v>27.760644487359411</v>
      </c>
      <c r="Q381" s="61"/>
      <c r="R381" s="61">
        <f>+SUBTOTAL(9,R352:R380)</f>
        <v>27807962</v>
      </c>
      <c r="S381" s="61"/>
      <c r="T381" s="59">
        <f>+R381/J381*100</f>
        <v>2.6439702271033076</v>
      </c>
      <c r="U381" s="59"/>
      <c r="V381" s="61">
        <f>+SUBTOTAL(9,V352:V380)</f>
        <v>-26341375</v>
      </c>
    </row>
    <row r="382" spans="1:22" s="22" customFormat="1">
      <c r="A382" s="24"/>
      <c r="D382" s="28"/>
      <c r="E382" s="17"/>
      <c r="F382" s="29"/>
      <c r="G382" s="17"/>
      <c r="H382" s="30"/>
      <c r="I382" s="17"/>
      <c r="J382" s="14"/>
      <c r="K382" s="24"/>
      <c r="L382" s="14"/>
      <c r="M382" s="24"/>
      <c r="N382" s="61"/>
      <c r="O382" s="61"/>
      <c r="P382" s="59"/>
      <c r="Q382" s="61"/>
      <c r="R382" s="61"/>
      <c r="S382" s="61"/>
      <c r="T382" s="59"/>
      <c r="U382" s="59"/>
      <c r="V382" s="86"/>
    </row>
    <row r="383" spans="1:22" s="22" customFormat="1">
      <c r="A383" s="24"/>
      <c r="B383" s="22" t="s">
        <v>5</v>
      </c>
      <c r="D383" s="28"/>
      <c r="E383" s="17"/>
      <c r="F383" s="29"/>
      <c r="G383" s="17"/>
      <c r="H383" s="30"/>
      <c r="I383" s="17"/>
      <c r="J383" s="23"/>
      <c r="L383" s="23"/>
      <c r="N383" s="39"/>
      <c r="O383" s="39"/>
      <c r="P383" s="40"/>
      <c r="Q383" s="39"/>
      <c r="R383" s="39"/>
      <c r="S383" s="39"/>
      <c r="T383" s="40"/>
      <c r="U383" s="40"/>
      <c r="V383" s="86"/>
    </row>
    <row r="384" spans="1:22" s="22" customFormat="1">
      <c r="A384" s="24" t="s">
        <v>168</v>
      </c>
      <c r="D384" s="28"/>
      <c r="E384" s="17"/>
      <c r="F384" s="29"/>
      <c r="G384" s="17"/>
      <c r="H384" s="30"/>
      <c r="I384" s="17"/>
      <c r="J384" s="23"/>
      <c r="L384" s="23"/>
      <c r="N384" s="39"/>
      <c r="O384" s="39"/>
      <c r="P384" s="40"/>
      <c r="Q384" s="39"/>
      <c r="R384" s="39"/>
      <c r="S384" s="39"/>
      <c r="T384" s="40"/>
      <c r="U384" s="40"/>
      <c r="V384" s="86"/>
    </row>
    <row r="385" spans="1:22">
      <c r="A385" s="17" t="s">
        <v>5</v>
      </c>
      <c r="B385" s="17" t="s">
        <v>5</v>
      </c>
      <c r="C385" s="22"/>
      <c r="D385" s="28"/>
      <c r="F385" s="29"/>
      <c r="H385" s="30"/>
      <c r="P385" s="40"/>
      <c r="T385" s="40"/>
      <c r="U385" s="40"/>
      <c r="V385" s="86"/>
    </row>
    <row r="386" spans="1:22" s="22" customFormat="1">
      <c r="A386" s="22" t="s">
        <v>5</v>
      </c>
      <c r="B386" s="22" t="s">
        <v>90</v>
      </c>
      <c r="D386" s="28"/>
      <c r="E386" s="17"/>
      <c r="F386" s="29"/>
      <c r="G386" s="17"/>
      <c r="H386" s="30"/>
      <c r="J386" s="20"/>
      <c r="K386" s="17"/>
      <c r="L386" s="20"/>
      <c r="M386" s="17"/>
      <c r="N386" s="37"/>
      <c r="O386" s="47"/>
      <c r="P386" s="40"/>
      <c r="Q386" s="47"/>
      <c r="R386" s="37"/>
      <c r="S386" s="37"/>
      <c r="T386" s="40"/>
      <c r="U386" s="40"/>
      <c r="V386" s="86"/>
    </row>
    <row r="387" spans="1:22">
      <c r="A387" s="17">
        <v>341</v>
      </c>
      <c r="B387" s="17" t="s">
        <v>18</v>
      </c>
      <c r="C387" s="22"/>
      <c r="D387" s="28">
        <v>55700</v>
      </c>
      <c r="F387" s="17">
        <v>2.3E-3</v>
      </c>
      <c r="H387" s="30">
        <v>-2</v>
      </c>
      <c r="J387" s="20">
        <v>34496252.609999999</v>
      </c>
      <c r="L387" s="20">
        <v>11955973.3231875</v>
      </c>
      <c r="N387" s="37">
        <f t="shared" ref="N387:N393" si="42">+ROUND((100-H387)/100*J387-L387,0)</f>
        <v>23230204</v>
      </c>
      <c r="O387" s="47"/>
      <c r="P387" s="40">
        <v>33.131212499999997</v>
      </c>
      <c r="Q387" s="47"/>
      <c r="R387" s="37">
        <f t="shared" ref="R387:R393" si="43">+ROUND(N387/P387,0)</f>
        <v>701158</v>
      </c>
      <c r="S387" s="37"/>
      <c r="T387" s="40">
        <f t="shared" ref="T387:T393" si="44">+ROUND(R387/J387*100,2)</f>
        <v>2.0299999999999998</v>
      </c>
      <c r="U387" s="40"/>
      <c r="V387" s="86">
        <v>-118250</v>
      </c>
    </row>
    <row r="388" spans="1:22">
      <c r="A388" s="17">
        <v>342</v>
      </c>
      <c r="B388" s="17" t="s">
        <v>255</v>
      </c>
      <c r="C388" s="22"/>
      <c r="D388" s="28">
        <v>55700</v>
      </c>
      <c r="F388" s="17">
        <v>9.4999999999999998E-3</v>
      </c>
      <c r="H388" s="30">
        <v>-3</v>
      </c>
      <c r="J388" s="20">
        <v>13269835.26</v>
      </c>
      <c r="L388" s="20">
        <v>4563334.3019899996</v>
      </c>
      <c r="N388" s="37">
        <f t="shared" si="42"/>
        <v>9104596</v>
      </c>
      <c r="O388" s="47"/>
      <c r="P388" s="40">
        <v>28.8463125</v>
      </c>
      <c r="Q388" s="47"/>
      <c r="R388" s="37">
        <f t="shared" si="43"/>
        <v>315624</v>
      </c>
      <c r="S388" s="37"/>
      <c r="T388" s="40">
        <f t="shared" si="44"/>
        <v>2.38</v>
      </c>
      <c r="U388" s="40"/>
      <c r="V388" s="86">
        <v>-31615</v>
      </c>
    </row>
    <row r="389" spans="1:22">
      <c r="A389" s="17">
        <v>343</v>
      </c>
      <c r="B389" s="17" t="s">
        <v>63</v>
      </c>
      <c r="C389" s="22"/>
      <c r="D389" s="28">
        <v>55700</v>
      </c>
      <c r="F389" s="17">
        <v>5.7000000000000002E-3</v>
      </c>
      <c r="H389" s="30">
        <v>-3</v>
      </c>
      <c r="J389" s="20">
        <v>278605458.13999999</v>
      </c>
      <c r="L389" s="20">
        <v>45475533.034841709</v>
      </c>
      <c r="N389" s="37">
        <f t="shared" si="42"/>
        <v>241488089</v>
      </c>
      <c r="O389" s="47"/>
      <c r="P389" s="40">
        <v>31.107787500000001</v>
      </c>
      <c r="Q389" s="47"/>
      <c r="R389" s="37">
        <f t="shared" si="43"/>
        <v>7762946</v>
      </c>
      <c r="S389" s="37"/>
      <c r="T389" s="40">
        <f t="shared" si="44"/>
        <v>2.79</v>
      </c>
      <c r="U389" s="40"/>
      <c r="V389" s="86">
        <v>-1582568</v>
      </c>
    </row>
    <row r="390" spans="1:22">
      <c r="A390" s="17">
        <v>343.2</v>
      </c>
      <c r="B390" s="17" t="s">
        <v>181</v>
      </c>
      <c r="C390" s="22"/>
      <c r="D390" s="28">
        <v>55700</v>
      </c>
      <c r="F390" s="17">
        <f>+F389</f>
        <v>5.7000000000000002E-3</v>
      </c>
      <c r="H390" s="30">
        <v>35</v>
      </c>
      <c r="J390" s="20">
        <v>187989955.28</v>
      </c>
      <c r="L390" s="20">
        <v>16186257.774260754</v>
      </c>
      <c r="N390" s="37">
        <f t="shared" si="42"/>
        <v>106007213</v>
      </c>
      <c r="O390" s="47"/>
      <c r="P390" s="40">
        <v>31.107787500000001</v>
      </c>
      <c r="Q390" s="47"/>
      <c r="R390" s="37">
        <f t="shared" si="43"/>
        <v>3407739</v>
      </c>
      <c r="S390" s="37"/>
      <c r="T390" s="40">
        <f t="shared" si="44"/>
        <v>1.81</v>
      </c>
      <c r="U390" s="40"/>
      <c r="V390" s="86">
        <v>-10917560</v>
      </c>
    </row>
    <row r="391" spans="1:22">
      <c r="A391" s="17">
        <v>344</v>
      </c>
      <c r="B391" s="17" t="s">
        <v>64</v>
      </c>
      <c r="C391" s="22"/>
      <c r="D391" s="28">
        <v>55700</v>
      </c>
      <c r="F391" s="17">
        <v>1.6000000000000001E-3</v>
      </c>
      <c r="H391" s="30">
        <v>-3</v>
      </c>
      <c r="J391" s="20">
        <v>44556175.359999999</v>
      </c>
      <c r="L391" s="20">
        <v>12477413.542127497</v>
      </c>
      <c r="N391" s="37">
        <f t="shared" si="42"/>
        <v>33415447</v>
      </c>
      <c r="O391" s="47"/>
      <c r="P391" s="40">
        <v>33.547800000000002</v>
      </c>
      <c r="Q391" s="47"/>
      <c r="R391" s="37">
        <f t="shared" si="43"/>
        <v>996055</v>
      </c>
      <c r="S391" s="37"/>
      <c r="T391" s="40">
        <f t="shared" si="44"/>
        <v>2.2400000000000002</v>
      </c>
      <c r="U391" s="40"/>
      <c r="V391" s="86">
        <v>-215088</v>
      </c>
    </row>
    <row r="392" spans="1:22">
      <c r="A392" s="17">
        <v>345</v>
      </c>
      <c r="B392" s="17" t="s">
        <v>21</v>
      </c>
      <c r="C392" s="22"/>
      <c r="D392" s="28">
        <v>55700</v>
      </c>
      <c r="F392" s="17">
        <v>1.2999999999999999E-3</v>
      </c>
      <c r="H392" s="30">
        <v>-2</v>
      </c>
      <c r="J392" s="20">
        <v>55581392.030000001</v>
      </c>
      <c r="L392" s="20">
        <v>18204939.972665001</v>
      </c>
      <c r="N392" s="37">
        <f t="shared" si="42"/>
        <v>38488080</v>
      </c>
      <c r="O392" s="47"/>
      <c r="P392" s="40">
        <v>33.7263375</v>
      </c>
      <c r="Q392" s="47"/>
      <c r="R392" s="37">
        <f t="shared" si="43"/>
        <v>1141188</v>
      </c>
      <c r="S392" s="37"/>
      <c r="T392" s="40">
        <f t="shared" si="44"/>
        <v>2.0499999999999998</v>
      </c>
      <c r="U392" s="40"/>
      <c r="V392" s="86">
        <v>-276943</v>
      </c>
    </row>
    <row r="393" spans="1:22" s="22" customFormat="1">
      <c r="A393" s="17">
        <v>346</v>
      </c>
      <c r="B393" s="17" t="s">
        <v>247</v>
      </c>
      <c r="D393" s="28">
        <v>55700</v>
      </c>
      <c r="E393" s="17"/>
      <c r="F393" s="22">
        <v>2.5999999999999999E-3</v>
      </c>
      <c r="G393" s="17"/>
      <c r="H393" s="30">
        <v>-2</v>
      </c>
      <c r="J393" s="16">
        <v>13295148.66</v>
      </c>
      <c r="K393" s="17"/>
      <c r="L393" s="16">
        <v>4022433.2824199996</v>
      </c>
      <c r="M393" s="17"/>
      <c r="N393" s="38">
        <f t="shared" si="42"/>
        <v>9538618</v>
      </c>
      <c r="O393" s="58"/>
      <c r="P393" s="40">
        <v>32.952674999999999</v>
      </c>
      <c r="Q393" s="58"/>
      <c r="R393" s="38">
        <f t="shared" si="43"/>
        <v>289464</v>
      </c>
      <c r="S393" s="41"/>
      <c r="T393" s="40">
        <f t="shared" si="44"/>
        <v>2.1800000000000002</v>
      </c>
      <c r="U393" s="40"/>
      <c r="V393" s="86">
        <v>-81112</v>
      </c>
    </row>
    <row r="394" spans="1:22" s="22" customFormat="1">
      <c r="A394" s="17" t="s">
        <v>5</v>
      </c>
      <c r="B394" s="22" t="s">
        <v>91</v>
      </c>
      <c r="D394" s="28"/>
      <c r="E394" s="17"/>
      <c r="F394" s="29"/>
      <c r="G394" s="17"/>
      <c r="H394" s="30"/>
      <c r="J394" s="12">
        <f>+SUBTOTAL(9,J387:J393)</f>
        <v>627794217.33999991</v>
      </c>
      <c r="L394" s="12">
        <f>+SUBTOTAL(9,L387:L393)</f>
        <v>112885885.23149246</v>
      </c>
      <c r="N394" s="45">
        <f>+SUBTOTAL(9,N387:N393)</f>
        <v>461272247</v>
      </c>
      <c r="O394" s="49"/>
      <c r="P394" s="62">
        <f>+N394/R394</f>
        <v>31.563347131353439</v>
      </c>
      <c r="Q394" s="49"/>
      <c r="R394" s="45">
        <f>+SUBTOTAL(9,R387:R393)</f>
        <v>14614174</v>
      </c>
      <c r="S394" s="49"/>
      <c r="T394" s="62">
        <f>+R394/J394*100</f>
        <v>2.3278605626412254</v>
      </c>
      <c r="U394" s="62"/>
      <c r="V394" s="45">
        <f>+SUBTOTAL(9,V387:V393)</f>
        <v>-13223136</v>
      </c>
    </row>
    <row r="395" spans="1:22" s="22" customFormat="1">
      <c r="A395" s="17"/>
      <c r="B395" s="22" t="s">
        <v>5</v>
      </c>
      <c r="D395" s="28"/>
      <c r="E395" s="17"/>
      <c r="F395" s="29"/>
      <c r="G395" s="17"/>
      <c r="H395" s="30"/>
      <c r="J395" s="13"/>
      <c r="K395" s="54"/>
      <c r="L395" s="13"/>
      <c r="M395" s="54"/>
      <c r="N395" s="49"/>
      <c r="O395" s="49"/>
      <c r="P395" s="68"/>
      <c r="Q395" s="49"/>
      <c r="R395" s="49"/>
      <c r="S395" s="49"/>
      <c r="T395" s="40"/>
      <c r="U395" s="40"/>
      <c r="V395" s="49"/>
    </row>
    <row r="396" spans="1:22" s="22" customFormat="1">
      <c r="A396" s="24" t="s">
        <v>169</v>
      </c>
      <c r="D396" s="28"/>
      <c r="E396" s="17"/>
      <c r="F396" s="29"/>
      <c r="G396" s="17"/>
      <c r="H396" s="30"/>
      <c r="J396" s="26">
        <f>+SUBTOTAL(9,J387:J395)</f>
        <v>627794217.33999991</v>
      </c>
      <c r="K396" s="54"/>
      <c r="L396" s="26">
        <f>+SUBTOTAL(9,L387:L395)</f>
        <v>112885885.23149246</v>
      </c>
      <c r="M396" s="54"/>
      <c r="N396" s="48">
        <f>+SUBTOTAL(9,N387:N395)</f>
        <v>461272247</v>
      </c>
      <c r="O396" s="48"/>
      <c r="P396" s="69">
        <f>+N396/R396</f>
        <v>31.563347131353439</v>
      </c>
      <c r="Q396" s="48"/>
      <c r="R396" s="48">
        <f>+SUBTOTAL(9,R387:R395)</f>
        <v>14614174</v>
      </c>
      <c r="S396" s="48"/>
      <c r="T396" s="59">
        <f>+R396/J396*100</f>
        <v>2.3278605626412254</v>
      </c>
      <c r="U396" s="59"/>
      <c r="V396" s="48">
        <f>+SUBTOTAL(9,V387:V395)</f>
        <v>-13223136</v>
      </c>
    </row>
    <row r="397" spans="1:22" s="22" customFormat="1">
      <c r="A397" s="24"/>
      <c r="B397" s="22" t="s">
        <v>5</v>
      </c>
      <c r="D397" s="28"/>
      <c r="E397" s="17"/>
      <c r="F397" s="29"/>
      <c r="G397" s="17"/>
      <c r="H397" s="30"/>
      <c r="J397" s="26"/>
      <c r="L397" s="26"/>
      <c r="N397" s="48"/>
      <c r="O397" s="48"/>
      <c r="P397" s="40"/>
      <c r="Q397" s="48"/>
      <c r="R397" s="48"/>
      <c r="S397" s="48"/>
      <c r="T397" s="40"/>
      <c r="U397" s="40"/>
      <c r="V397" s="86"/>
    </row>
    <row r="398" spans="1:22" s="22" customFormat="1">
      <c r="A398" s="24" t="s">
        <v>170</v>
      </c>
      <c r="D398" s="28"/>
      <c r="E398" s="17"/>
      <c r="F398" s="29"/>
      <c r="G398" s="17"/>
      <c r="H398" s="30"/>
      <c r="J398" s="26"/>
      <c r="L398" s="26"/>
      <c r="N398" s="48"/>
      <c r="O398" s="48"/>
      <c r="P398" s="40"/>
      <c r="Q398" s="48"/>
      <c r="R398" s="48"/>
      <c r="S398" s="48"/>
      <c r="T398" s="40"/>
      <c r="U398" s="40"/>
      <c r="V398" s="86"/>
    </row>
    <row r="399" spans="1:22" s="22" customFormat="1">
      <c r="A399" s="17" t="s">
        <v>5</v>
      </c>
      <c r="B399" s="17" t="s">
        <v>5</v>
      </c>
      <c r="D399" s="28"/>
      <c r="E399" s="17"/>
      <c r="F399" s="29"/>
      <c r="G399" s="17"/>
      <c r="H399" s="30"/>
      <c r="J399" s="26"/>
      <c r="L399" s="26"/>
      <c r="N399" s="48"/>
      <c r="O399" s="48"/>
      <c r="P399" s="40"/>
      <c r="Q399" s="48"/>
      <c r="R399" s="48"/>
      <c r="S399" s="48"/>
      <c r="T399" s="40"/>
      <c r="U399" s="40"/>
      <c r="V399" s="86"/>
    </row>
    <row r="400" spans="1:22" s="22" customFormat="1">
      <c r="B400" s="22" t="s">
        <v>92</v>
      </c>
      <c r="D400" s="28"/>
      <c r="E400" s="17"/>
      <c r="F400" s="29"/>
      <c r="G400" s="17"/>
      <c r="H400" s="30"/>
      <c r="J400" s="26"/>
      <c r="L400" s="26"/>
      <c r="N400" s="48"/>
      <c r="O400" s="48"/>
      <c r="P400" s="40"/>
      <c r="Q400" s="48"/>
      <c r="R400" s="48"/>
      <c r="S400" s="48"/>
      <c r="T400" s="40"/>
      <c r="U400" s="40"/>
      <c r="V400" s="86">
        <v>0</v>
      </c>
    </row>
    <row r="401" spans="1:22" s="22" customFormat="1">
      <c r="A401" s="17">
        <v>341</v>
      </c>
      <c r="B401" s="17" t="s">
        <v>18</v>
      </c>
      <c r="D401" s="28">
        <v>57161</v>
      </c>
      <c r="E401" s="17"/>
      <c r="F401" s="17">
        <v>2.3E-3</v>
      </c>
      <c r="G401" s="17"/>
      <c r="H401" s="30">
        <v>-2</v>
      </c>
      <c r="J401" s="20">
        <v>3122752.8</v>
      </c>
      <c r="K401" s="17"/>
      <c r="L401" s="20">
        <v>575485.49225875002</v>
      </c>
      <c r="M401" s="11"/>
      <c r="N401" s="37">
        <f t="shared" ref="N401:N406" si="45">+ROUND((100-H401)/100*J401-L401,0)</f>
        <v>2609722</v>
      </c>
      <c r="O401" s="47"/>
      <c r="P401" s="40">
        <v>36.795412500000005</v>
      </c>
      <c r="Q401" s="47"/>
      <c r="R401" s="37">
        <f t="shared" ref="R401:R406" si="46">+ROUND(N401/P401,0)</f>
        <v>70925</v>
      </c>
      <c r="S401" s="37"/>
      <c r="T401" s="40">
        <f t="shared" ref="T401:T406" si="47">+ROUND(R401/J401*100,2)</f>
        <v>2.27</v>
      </c>
      <c r="U401" s="40"/>
      <c r="V401" s="86">
        <v>-10198</v>
      </c>
    </row>
    <row r="402" spans="1:22" s="22" customFormat="1">
      <c r="A402" s="17">
        <v>342</v>
      </c>
      <c r="B402" s="17" t="s">
        <v>255</v>
      </c>
      <c r="D402" s="28">
        <v>57161</v>
      </c>
      <c r="E402" s="17"/>
      <c r="F402" s="17">
        <v>9.4999999999999998E-3</v>
      </c>
      <c r="G402" s="17"/>
      <c r="H402" s="30">
        <v>-3</v>
      </c>
      <c r="J402" s="20">
        <v>450886.51</v>
      </c>
      <c r="K402" s="17"/>
      <c r="L402" s="20">
        <v>81426.848989999999</v>
      </c>
      <c r="M402" s="11"/>
      <c r="N402" s="37">
        <f t="shared" si="45"/>
        <v>382986</v>
      </c>
      <c r="O402" s="47"/>
      <c r="P402" s="40">
        <v>31.459312499999999</v>
      </c>
      <c r="Q402" s="47"/>
      <c r="R402" s="37">
        <f t="shared" si="46"/>
        <v>12174</v>
      </c>
      <c r="S402" s="37"/>
      <c r="T402" s="40">
        <f t="shared" si="47"/>
        <v>2.7</v>
      </c>
      <c r="U402" s="40"/>
      <c r="V402" s="86">
        <v>-769</v>
      </c>
    </row>
    <row r="403" spans="1:22" s="22" customFormat="1">
      <c r="A403" s="17">
        <v>343</v>
      </c>
      <c r="B403" s="17" t="s">
        <v>63</v>
      </c>
      <c r="D403" s="28">
        <v>57161</v>
      </c>
      <c r="E403" s="17"/>
      <c r="F403" s="17">
        <v>5.7000000000000002E-3</v>
      </c>
      <c r="G403" s="17"/>
      <c r="H403" s="30">
        <v>-3</v>
      </c>
      <c r="J403" s="20">
        <v>31305861.010000002</v>
      </c>
      <c r="K403" s="17"/>
      <c r="L403" s="20">
        <v>2151114.4078129558</v>
      </c>
      <c r="M403" s="11"/>
      <c r="N403" s="37">
        <f t="shared" si="45"/>
        <v>30093922</v>
      </c>
      <c r="O403" s="47"/>
      <c r="P403" s="40">
        <v>34.2755875</v>
      </c>
      <c r="Q403" s="47"/>
      <c r="R403" s="37">
        <f t="shared" si="46"/>
        <v>877999</v>
      </c>
      <c r="S403" s="37"/>
      <c r="T403" s="40">
        <f t="shared" si="47"/>
        <v>2.8</v>
      </c>
      <c r="U403" s="40"/>
      <c r="V403" s="86">
        <v>-145952</v>
      </c>
    </row>
    <row r="404" spans="1:22" s="22" customFormat="1">
      <c r="A404" s="17">
        <v>343.2</v>
      </c>
      <c r="B404" s="17" t="s">
        <v>181</v>
      </c>
      <c r="D404" s="28">
        <v>57161</v>
      </c>
      <c r="E404" s="17"/>
      <c r="F404" s="17">
        <f>+F403</f>
        <v>5.7000000000000002E-3</v>
      </c>
      <c r="G404" s="17"/>
      <c r="H404" s="30">
        <v>35</v>
      </c>
      <c r="J404" s="20">
        <v>126771982.41</v>
      </c>
      <c r="K404" s="17"/>
      <c r="L404" s="20">
        <v>16665363.356645793</v>
      </c>
      <c r="M404" s="11"/>
      <c r="N404" s="37">
        <f t="shared" si="45"/>
        <v>65736425</v>
      </c>
      <c r="O404" s="47"/>
      <c r="P404" s="40">
        <v>34.2755875</v>
      </c>
      <c r="Q404" s="47"/>
      <c r="R404" s="37">
        <f t="shared" si="46"/>
        <v>1917879</v>
      </c>
      <c r="S404" s="37"/>
      <c r="T404" s="40">
        <f t="shared" si="47"/>
        <v>1.51</v>
      </c>
      <c r="U404" s="40"/>
      <c r="V404" s="86">
        <v>-7622966</v>
      </c>
    </row>
    <row r="405" spans="1:22" s="22" customFormat="1">
      <c r="A405" s="17">
        <v>345</v>
      </c>
      <c r="B405" s="17" t="s">
        <v>21</v>
      </c>
      <c r="D405" s="28">
        <v>57161</v>
      </c>
      <c r="E405" s="17"/>
      <c r="F405" s="17">
        <v>1.2999999999999999E-3</v>
      </c>
      <c r="G405" s="17"/>
      <c r="H405" s="30">
        <v>-2</v>
      </c>
      <c r="J405" s="20">
        <v>1292150.6100000001</v>
      </c>
      <c r="K405" s="17"/>
      <c r="L405" s="20">
        <v>145621.86123375001</v>
      </c>
      <c r="M405" s="17"/>
      <c r="N405" s="37">
        <f t="shared" si="45"/>
        <v>1172372</v>
      </c>
      <c r="O405" s="47"/>
      <c r="P405" s="40">
        <v>37.536537500000001</v>
      </c>
      <c r="Q405" s="47"/>
      <c r="R405" s="37">
        <f t="shared" si="46"/>
        <v>31233</v>
      </c>
      <c r="S405" s="37"/>
      <c r="T405" s="40">
        <f t="shared" si="47"/>
        <v>2.42</v>
      </c>
      <c r="U405" s="40"/>
      <c r="V405" s="86">
        <v>-6379</v>
      </c>
    </row>
    <row r="406" spans="1:22" s="22" customFormat="1">
      <c r="A406" s="17">
        <v>346</v>
      </c>
      <c r="B406" s="17" t="s">
        <v>247</v>
      </c>
      <c r="D406" s="28">
        <v>57161</v>
      </c>
      <c r="E406" s="17"/>
      <c r="F406" s="22">
        <v>2.5999999999999999E-3</v>
      </c>
      <c r="G406" s="17"/>
      <c r="H406" s="30">
        <v>-2</v>
      </c>
      <c r="J406" s="16">
        <v>837057.12</v>
      </c>
      <c r="K406" s="17"/>
      <c r="L406" s="16">
        <v>136432.96448749999</v>
      </c>
      <c r="M406" s="11"/>
      <c r="N406" s="38">
        <f t="shared" si="45"/>
        <v>717365</v>
      </c>
      <c r="O406" s="58"/>
      <c r="P406" s="40">
        <v>36.573074999999996</v>
      </c>
      <c r="Q406" s="58"/>
      <c r="R406" s="38">
        <f t="shared" si="46"/>
        <v>19615</v>
      </c>
      <c r="S406" s="41"/>
      <c r="T406" s="40">
        <f t="shared" si="47"/>
        <v>2.34</v>
      </c>
      <c r="U406" s="40"/>
      <c r="V406" s="90">
        <v>-4802</v>
      </c>
    </row>
    <row r="407" spans="1:22" s="22" customFormat="1">
      <c r="A407" s="17" t="s">
        <v>5</v>
      </c>
      <c r="B407" s="22" t="s">
        <v>93</v>
      </c>
      <c r="D407" s="28"/>
      <c r="E407" s="17"/>
      <c r="G407" s="17"/>
      <c r="H407" s="30"/>
      <c r="J407" s="23">
        <f>+SUBTOTAL(9,J401:J406)</f>
        <v>163780690.46000001</v>
      </c>
      <c r="L407" s="23">
        <f>+SUBTOTAL(9,L401:L406)</f>
        <v>19755444.931428745</v>
      </c>
      <c r="N407" s="39">
        <f>+SUBTOTAL(9,N401:N406)</f>
        <v>100712792</v>
      </c>
      <c r="O407" s="39"/>
      <c r="P407" s="62">
        <f>+N407/R407</f>
        <v>34.375019668410232</v>
      </c>
      <c r="Q407" s="39"/>
      <c r="R407" s="39">
        <f>+SUBTOTAL(9,R401:R406)</f>
        <v>2929825</v>
      </c>
      <c r="S407" s="39"/>
      <c r="T407" s="62">
        <f>+R407/J407*100</f>
        <v>1.7888708319467908</v>
      </c>
      <c r="U407" s="62"/>
      <c r="V407" s="39">
        <f>+SUBTOTAL(9,V401:V406)</f>
        <v>-7791066</v>
      </c>
    </row>
    <row r="408" spans="1:22" s="22" customFormat="1">
      <c r="A408" s="17" t="s">
        <v>5</v>
      </c>
      <c r="B408" s="17" t="s">
        <v>5</v>
      </c>
      <c r="D408" s="28"/>
      <c r="E408" s="17"/>
      <c r="F408" s="29"/>
      <c r="G408" s="17"/>
      <c r="H408" s="30"/>
      <c r="J408" s="26"/>
      <c r="L408" s="26"/>
      <c r="N408" s="48"/>
      <c r="O408" s="48"/>
      <c r="P408" s="40"/>
      <c r="Q408" s="48"/>
      <c r="R408" s="48"/>
      <c r="S408" s="48"/>
      <c r="T408" s="40"/>
      <c r="U408" s="40"/>
      <c r="V408" s="86"/>
    </row>
    <row r="409" spans="1:22" s="22" customFormat="1">
      <c r="A409" s="22" t="s">
        <v>5</v>
      </c>
      <c r="B409" s="22" t="s">
        <v>94</v>
      </c>
      <c r="D409" s="28"/>
      <c r="E409" s="17"/>
      <c r="F409" s="29"/>
      <c r="G409" s="17"/>
      <c r="H409" s="30"/>
      <c r="J409" s="26"/>
      <c r="L409" s="26"/>
      <c r="N409" s="48"/>
      <c r="O409" s="48"/>
      <c r="P409" s="40"/>
      <c r="Q409" s="48"/>
      <c r="R409" s="48"/>
      <c r="S409" s="48"/>
      <c r="T409" s="40"/>
      <c r="U409" s="40"/>
      <c r="V409" s="86"/>
    </row>
    <row r="410" spans="1:22" s="22" customFormat="1">
      <c r="A410" s="17">
        <v>341</v>
      </c>
      <c r="B410" s="17" t="s">
        <v>18</v>
      </c>
      <c r="D410" s="28">
        <v>56430</v>
      </c>
      <c r="E410" s="17"/>
      <c r="F410" s="17">
        <v>2.3E-3</v>
      </c>
      <c r="G410" s="17"/>
      <c r="H410" s="30">
        <v>-2</v>
      </c>
      <c r="J410" s="20">
        <v>109904545.72</v>
      </c>
      <c r="K410" s="17"/>
      <c r="L410" s="20">
        <v>23177166.973131251</v>
      </c>
      <c r="M410" s="17"/>
      <c r="N410" s="37">
        <f t="shared" ref="N410:N416" si="48">+ROUND((100-H410)/100*J410-L410,0)</f>
        <v>88925470</v>
      </c>
      <c r="O410" s="47"/>
      <c r="P410" s="40">
        <v>34.967912499999997</v>
      </c>
      <c r="Q410" s="47"/>
      <c r="R410" s="37">
        <f t="shared" ref="R410:R416" si="49">+ROUND(N410/P410,0)</f>
        <v>2543059</v>
      </c>
      <c r="S410" s="37"/>
      <c r="T410" s="40">
        <f t="shared" ref="T410:T416" si="50">+ROUND(R410/J410*100,2)</f>
        <v>2.31</v>
      </c>
      <c r="U410" s="40"/>
      <c r="V410" s="86">
        <v>-397598</v>
      </c>
    </row>
    <row r="411" spans="1:22" s="22" customFormat="1">
      <c r="A411" s="17">
        <v>342</v>
      </c>
      <c r="B411" s="17" t="s">
        <v>255</v>
      </c>
      <c r="D411" s="28">
        <v>56430</v>
      </c>
      <c r="E411" s="17"/>
      <c r="F411" s="17">
        <v>9.4999999999999998E-3</v>
      </c>
      <c r="G411" s="17"/>
      <c r="H411" s="30">
        <v>-3</v>
      </c>
      <c r="J411" s="20">
        <v>21820106.289999999</v>
      </c>
      <c r="K411" s="17"/>
      <c r="L411" s="20">
        <v>3351288.8613550002</v>
      </c>
      <c r="M411" s="17"/>
      <c r="N411" s="37">
        <f t="shared" si="48"/>
        <v>19123421</v>
      </c>
      <c r="O411" s="47"/>
      <c r="P411" s="40">
        <v>30.171812499999998</v>
      </c>
      <c r="Q411" s="47"/>
      <c r="R411" s="37">
        <f t="shared" si="49"/>
        <v>633817</v>
      </c>
      <c r="S411" s="37"/>
      <c r="T411" s="40">
        <f t="shared" si="50"/>
        <v>2.9</v>
      </c>
      <c r="U411" s="40"/>
      <c r="V411" s="86">
        <v>-51610</v>
      </c>
    </row>
    <row r="412" spans="1:22" s="22" customFormat="1">
      <c r="A412" s="17">
        <v>343</v>
      </c>
      <c r="B412" s="17" t="s">
        <v>63</v>
      </c>
      <c r="D412" s="28">
        <v>56430</v>
      </c>
      <c r="E412" s="17"/>
      <c r="F412" s="17">
        <v>5.7000000000000002E-3</v>
      </c>
      <c r="G412" s="17"/>
      <c r="H412" s="30">
        <v>-3</v>
      </c>
      <c r="J412" s="20">
        <v>302831798.70999998</v>
      </c>
      <c r="K412" s="17"/>
      <c r="L412" s="20">
        <v>-12320142.256469244</v>
      </c>
      <c r="M412" s="17"/>
      <c r="N412" s="37">
        <f t="shared" si="48"/>
        <v>324236895</v>
      </c>
      <c r="O412" s="47"/>
      <c r="P412" s="40">
        <v>32.703087499999995</v>
      </c>
      <c r="Q412" s="47"/>
      <c r="R412" s="37">
        <f t="shared" si="49"/>
        <v>9914565</v>
      </c>
      <c r="S412" s="37"/>
      <c r="T412" s="40">
        <f t="shared" si="50"/>
        <v>3.27</v>
      </c>
      <c r="U412" s="40"/>
      <c r="V412" s="86">
        <v>-1918898</v>
      </c>
    </row>
    <row r="413" spans="1:22" s="22" customFormat="1">
      <c r="A413" s="17">
        <v>343.2</v>
      </c>
      <c r="B413" s="17" t="s">
        <v>181</v>
      </c>
      <c r="D413" s="28">
        <v>56430</v>
      </c>
      <c r="E413" s="17"/>
      <c r="F413" s="17">
        <f>+F412</f>
        <v>5.7000000000000002E-3</v>
      </c>
      <c r="G413" s="17"/>
      <c r="H413" s="30">
        <v>35</v>
      </c>
      <c r="J413" s="20">
        <v>81978670.930000007</v>
      </c>
      <c r="K413" s="17"/>
      <c r="L413" s="20">
        <v>-3932249.8240407649</v>
      </c>
      <c r="M413" s="17"/>
      <c r="N413" s="37">
        <f t="shared" si="48"/>
        <v>57218386</v>
      </c>
      <c r="O413" s="47"/>
      <c r="P413" s="40">
        <v>32.703087499999995</v>
      </c>
      <c r="Q413" s="47"/>
      <c r="R413" s="37">
        <f t="shared" si="49"/>
        <v>1749633</v>
      </c>
      <c r="S413" s="37"/>
      <c r="T413" s="40">
        <f t="shared" si="50"/>
        <v>2.13</v>
      </c>
      <c r="U413" s="40"/>
      <c r="V413" s="86">
        <v>-7931989</v>
      </c>
    </row>
    <row r="414" spans="1:22" s="22" customFormat="1">
      <c r="A414" s="17">
        <v>344</v>
      </c>
      <c r="B414" s="17" t="s">
        <v>64</v>
      </c>
      <c r="D414" s="28">
        <v>56430</v>
      </c>
      <c r="E414" s="17"/>
      <c r="F414" s="17">
        <v>1.6000000000000001E-3</v>
      </c>
      <c r="G414" s="17"/>
      <c r="H414" s="30">
        <v>-3</v>
      </c>
      <c r="J414" s="20">
        <v>49500092.460000001</v>
      </c>
      <c r="K414" s="17"/>
      <c r="L414" s="20">
        <v>9281825.7724137492</v>
      </c>
      <c r="M414" s="17"/>
      <c r="N414" s="37">
        <f t="shared" si="48"/>
        <v>41703269</v>
      </c>
      <c r="O414" s="47"/>
      <c r="P414" s="40">
        <v>35.434199999999997</v>
      </c>
      <c r="Q414" s="47"/>
      <c r="R414" s="37">
        <f t="shared" si="49"/>
        <v>1176921</v>
      </c>
      <c r="S414" s="37"/>
      <c r="T414" s="40">
        <f t="shared" si="50"/>
        <v>2.38</v>
      </c>
      <c r="U414" s="40"/>
      <c r="V414" s="86">
        <v>-242040</v>
      </c>
    </row>
    <row r="415" spans="1:22" s="22" customFormat="1">
      <c r="A415" s="17">
        <v>345</v>
      </c>
      <c r="B415" s="17" t="s">
        <v>21</v>
      </c>
      <c r="D415" s="28">
        <v>56430</v>
      </c>
      <c r="E415" s="17"/>
      <c r="F415" s="17">
        <v>1.2999999999999999E-3</v>
      </c>
      <c r="G415" s="17"/>
      <c r="H415" s="30">
        <v>-2</v>
      </c>
      <c r="J415" s="20">
        <v>72345305.590000004</v>
      </c>
      <c r="K415" s="17"/>
      <c r="L415" s="20">
        <v>14355541.081542503</v>
      </c>
      <c r="M415" s="17"/>
      <c r="N415" s="37">
        <f t="shared" si="48"/>
        <v>59436671</v>
      </c>
      <c r="O415" s="47"/>
      <c r="P415" s="40">
        <v>35.634037499999998</v>
      </c>
      <c r="Q415" s="47"/>
      <c r="R415" s="37">
        <f t="shared" si="49"/>
        <v>1667975</v>
      </c>
      <c r="S415" s="37"/>
      <c r="T415" s="40">
        <f t="shared" si="50"/>
        <v>2.31</v>
      </c>
      <c r="U415" s="40"/>
      <c r="V415" s="86">
        <v>-389369</v>
      </c>
    </row>
    <row r="416" spans="1:22" s="22" customFormat="1">
      <c r="A416" s="17">
        <v>346</v>
      </c>
      <c r="B416" s="17" t="s">
        <v>247</v>
      </c>
      <c r="D416" s="28">
        <v>56430</v>
      </c>
      <c r="E416" s="17"/>
      <c r="F416" s="22">
        <v>2.5999999999999999E-3</v>
      </c>
      <c r="G416" s="17"/>
      <c r="H416" s="30">
        <v>-2</v>
      </c>
      <c r="J416" s="16">
        <v>8047119.0899999999</v>
      </c>
      <c r="K416" s="17"/>
      <c r="L416" s="16">
        <v>1572875.46240375</v>
      </c>
      <c r="M416" s="17"/>
      <c r="N416" s="38">
        <f t="shared" si="48"/>
        <v>6635186</v>
      </c>
      <c r="O416" s="58"/>
      <c r="P416" s="40">
        <v>34.768075000000003</v>
      </c>
      <c r="Q416" s="58"/>
      <c r="R416" s="38">
        <f t="shared" si="49"/>
        <v>190841</v>
      </c>
      <c r="S416" s="41"/>
      <c r="T416" s="40">
        <f t="shared" si="50"/>
        <v>2.37</v>
      </c>
      <c r="U416" s="40"/>
      <c r="V416" s="90">
        <v>-52028</v>
      </c>
    </row>
    <row r="417" spans="1:22" s="22" customFormat="1">
      <c r="A417" s="17" t="s">
        <v>5</v>
      </c>
      <c r="B417" s="22" t="s">
        <v>95</v>
      </c>
      <c r="D417" s="28"/>
      <c r="E417" s="17"/>
      <c r="F417" s="29"/>
      <c r="G417" s="17"/>
      <c r="H417" s="30"/>
      <c r="J417" s="23">
        <f>+SUBTOTAL(9,J410:J416)</f>
        <v>646427638.79000008</v>
      </c>
      <c r="L417" s="23">
        <f>+SUBTOTAL(9,L410:L416)</f>
        <v>35486306.070336245</v>
      </c>
      <c r="N417" s="39">
        <f>+SUBTOTAL(9,N410:N416)</f>
        <v>597279298</v>
      </c>
      <c r="O417" s="39"/>
      <c r="P417" s="62">
        <f>+N417/R417</f>
        <v>33.410841452650587</v>
      </c>
      <c r="Q417" s="39"/>
      <c r="R417" s="39">
        <f>+SUBTOTAL(9,R410:R416)</f>
        <v>17876811</v>
      </c>
      <c r="S417" s="39"/>
      <c r="T417" s="62">
        <f>+R417/J417*100</f>
        <v>2.7654775147706054</v>
      </c>
      <c r="U417" s="62"/>
      <c r="V417" s="39">
        <f>+SUBTOTAL(9,V410:V416)</f>
        <v>-10983532</v>
      </c>
    </row>
    <row r="418" spans="1:22" s="22" customFormat="1">
      <c r="A418" s="17" t="s">
        <v>5</v>
      </c>
      <c r="B418" s="17" t="s">
        <v>5</v>
      </c>
      <c r="D418" s="28"/>
      <c r="E418" s="17"/>
      <c r="F418" s="29"/>
      <c r="G418" s="17"/>
      <c r="H418" s="30"/>
      <c r="J418" s="26"/>
      <c r="L418" s="26"/>
      <c r="N418" s="48"/>
      <c r="O418" s="48"/>
      <c r="P418" s="40"/>
      <c r="Q418" s="48"/>
      <c r="R418" s="48"/>
      <c r="S418" s="48"/>
      <c r="T418" s="40"/>
      <c r="U418" s="40"/>
      <c r="V418" s="86"/>
    </row>
    <row r="419" spans="1:22" s="22" customFormat="1">
      <c r="A419" s="22" t="s">
        <v>5</v>
      </c>
      <c r="B419" s="22" t="s">
        <v>96</v>
      </c>
      <c r="D419" s="28"/>
      <c r="E419" s="17"/>
      <c r="F419" s="29"/>
      <c r="G419" s="17"/>
      <c r="H419" s="30"/>
      <c r="J419" s="26"/>
      <c r="L419" s="26"/>
      <c r="N419" s="48"/>
      <c r="O419" s="48"/>
      <c r="P419" s="40"/>
      <c r="Q419" s="48"/>
      <c r="R419" s="48"/>
      <c r="S419" s="48"/>
      <c r="T419" s="40"/>
      <c r="U419" s="40"/>
      <c r="V419" s="86"/>
    </row>
    <row r="420" spans="1:22" s="22" customFormat="1">
      <c r="A420" s="17">
        <v>341</v>
      </c>
      <c r="B420" s="17" t="s">
        <v>18</v>
      </c>
      <c r="D420" s="28">
        <v>56430</v>
      </c>
      <c r="E420" s="17"/>
      <c r="F420" s="17">
        <v>2.3E-3</v>
      </c>
      <c r="G420" s="17"/>
      <c r="H420" s="30">
        <v>-2</v>
      </c>
      <c r="J420" s="20">
        <v>39684489</v>
      </c>
      <c r="K420" s="17"/>
      <c r="L420" s="20">
        <v>7347094.0433487492</v>
      </c>
      <c r="M420" s="17"/>
      <c r="N420" s="37">
        <f t="shared" ref="N420:N426" si="51">+ROUND((100-H420)/100*J420-L420,0)</f>
        <v>33131085</v>
      </c>
      <c r="O420" s="47"/>
      <c r="P420" s="40">
        <v>34.967912499999997</v>
      </c>
      <c r="Q420" s="47"/>
      <c r="R420" s="37">
        <f t="shared" ref="R420:R426" si="52">+ROUND(N420/P420,0)</f>
        <v>947471</v>
      </c>
      <c r="S420" s="37"/>
      <c r="T420" s="40">
        <f t="shared" ref="T420:T426" si="53">+ROUND(R420/J420*100,2)</f>
        <v>2.39</v>
      </c>
      <c r="U420" s="40"/>
      <c r="V420" s="86">
        <v>-148134</v>
      </c>
    </row>
    <row r="421" spans="1:22" s="22" customFormat="1">
      <c r="A421" s="17">
        <v>342</v>
      </c>
      <c r="B421" s="17" t="s">
        <v>255</v>
      </c>
      <c r="D421" s="28">
        <v>56430</v>
      </c>
      <c r="E421" s="17"/>
      <c r="F421" s="17">
        <v>9.4999999999999998E-3</v>
      </c>
      <c r="G421" s="17"/>
      <c r="H421" s="30">
        <v>-3</v>
      </c>
      <c r="J421" s="20">
        <v>7476137.1699999999</v>
      </c>
      <c r="K421" s="17"/>
      <c r="L421" s="20">
        <v>504445.93343249999</v>
      </c>
      <c r="M421" s="17"/>
      <c r="N421" s="37">
        <f t="shared" si="51"/>
        <v>7195975</v>
      </c>
      <c r="O421" s="47"/>
      <c r="P421" s="40">
        <v>30.171812499999998</v>
      </c>
      <c r="Q421" s="47"/>
      <c r="R421" s="37">
        <f t="shared" si="52"/>
        <v>238500</v>
      </c>
      <c r="S421" s="37"/>
      <c r="T421" s="40">
        <f t="shared" si="53"/>
        <v>3.19</v>
      </c>
      <c r="U421" s="40"/>
      <c r="V421" s="86">
        <v>-18683</v>
      </c>
    </row>
    <row r="422" spans="1:22" s="22" customFormat="1">
      <c r="A422" s="17">
        <v>343</v>
      </c>
      <c r="B422" s="17" t="s">
        <v>63</v>
      </c>
      <c r="D422" s="28">
        <v>56430</v>
      </c>
      <c r="E422" s="17"/>
      <c r="F422" s="17">
        <v>5.7000000000000002E-3</v>
      </c>
      <c r="G422" s="17"/>
      <c r="H422" s="30">
        <v>-3</v>
      </c>
      <c r="J422" s="20">
        <v>257772575.63</v>
      </c>
      <c r="K422" s="17"/>
      <c r="L422" s="20">
        <v>25698199.36135203</v>
      </c>
      <c r="M422" s="17"/>
      <c r="N422" s="37">
        <f t="shared" si="51"/>
        <v>239807554</v>
      </c>
      <c r="O422" s="47"/>
      <c r="P422" s="40">
        <v>32.703087499999995</v>
      </c>
      <c r="Q422" s="47"/>
      <c r="R422" s="37">
        <f t="shared" si="52"/>
        <v>7332872</v>
      </c>
      <c r="S422" s="37"/>
      <c r="T422" s="40">
        <f t="shared" si="53"/>
        <v>2.84</v>
      </c>
      <c r="U422" s="40"/>
      <c r="V422" s="86">
        <v>-1422424</v>
      </c>
    </row>
    <row r="423" spans="1:22" s="22" customFormat="1">
      <c r="A423" s="17">
        <v>343.2</v>
      </c>
      <c r="B423" s="17" t="s">
        <v>181</v>
      </c>
      <c r="D423" s="28">
        <v>56430</v>
      </c>
      <c r="E423" s="17"/>
      <c r="F423" s="17">
        <f>+F422</f>
        <v>5.7000000000000002E-3</v>
      </c>
      <c r="G423" s="17"/>
      <c r="H423" s="30">
        <v>35</v>
      </c>
      <c r="J423" s="20">
        <v>149902839.40000001</v>
      </c>
      <c r="K423" s="17"/>
      <c r="L423" s="20">
        <v>17807451.146825466</v>
      </c>
      <c r="M423" s="17"/>
      <c r="N423" s="37">
        <f t="shared" si="51"/>
        <v>79629394</v>
      </c>
      <c r="O423" s="47"/>
      <c r="P423" s="40">
        <v>32.703087499999995</v>
      </c>
      <c r="Q423" s="47"/>
      <c r="R423" s="37">
        <f t="shared" si="52"/>
        <v>2434920</v>
      </c>
      <c r="S423" s="37"/>
      <c r="T423" s="40">
        <f t="shared" si="53"/>
        <v>1.62</v>
      </c>
      <c r="U423" s="40"/>
      <c r="V423" s="86">
        <v>-11200250</v>
      </c>
    </row>
    <row r="424" spans="1:22" s="22" customFormat="1">
      <c r="A424" s="17">
        <v>344</v>
      </c>
      <c r="B424" s="17" t="s">
        <v>64</v>
      </c>
      <c r="D424" s="28">
        <v>56430</v>
      </c>
      <c r="E424" s="17"/>
      <c r="F424" s="17">
        <v>1.6000000000000001E-3</v>
      </c>
      <c r="G424" s="17"/>
      <c r="H424" s="30">
        <v>-3</v>
      </c>
      <c r="J424" s="20">
        <v>43626333.68</v>
      </c>
      <c r="K424" s="17"/>
      <c r="L424" s="20">
        <v>7941201.8131237514</v>
      </c>
      <c r="M424" s="17"/>
      <c r="N424" s="37">
        <f t="shared" si="51"/>
        <v>36993922</v>
      </c>
      <c r="O424" s="47"/>
      <c r="P424" s="40">
        <v>35.434199999999997</v>
      </c>
      <c r="Q424" s="47"/>
      <c r="R424" s="37">
        <f t="shared" si="52"/>
        <v>1044017</v>
      </c>
      <c r="S424" s="37"/>
      <c r="T424" s="40">
        <f t="shared" si="53"/>
        <v>2.39</v>
      </c>
      <c r="U424" s="40"/>
      <c r="V424" s="86">
        <v>-214280</v>
      </c>
    </row>
    <row r="425" spans="1:22" s="22" customFormat="1">
      <c r="A425" s="17">
        <v>345</v>
      </c>
      <c r="B425" s="17" t="s">
        <v>21</v>
      </c>
      <c r="D425" s="28">
        <v>56430</v>
      </c>
      <c r="E425" s="17"/>
      <c r="F425" s="17">
        <v>1.2999999999999999E-3</v>
      </c>
      <c r="G425" s="17"/>
      <c r="H425" s="30">
        <v>-2</v>
      </c>
      <c r="J425" s="20">
        <v>33197917.960000001</v>
      </c>
      <c r="K425" s="17"/>
      <c r="L425" s="20">
        <v>6310126.7721624998</v>
      </c>
      <c r="M425" s="17"/>
      <c r="N425" s="37">
        <f t="shared" si="51"/>
        <v>27551750</v>
      </c>
      <c r="O425" s="47"/>
      <c r="P425" s="40">
        <v>35.634037499999998</v>
      </c>
      <c r="Q425" s="47"/>
      <c r="R425" s="37">
        <f t="shared" si="52"/>
        <v>773186</v>
      </c>
      <c r="S425" s="37"/>
      <c r="T425" s="40">
        <f t="shared" si="53"/>
        <v>2.33</v>
      </c>
      <c r="U425" s="40"/>
      <c r="V425" s="86">
        <v>-180492</v>
      </c>
    </row>
    <row r="426" spans="1:22" s="22" customFormat="1">
      <c r="A426" s="17">
        <v>346</v>
      </c>
      <c r="B426" s="17" t="s">
        <v>247</v>
      </c>
      <c r="D426" s="28">
        <v>56430</v>
      </c>
      <c r="E426" s="17"/>
      <c r="F426" s="22">
        <v>2.5999999999999999E-3</v>
      </c>
      <c r="G426" s="17"/>
      <c r="H426" s="30">
        <v>-2</v>
      </c>
      <c r="J426" s="16">
        <v>11900801.24</v>
      </c>
      <c r="K426" s="17"/>
      <c r="L426" s="16">
        <v>2070824.6399925</v>
      </c>
      <c r="M426" s="17"/>
      <c r="N426" s="38">
        <f t="shared" si="51"/>
        <v>10067993</v>
      </c>
      <c r="O426" s="58"/>
      <c r="P426" s="40">
        <v>34.768075000000003</v>
      </c>
      <c r="Q426" s="58"/>
      <c r="R426" s="38">
        <f t="shared" si="52"/>
        <v>289576</v>
      </c>
      <c r="S426" s="41"/>
      <c r="T426" s="40">
        <f t="shared" si="53"/>
        <v>2.4300000000000002</v>
      </c>
      <c r="U426" s="40"/>
      <c r="V426" s="90">
        <v>-76400</v>
      </c>
    </row>
    <row r="427" spans="1:22" s="22" customFormat="1">
      <c r="A427" s="17" t="s">
        <v>5</v>
      </c>
      <c r="B427" s="22" t="s">
        <v>97</v>
      </c>
      <c r="D427" s="28"/>
      <c r="E427" s="17"/>
      <c r="F427" s="29"/>
      <c r="G427" s="17"/>
      <c r="H427" s="30"/>
      <c r="J427" s="23">
        <f>+SUBTOTAL(9,J420:J426)</f>
        <v>543561094.08000004</v>
      </c>
      <c r="L427" s="23">
        <f>+SUBTOTAL(9,L420:L426)</f>
        <v>67679343.710237503</v>
      </c>
      <c r="N427" s="39">
        <f>+SUBTOTAL(9,N420:N426)</f>
        <v>434377673</v>
      </c>
      <c r="O427" s="39"/>
      <c r="P427" s="62">
        <f>+N427/R427</f>
        <v>33.258778464170938</v>
      </c>
      <c r="Q427" s="39"/>
      <c r="R427" s="39">
        <f>+SUBTOTAL(9,R420:R426)</f>
        <v>13060542</v>
      </c>
      <c r="S427" s="39"/>
      <c r="T427" s="62">
        <f>+R427/J427*100</f>
        <v>2.4027735138228605</v>
      </c>
      <c r="U427" s="62"/>
      <c r="V427" s="39">
        <f>+SUBTOTAL(9,V420:V426)</f>
        <v>-13260663</v>
      </c>
    </row>
    <row r="428" spans="1:22" s="22" customFormat="1">
      <c r="A428" s="17" t="s">
        <v>5</v>
      </c>
      <c r="B428" s="22" t="s">
        <v>5</v>
      </c>
      <c r="D428" s="28"/>
      <c r="E428" s="17"/>
      <c r="F428" s="29"/>
      <c r="G428" s="17"/>
      <c r="H428" s="30"/>
      <c r="J428" s="26"/>
      <c r="L428" s="26"/>
      <c r="N428" s="48"/>
      <c r="O428" s="48"/>
      <c r="P428" s="40"/>
      <c r="Q428" s="48"/>
      <c r="R428" s="48"/>
      <c r="S428" s="48"/>
      <c r="T428" s="40"/>
      <c r="U428" s="40"/>
      <c r="V428" s="86"/>
    </row>
    <row r="429" spans="1:22" s="22" customFormat="1">
      <c r="A429" s="17" t="s">
        <v>5</v>
      </c>
      <c r="B429" s="22" t="s">
        <v>98</v>
      </c>
      <c r="D429" s="28"/>
      <c r="E429" s="17"/>
      <c r="F429" s="29"/>
      <c r="G429" s="17"/>
      <c r="H429" s="30"/>
      <c r="J429" s="26"/>
      <c r="L429" s="26"/>
      <c r="N429" s="48"/>
      <c r="O429" s="48"/>
      <c r="P429" s="40"/>
      <c r="Q429" s="48"/>
      <c r="R429" s="48"/>
      <c r="S429" s="48"/>
      <c r="T429" s="40"/>
      <c r="U429" s="40"/>
      <c r="V429" s="86"/>
    </row>
    <row r="430" spans="1:22" s="22" customFormat="1">
      <c r="A430" s="17">
        <v>341</v>
      </c>
      <c r="B430" s="17" t="s">
        <v>18</v>
      </c>
      <c r="D430" s="28">
        <v>57161</v>
      </c>
      <c r="E430" s="17"/>
      <c r="F430" s="17">
        <v>2.3E-3</v>
      </c>
      <c r="G430" s="17"/>
      <c r="H430" s="30">
        <v>-2</v>
      </c>
      <c r="J430" s="20">
        <v>58787837.530000001</v>
      </c>
      <c r="K430" s="17"/>
      <c r="L430" s="20">
        <v>10329482.7596425</v>
      </c>
      <c r="M430" s="17"/>
      <c r="N430" s="37">
        <f t="shared" ref="N430:N436" si="54">+ROUND((100-H430)/100*J430-L430,0)</f>
        <v>49634112</v>
      </c>
      <c r="O430" s="47"/>
      <c r="P430" s="40">
        <v>36.795412500000005</v>
      </c>
      <c r="Q430" s="47"/>
      <c r="R430" s="37">
        <f t="shared" ref="R430:R436" si="55">+ROUND(N430/P430,0)</f>
        <v>1348921</v>
      </c>
      <c r="S430" s="37"/>
      <c r="T430" s="40">
        <f t="shared" ref="T430:T436" si="56">+ROUND(R430/J430*100,2)</f>
        <v>2.29</v>
      </c>
      <c r="U430" s="40"/>
      <c r="V430" s="86">
        <v>-195869</v>
      </c>
    </row>
    <row r="431" spans="1:22" s="22" customFormat="1">
      <c r="A431" s="17">
        <v>342</v>
      </c>
      <c r="B431" s="17" t="s">
        <v>255</v>
      </c>
      <c r="D431" s="28">
        <v>57161</v>
      </c>
      <c r="E431" s="17"/>
      <c r="F431" s="17">
        <v>9.4999999999999998E-3</v>
      </c>
      <c r="G431" s="17"/>
      <c r="H431" s="30">
        <v>-3</v>
      </c>
      <c r="J431" s="20">
        <v>10963087.279999999</v>
      </c>
      <c r="K431" s="17"/>
      <c r="L431" s="20">
        <v>1082170.33681875</v>
      </c>
      <c r="M431" s="17"/>
      <c r="N431" s="37">
        <f t="shared" si="54"/>
        <v>10209810</v>
      </c>
      <c r="O431" s="47"/>
      <c r="P431" s="40">
        <v>31.459312499999999</v>
      </c>
      <c r="Q431" s="47"/>
      <c r="R431" s="37">
        <f t="shared" si="55"/>
        <v>324540</v>
      </c>
      <c r="S431" s="37"/>
      <c r="T431" s="40">
        <f t="shared" si="56"/>
        <v>2.96</v>
      </c>
      <c r="U431" s="40"/>
      <c r="V431" s="86">
        <v>-20037</v>
      </c>
    </row>
    <row r="432" spans="1:22" s="22" customFormat="1">
      <c r="A432" s="17">
        <v>343</v>
      </c>
      <c r="B432" s="17" t="s">
        <v>63</v>
      </c>
      <c r="D432" s="28">
        <v>57161</v>
      </c>
      <c r="E432" s="17"/>
      <c r="F432" s="17">
        <v>5.7000000000000002E-3</v>
      </c>
      <c r="G432" s="17"/>
      <c r="H432" s="30">
        <v>-3</v>
      </c>
      <c r="J432" s="20">
        <v>506388398.27999997</v>
      </c>
      <c r="K432" s="17"/>
      <c r="L432" s="20">
        <v>29212173.0556865</v>
      </c>
      <c r="M432" s="17"/>
      <c r="N432" s="37">
        <f t="shared" si="54"/>
        <v>492367877</v>
      </c>
      <c r="O432" s="47"/>
      <c r="P432" s="40">
        <v>34.2755875</v>
      </c>
      <c r="Q432" s="47"/>
      <c r="R432" s="37">
        <f t="shared" si="55"/>
        <v>14364973</v>
      </c>
      <c r="S432" s="37"/>
      <c r="T432" s="40">
        <f t="shared" si="56"/>
        <v>2.84</v>
      </c>
      <c r="U432" s="40"/>
      <c r="V432" s="86">
        <v>-2619086</v>
      </c>
    </row>
    <row r="433" spans="1:22" s="22" customFormat="1">
      <c r="A433" s="17">
        <v>343.2</v>
      </c>
      <c r="B433" s="17" t="s">
        <v>181</v>
      </c>
      <c r="D433" s="28">
        <v>57161</v>
      </c>
      <c r="E433" s="17"/>
      <c r="F433" s="17">
        <f>+F432</f>
        <v>5.7000000000000002E-3</v>
      </c>
      <c r="G433" s="17"/>
      <c r="H433" s="30">
        <v>35</v>
      </c>
      <c r="J433" s="20">
        <v>84037287.540000007</v>
      </c>
      <c r="K433" s="17"/>
      <c r="L433" s="20">
        <v>4966775.9005684927</v>
      </c>
      <c r="M433" s="17"/>
      <c r="N433" s="37">
        <f t="shared" si="54"/>
        <v>49657461</v>
      </c>
      <c r="O433" s="47"/>
      <c r="P433" s="40">
        <v>34.2755875</v>
      </c>
      <c r="Q433" s="47"/>
      <c r="R433" s="37">
        <f t="shared" si="55"/>
        <v>1448771</v>
      </c>
      <c r="S433" s="37"/>
      <c r="T433" s="40">
        <f t="shared" si="56"/>
        <v>1.72</v>
      </c>
      <c r="U433" s="40"/>
      <c r="V433" s="86">
        <v>-5747962</v>
      </c>
    </row>
    <row r="434" spans="1:22" s="22" customFormat="1">
      <c r="A434" s="17">
        <v>344</v>
      </c>
      <c r="B434" s="17" t="s">
        <v>64</v>
      </c>
      <c r="D434" s="28">
        <v>57161</v>
      </c>
      <c r="E434" s="17"/>
      <c r="F434" s="17">
        <v>1.6000000000000001E-3</v>
      </c>
      <c r="G434" s="17"/>
      <c r="H434" s="30">
        <v>-3</v>
      </c>
      <c r="J434" s="20">
        <v>65774579.289999999</v>
      </c>
      <c r="K434" s="17"/>
      <c r="L434" s="20">
        <v>11214181.459521247</v>
      </c>
      <c r="M434" s="17"/>
      <c r="N434" s="37">
        <f t="shared" si="54"/>
        <v>56533635</v>
      </c>
      <c r="O434" s="47"/>
      <c r="P434" s="40">
        <v>37.3142</v>
      </c>
      <c r="Q434" s="47"/>
      <c r="R434" s="37">
        <f t="shared" si="55"/>
        <v>1515070</v>
      </c>
      <c r="S434" s="37"/>
      <c r="T434" s="40">
        <f t="shared" si="56"/>
        <v>2.2999999999999998</v>
      </c>
      <c r="U434" s="40"/>
      <c r="V434" s="86">
        <v>-294006</v>
      </c>
    </row>
    <row r="435" spans="1:22" s="22" customFormat="1">
      <c r="A435" s="17">
        <v>345</v>
      </c>
      <c r="B435" s="17" t="s">
        <v>21</v>
      </c>
      <c r="D435" s="28">
        <v>57161</v>
      </c>
      <c r="E435" s="17"/>
      <c r="F435" s="17">
        <v>1.2999999999999999E-3</v>
      </c>
      <c r="G435" s="17"/>
      <c r="H435" s="30">
        <v>-2</v>
      </c>
      <c r="J435" s="20">
        <v>49186847.380000003</v>
      </c>
      <c r="K435" s="17"/>
      <c r="L435" s="20">
        <v>8844925.0394675005</v>
      </c>
      <c r="M435" s="17"/>
      <c r="N435" s="37">
        <f t="shared" si="54"/>
        <v>41325659</v>
      </c>
      <c r="O435" s="47"/>
      <c r="P435" s="40">
        <v>37.536537500000001</v>
      </c>
      <c r="Q435" s="47"/>
      <c r="R435" s="37">
        <f t="shared" si="55"/>
        <v>1100945</v>
      </c>
      <c r="S435" s="37"/>
      <c r="T435" s="40">
        <f t="shared" si="56"/>
        <v>2.2400000000000002</v>
      </c>
      <c r="U435" s="40"/>
      <c r="V435" s="86">
        <v>-242979</v>
      </c>
    </row>
    <row r="436" spans="1:22" s="22" customFormat="1">
      <c r="A436" s="17">
        <v>346</v>
      </c>
      <c r="B436" s="17" t="s">
        <v>247</v>
      </c>
      <c r="D436" s="28">
        <v>57161</v>
      </c>
      <c r="E436" s="17"/>
      <c r="F436" s="22">
        <v>2.5999999999999999E-3</v>
      </c>
      <c r="G436" s="17"/>
      <c r="H436" s="30">
        <v>-2</v>
      </c>
      <c r="J436" s="16">
        <v>12695601.689999999</v>
      </c>
      <c r="K436" s="17"/>
      <c r="L436" s="16">
        <v>8125669.0355062494</v>
      </c>
      <c r="M436" s="17"/>
      <c r="N436" s="38">
        <f t="shared" si="54"/>
        <v>4823845</v>
      </c>
      <c r="O436" s="58"/>
      <c r="P436" s="40">
        <v>36.573074999999996</v>
      </c>
      <c r="Q436" s="58"/>
      <c r="R436" s="38">
        <f t="shared" si="55"/>
        <v>131896</v>
      </c>
      <c r="S436" s="41"/>
      <c r="T436" s="40">
        <f t="shared" si="56"/>
        <v>1.04</v>
      </c>
      <c r="U436" s="40"/>
      <c r="V436" s="86">
        <v>-33872</v>
      </c>
    </row>
    <row r="437" spans="1:22" s="22" customFormat="1">
      <c r="A437" s="17" t="s">
        <v>5</v>
      </c>
      <c r="B437" s="22" t="s">
        <v>99</v>
      </c>
      <c r="D437" s="28"/>
      <c r="E437" s="17"/>
      <c r="F437" s="29"/>
      <c r="G437" s="17"/>
      <c r="H437" s="30"/>
      <c r="J437" s="12">
        <f>+SUBTOTAL(9,J430:J436)</f>
        <v>787833638.98999989</v>
      </c>
      <c r="L437" s="12">
        <f>+SUBTOTAL(9,L430:L436)</f>
        <v>73775377.587211251</v>
      </c>
      <c r="N437" s="45">
        <f>+SUBTOTAL(9,N430:N436)</f>
        <v>704552399</v>
      </c>
      <c r="O437" s="39"/>
      <c r="P437" s="62">
        <f>+N437/R437</f>
        <v>34.818302944248011</v>
      </c>
      <c r="Q437" s="39"/>
      <c r="R437" s="45">
        <f>+SUBTOTAL(9,R430:R436)</f>
        <v>20235116</v>
      </c>
      <c r="S437" s="39"/>
      <c r="T437" s="62">
        <f>+R437/J437*100</f>
        <v>2.5684503680169524</v>
      </c>
      <c r="U437" s="62"/>
      <c r="V437" s="45">
        <f>+SUBTOTAL(9,V430:V436)</f>
        <v>-9153811</v>
      </c>
    </row>
    <row r="438" spans="1:22" s="22" customFormat="1">
      <c r="A438" s="17" t="s">
        <v>5</v>
      </c>
      <c r="B438" s="22" t="s">
        <v>5</v>
      </c>
      <c r="D438" s="28"/>
      <c r="E438" s="17"/>
      <c r="F438" s="29"/>
      <c r="G438" s="17"/>
      <c r="H438" s="30"/>
      <c r="J438" s="26"/>
      <c r="L438" s="26"/>
      <c r="N438" s="48"/>
      <c r="O438" s="48"/>
      <c r="P438" s="40"/>
      <c r="Q438" s="48"/>
      <c r="R438" s="48"/>
      <c r="S438" s="48"/>
      <c r="T438" s="40"/>
      <c r="U438" s="40"/>
      <c r="V438" s="86"/>
    </row>
    <row r="439" spans="1:22" s="22" customFormat="1">
      <c r="A439" s="24" t="s">
        <v>171</v>
      </c>
      <c r="D439" s="28"/>
      <c r="E439" s="17"/>
      <c r="F439" s="29"/>
      <c r="G439" s="17"/>
      <c r="H439" s="30"/>
      <c r="J439" s="26">
        <f>+SUBTOTAL(9,J400:J438)</f>
        <v>2141603062.3200004</v>
      </c>
      <c r="L439" s="26">
        <f>+SUBTOTAL(9,L400:L438)</f>
        <v>196696472.29921374</v>
      </c>
      <c r="N439" s="48">
        <f>+SUBTOTAL(9,N400:N438)</f>
        <v>1836922162</v>
      </c>
      <c r="O439" s="48"/>
      <c r="P439" s="59">
        <f>+N439/R439</f>
        <v>33.952759230505087</v>
      </c>
      <c r="Q439" s="48"/>
      <c r="R439" s="48">
        <f>+SUBTOTAL(9,R400:R438)</f>
        <v>54102294</v>
      </c>
      <c r="S439" s="48"/>
      <c r="T439" s="59">
        <f>+R439/J439*100</f>
        <v>2.5262521777210636</v>
      </c>
      <c r="U439" s="59"/>
      <c r="V439" s="48">
        <f>+SUBTOTAL(9,V400:V438)</f>
        <v>-41189072</v>
      </c>
    </row>
    <row r="440" spans="1:22" s="22" customFormat="1">
      <c r="A440" s="24"/>
      <c r="B440" s="22" t="s">
        <v>5</v>
      </c>
      <c r="D440" s="28"/>
      <c r="E440" s="17"/>
      <c r="F440" s="29"/>
      <c r="G440" s="17"/>
      <c r="H440" s="30"/>
      <c r="J440" s="26"/>
      <c r="L440" s="26"/>
      <c r="N440" s="48"/>
      <c r="O440" s="48"/>
      <c r="P440" s="59"/>
      <c r="Q440" s="48"/>
      <c r="R440" s="48"/>
      <c r="S440" s="48"/>
      <c r="T440" s="59"/>
      <c r="U440" s="59"/>
      <c r="V440" s="86"/>
    </row>
    <row r="441" spans="1:22" s="22" customFormat="1">
      <c r="A441" s="24"/>
      <c r="B441" s="22" t="s">
        <v>5</v>
      </c>
      <c r="D441" s="28"/>
      <c r="E441" s="17"/>
      <c r="F441" s="29"/>
      <c r="G441" s="17"/>
      <c r="H441" s="30"/>
      <c r="J441" s="26"/>
      <c r="L441" s="26"/>
      <c r="N441" s="48"/>
      <c r="O441" s="48"/>
      <c r="P441" s="59"/>
      <c r="Q441" s="48"/>
      <c r="R441" s="48"/>
      <c r="S441" s="48"/>
      <c r="T441" s="59"/>
      <c r="U441" s="59"/>
      <c r="V441" s="86"/>
    </row>
    <row r="442" spans="1:22" s="22" customFormat="1">
      <c r="A442" s="24" t="s">
        <v>172</v>
      </c>
      <c r="D442" s="28"/>
      <c r="E442" s="17"/>
      <c r="F442" s="29"/>
      <c r="G442" s="17"/>
      <c r="H442" s="30"/>
      <c r="J442" s="26"/>
      <c r="L442" s="26"/>
      <c r="N442" s="48"/>
      <c r="O442" s="48"/>
      <c r="P442" s="59"/>
      <c r="Q442" s="48"/>
      <c r="R442" s="48"/>
      <c r="S442" s="48"/>
      <c r="T442" s="59"/>
      <c r="U442" s="59"/>
      <c r="V442" s="86"/>
    </row>
    <row r="443" spans="1:22" s="22" customFormat="1">
      <c r="A443" s="24"/>
      <c r="B443" s="22" t="s">
        <v>5</v>
      </c>
      <c r="D443" s="28"/>
      <c r="E443" s="17"/>
      <c r="F443" s="29"/>
      <c r="G443" s="17"/>
      <c r="H443" s="30"/>
      <c r="J443" s="26"/>
      <c r="L443" s="26"/>
      <c r="N443" s="48"/>
      <c r="O443" s="48"/>
      <c r="P443" s="59"/>
      <c r="Q443" s="48"/>
      <c r="R443" s="48"/>
      <c r="S443" s="48"/>
      <c r="T443" s="59"/>
      <c r="U443" s="59"/>
      <c r="V443" s="86"/>
    </row>
    <row r="444" spans="1:22" s="22" customFormat="1">
      <c r="A444" s="17" t="s">
        <v>5</v>
      </c>
      <c r="B444" s="22" t="s">
        <v>100</v>
      </c>
      <c r="D444" s="28"/>
      <c r="E444" s="17"/>
      <c r="F444" s="29"/>
      <c r="G444" s="17"/>
      <c r="H444" s="30"/>
      <c r="J444" s="26"/>
      <c r="L444" s="26"/>
      <c r="N444" s="48"/>
      <c r="O444" s="48"/>
      <c r="P444" s="59"/>
      <c r="Q444" s="48"/>
      <c r="R444" s="48"/>
      <c r="S444" s="48"/>
      <c r="T444" s="59"/>
      <c r="U444" s="59"/>
      <c r="V444" s="86"/>
    </row>
    <row r="445" spans="1:22" s="22" customFormat="1">
      <c r="A445" s="17">
        <v>341</v>
      </c>
      <c r="B445" s="17" t="s">
        <v>18</v>
      </c>
      <c r="D445" s="28">
        <v>57891</v>
      </c>
      <c r="E445" s="17"/>
      <c r="F445" s="17">
        <v>2.3E-3</v>
      </c>
      <c r="G445" s="17"/>
      <c r="H445" s="30">
        <v>-2</v>
      </c>
      <c r="J445" s="20">
        <v>84193534.709999993</v>
      </c>
      <c r="K445" s="17"/>
      <c r="L445" s="20">
        <v>9244880.0708987489</v>
      </c>
      <c r="M445" s="17"/>
      <c r="N445" s="37">
        <f t="shared" ref="N445:N451" si="57">+ROUND((100-H445)/100*J445-L445,0)</f>
        <v>76632525</v>
      </c>
      <c r="O445" s="47"/>
      <c r="P445" s="40">
        <v>38.613712499999998</v>
      </c>
      <c r="Q445" s="47"/>
      <c r="R445" s="37">
        <f t="shared" ref="R445:R451" si="58">+ROUND(N445/P445,0)</f>
        <v>1984594</v>
      </c>
      <c r="S445" s="37"/>
      <c r="T445" s="40">
        <f t="shared" ref="T445:T451" si="59">+ROUND(R445/J445*100,2)</f>
        <v>2.36</v>
      </c>
      <c r="U445" s="40"/>
      <c r="V445" s="86">
        <v>-266655</v>
      </c>
    </row>
    <row r="446" spans="1:22" s="22" customFormat="1">
      <c r="A446" s="17">
        <v>342</v>
      </c>
      <c r="B446" s="17" t="s">
        <v>255</v>
      </c>
      <c r="D446" s="28">
        <v>57891</v>
      </c>
      <c r="E446" s="17"/>
      <c r="F446" s="17">
        <v>9.4999999999999998E-3</v>
      </c>
      <c r="G446" s="17"/>
      <c r="H446" s="30">
        <v>-3</v>
      </c>
      <c r="J446" s="20">
        <v>48944925.170000002</v>
      </c>
      <c r="K446" s="17"/>
      <c r="L446" s="20">
        <v>5183870.1967075001</v>
      </c>
      <c r="M446" s="17"/>
      <c r="N446" s="37">
        <f t="shared" si="57"/>
        <v>45229403</v>
      </c>
      <c r="O446" s="47"/>
      <c r="P446" s="40">
        <v>32.708812500000001</v>
      </c>
      <c r="Q446" s="47"/>
      <c r="R446" s="37">
        <f t="shared" si="58"/>
        <v>1382790</v>
      </c>
      <c r="S446" s="37"/>
      <c r="T446" s="40">
        <f t="shared" si="59"/>
        <v>2.83</v>
      </c>
      <c r="U446" s="40"/>
      <c r="V446" s="86">
        <v>-61316</v>
      </c>
    </row>
    <row r="447" spans="1:22" s="22" customFormat="1">
      <c r="A447" s="17">
        <v>343</v>
      </c>
      <c r="B447" s="17" t="s">
        <v>63</v>
      </c>
      <c r="D447" s="28">
        <v>57891</v>
      </c>
      <c r="E447" s="17"/>
      <c r="F447" s="17">
        <v>5.7000000000000002E-3</v>
      </c>
      <c r="G447" s="17"/>
      <c r="H447" s="30">
        <v>-3</v>
      </c>
      <c r="J447" s="20">
        <v>400913907.58999997</v>
      </c>
      <c r="K447" s="17"/>
      <c r="L447" s="20">
        <v>38175123.844268896</v>
      </c>
      <c r="M447" s="17"/>
      <c r="N447" s="37">
        <f t="shared" si="57"/>
        <v>374766201</v>
      </c>
      <c r="O447" s="47"/>
      <c r="P447" s="40">
        <v>35.825287500000002</v>
      </c>
      <c r="Q447" s="47"/>
      <c r="R447" s="37">
        <f t="shared" si="58"/>
        <v>10460941</v>
      </c>
      <c r="S447" s="37"/>
      <c r="T447" s="40">
        <f t="shared" si="59"/>
        <v>2.61</v>
      </c>
      <c r="U447" s="40"/>
      <c r="V447" s="86">
        <v>-1790324</v>
      </c>
    </row>
    <row r="448" spans="1:22" s="22" customFormat="1">
      <c r="A448" s="17">
        <v>343.2</v>
      </c>
      <c r="B448" s="17" t="s">
        <v>181</v>
      </c>
      <c r="D448" s="28">
        <v>57891</v>
      </c>
      <c r="E448" s="17"/>
      <c r="F448" s="17">
        <f>+F447</f>
        <v>5.7000000000000002E-3</v>
      </c>
      <c r="G448" s="17"/>
      <c r="H448" s="30">
        <v>35</v>
      </c>
      <c r="J448" s="20">
        <v>229372194.33000001</v>
      </c>
      <c r="K448" s="17"/>
      <c r="L448" s="20">
        <v>25648251.123331137</v>
      </c>
      <c r="M448" s="17"/>
      <c r="N448" s="37">
        <f t="shared" si="57"/>
        <v>123443675</v>
      </c>
      <c r="O448" s="47"/>
      <c r="P448" s="40">
        <v>35.825287500000002</v>
      </c>
      <c r="Q448" s="47"/>
      <c r="R448" s="37">
        <f t="shared" si="58"/>
        <v>3445713</v>
      </c>
      <c r="S448" s="37"/>
      <c r="T448" s="40">
        <f t="shared" si="59"/>
        <v>1.5</v>
      </c>
      <c r="U448" s="40"/>
      <c r="V448" s="86">
        <v>-13510836</v>
      </c>
    </row>
    <row r="449" spans="1:22" s="22" customFormat="1">
      <c r="A449" s="17">
        <v>344</v>
      </c>
      <c r="B449" s="17" t="s">
        <v>64</v>
      </c>
      <c r="D449" s="28">
        <v>57891</v>
      </c>
      <c r="E449" s="17"/>
      <c r="F449" s="17">
        <v>1.6000000000000001E-3</v>
      </c>
      <c r="G449" s="17"/>
      <c r="H449" s="30">
        <v>-3</v>
      </c>
      <c r="J449" s="20">
        <v>72067369.810000002</v>
      </c>
      <c r="K449" s="17"/>
      <c r="L449" s="20">
        <v>7623244.7813524986</v>
      </c>
      <c r="M449" s="17"/>
      <c r="N449" s="37">
        <f t="shared" si="57"/>
        <v>66606146</v>
      </c>
      <c r="O449" s="47"/>
      <c r="P449" s="40">
        <v>39.187800000000003</v>
      </c>
      <c r="Q449" s="47"/>
      <c r="R449" s="37">
        <f t="shared" si="58"/>
        <v>1699665</v>
      </c>
      <c r="S449" s="37"/>
      <c r="T449" s="40">
        <f t="shared" si="59"/>
        <v>2.36</v>
      </c>
      <c r="U449" s="40"/>
      <c r="V449" s="86">
        <v>-311998</v>
      </c>
    </row>
    <row r="450" spans="1:22" s="22" customFormat="1">
      <c r="A450" s="17">
        <v>345</v>
      </c>
      <c r="B450" s="17" t="s">
        <v>21</v>
      </c>
      <c r="D450" s="28">
        <v>57891</v>
      </c>
      <c r="E450" s="17"/>
      <c r="F450" s="17">
        <v>1.2999999999999999E-3</v>
      </c>
      <c r="G450" s="17"/>
      <c r="H450" s="30">
        <v>-2</v>
      </c>
      <c r="J450" s="20">
        <v>114551904.63</v>
      </c>
      <c r="K450" s="17"/>
      <c r="L450" s="20">
        <v>12158692.945062501</v>
      </c>
      <c r="M450" s="17"/>
      <c r="N450" s="37">
        <f t="shared" si="57"/>
        <v>104684250</v>
      </c>
      <c r="O450" s="47"/>
      <c r="P450" s="40">
        <v>39.433837499999996</v>
      </c>
      <c r="Q450" s="47"/>
      <c r="R450" s="37">
        <f t="shared" si="58"/>
        <v>2654681</v>
      </c>
      <c r="S450" s="37"/>
      <c r="T450" s="40">
        <f t="shared" si="59"/>
        <v>2.3199999999999998</v>
      </c>
      <c r="U450" s="40"/>
      <c r="V450" s="86">
        <v>-550593</v>
      </c>
    </row>
    <row r="451" spans="1:22" s="22" customFormat="1">
      <c r="A451" s="17">
        <v>346</v>
      </c>
      <c r="B451" s="17" t="s">
        <v>247</v>
      </c>
      <c r="D451" s="28">
        <v>57891</v>
      </c>
      <c r="E451" s="17"/>
      <c r="F451" s="22">
        <v>2.5999999999999999E-3</v>
      </c>
      <c r="G451" s="17"/>
      <c r="H451" s="30">
        <v>-2</v>
      </c>
      <c r="J451" s="16">
        <v>10573301.27</v>
      </c>
      <c r="K451" s="17"/>
      <c r="L451" s="16">
        <v>1080694.3081887502</v>
      </c>
      <c r="M451" s="17"/>
      <c r="N451" s="38">
        <f t="shared" si="57"/>
        <v>9704073</v>
      </c>
      <c r="O451" s="58"/>
      <c r="P451" s="40">
        <v>38.367674999999998</v>
      </c>
      <c r="Q451" s="58"/>
      <c r="R451" s="38">
        <f t="shared" si="58"/>
        <v>252923</v>
      </c>
      <c r="S451" s="41"/>
      <c r="T451" s="40">
        <f t="shared" si="59"/>
        <v>2.39</v>
      </c>
      <c r="U451" s="40"/>
      <c r="V451" s="90">
        <v>-60719</v>
      </c>
    </row>
    <row r="452" spans="1:22" s="22" customFormat="1">
      <c r="A452" s="17" t="s">
        <v>5</v>
      </c>
      <c r="B452" s="22" t="s">
        <v>101</v>
      </c>
      <c r="D452" s="28"/>
      <c r="E452" s="17"/>
      <c r="F452" s="29"/>
      <c r="G452" s="17"/>
      <c r="H452" s="30"/>
      <c r="J452" s="53">
        <f>+SUBTOTAL(9,J445:J451)</f>
        <v>960617137.50999987</v>
      </c>
      <c r="K452" s="54"/>
      <c r="L452" s="53">
        <f>+SUBTOTAL(9,L445:L451)</f>
        <v>99114757.269810036</v>
      </c>
      <c r="M452" s="54"/>
      <c r="N452" s="63">
        <f>+SUBTOTAL(9,N445:N451)</f>
        <v>801066273</v>
      </c>
      <c r="O452" s="39"/>
      <c r="P452" s="62">
        <f>+N452/R452</f>
        <v>36.609617195170287</v>
      </c>
      <c r="Q452" s="39"/>
      <c r="R452" s="63">
        <f>+SUBTOTAL(9,R445:R451)</f>
        <v>21881307</v>
      </c>
      <c r="S452" s="39"/>
      <c r="T452" s="62">
        <f>+R452/J452*100</f>
        <v>2.2778385004371442</v>
      </c>
      <c r="U452" s="62"/>
      <c r="V452" s="63">
        <f>+SUBTOTAL(9,V445:V451)</f>
        <v>-16552441</v>
      </c>
    </row>
    <row r="453" spans="1:22" s="22" customFormat="1">
      <c r="A453" s="17"/>
      <c r="B453" s="22" t="s">
        <v>5</v>
      </c>
      <c r="D453" s="28"/>
      <c r="E453" s="17"/>
      <c r="F453" s="29"/>
      <c r="G453" s="17"/>
      <c r="H453" s="30"/>
      <c r="J453" s="26"/>
      <c r="L453" s="26"/>
      <c r="N453" s="48"/>
      <c r="O453" s="48"/>
      <c r="P453" s="59"/>
      <c r="Q453" s="48"/>
      <c r="R453" s="48"/>
      <c r="S453" s="48"/>
      <c r="T453" s="59"/>
      <c r="U453" s="59"/>
      <c r="V453" s="86"/>
    </row>
    <row r="454" spans="1:22" s="22" customFormat="1">
      <c r="A454" s="24" t="s">
        <v>173</v>
      </c>
      <c r="D454" s="28"/>
      <c r="E454" s="17"/>
      <c r="F454" s="29"/>
      <c r="G454" s="17"/>
      <c r="H454" s="30"/>
      <c r="J454" s="26">
        <f>+SUBTOTAL(9,J444:J452)</f>
        <v>960617137.50999987</v>
      </c>
      <c r="K454" s="54"/>
      <c r="L454" s="26">
        <f>+SUBTOTAL(9,L444:L452)</f>
        <v>99114757.269810036</v>
      </c>
      <c r="M454" s="54"/>
      <c r="N454" s="48">
        <f>+SUBTOTAL(9,N444:N452)</f>
        <v>801066273</v>
      </c>
      <c r="O454" s="48"/>
      <c r="P454" s="59">
        <f>+N454/R454</f>
        <v>36.609617195170287</v>
      </c>
      <c r="Q454" s="48"/>
      <c r="R454" s="48">
        <f>+SUBTOTAL(9,R444:R452)</f>
        <v>21881307</v>
      </c>
      <c r="S454" s="48"/>
      <c r="T454" s="59">
        <f>+R454/J454*100</f>
        <v>2.2778385004371442</v>
      </c>
      <c r="U454" s="59"/>
      <c r="V454" s="48">
        <f>+SUBTOTAL(9,V444:V452)</f>
        <v>-16552441</v>
      </c>
    </row>
    <row r="455" spans="1:22" s="22" customFormat="1">
      <c r="A455" s="24"/>
      <c r="B455" s="22" t="s">
        <v>5</v>
      </c>
      <c r="D455" s="28"/>
      <c r="E455" s="17"/>
      <c r="F455" s="29"/>
      <c r="G455" s="17"/>
      <c r="H455" s="30"/>
      <c r="J455" s="26"/>
      <c r="L455" s="26"/>
      <c r="N455" s="48"/>
      <c r="O455" s="48"/>
      <c r="P455" s="59"/>
      <c r="Q455" s="48"/>
      <c r="R455" s="48"/>
      <c r="S455" s="48"/>
      <c r="T455" s="59"/>
      <c r="U455" s="59"/>
      <c r="V455" s="86"/>
    </row>
    <row r="456" spans="1:22" s="22" customFormat="1">
      <c r="A456" s="24"/>
      <c r="B456" s="22" t="s">
        <v>5</v>
      </c>
      <c r="D456" s="28"/>
      <c r="E456" s="17"/>
      <c r="F456" s="29"/>
      <c r="G456" s="17"/>
      <c r="H456" s="30"/>
      <c r="J456" s="26"/>
      <c r="L456" s="26"/>
      <c r="N456" s="48"/>
      <c r="O456" s="48"/>
      <c r="P456" s="59"/>
      <c r="Q456" s="48"/>
      <c r="R456" s="48"/>
      <c r="S456" s="48"/>
      <c r="T456" s="59"/>
      <c r="U456" s="59"/>
      <c r="V456" s="86"/>
    </row>
    <row r="457" spans="1:22" s="22" customFormat="1">
      <c r="A457" s="24" t="s">
        <v>174</v>
      </c>
      <c r="D457" s="28"/>
      <c r="E457" s="17"/>
      <c r="F457" s="29"/>
      <c r="G457" s="17"/>
      <c r="H457" s="30"/>
      <c r="J457" s="26"/>
      <c r="L457" s="26"/>
      <c r="N457" s="48"/>
      <c r="O457" s="48"/>
      <c r="P457" s="59"/>
      <c r="Q457" s="48"/>
      <c r="R457" s="48"/>
      <c r="S457" s="48"/>
      <c r="T457" s="59"/>
      <c r="U457" s="59"/>
      <c r="V457" s="86"/>
    </row>
    <row r="458" spans="1:22" s="22" customFormat="1">
      <c r="A458" s="24"/>
      <c r="B458" s="22" t="s">
        <v>5</v>
      </c>
      <c r="D458" s="28"/>
      <c r="E458" s="17"/>
      <c r="F458" s="29"/>
      <c r="G458" s="17"/>
      <c r="H458" s="30"/>
      <c r="J458" s="26"/>
      <c r="L458" s="26"/>
      <c r="N458" s="48"/>
      <c r="O458" s="48"/>
      <c r="P458" s="59"/>
      <c r="Q458" s="48"/>
      <c r="R458" s="48"/>
      <c r="S458" s="48"/>
      <c r="T458" s="59"/>
      <c r="U458" s="59"/>
      <c r="V458" s="86"/>
    </row>
    <row r="459" spans="1:22" s="22" customFormat="1">
      <c r="A459" s="17" t="s">
        <v>5</v>
      </c>
      <c r="B459" s="22" t="s">
        <v>102</v>
      </c>
      <c r="D459" s="28"/>
      <c r="E459" s="17"/>
      <c r="F459" s="29"/>
      <c r="G459" s="17"/>
      <c r="H459" s="30"/>
      <c r="J459" s="26"/>
      <c r="L459" s="26"/>
      <c r="N459" s="48"/>
      <c r="O459" s="48"/>
      <c r="P459" s="59"/>
      <c r="Q459" s="48"/>
      <c r="R459" s="48"/>
      <c r="S459" s="48"/>
      <c r="T459" s="59"/>
      <c r="U459" s="59"/>
      <c r="V459" s="86"/>
    </row>
    <row r="460" spans="1:22" s="22" customFormat="1">
      <c r="A460" s="17">
        <v>341</v>
      </c>
      <c r="B460" s="17" t="s">
        <v>18</v>
      </c>
      <c r="D460" s="28">
        <v>58256</v>
      </c>
      <c r="E460" s="17"/>
      <c r="F460" s="17">
        <v>2.3E-3</v>
      </c>
      <c r="G460" s="17"/>
      <c r="H460" s="30">
        <v>-2</v>
      </c>
      <c r="J460" s="20">
        <v>81600590.5</v>
      </c>
      <c r="L460" s="20">
        <v>10055516.327776249</v>
      </c>
      <c r="N460" s="37">
        <f t="shared" ref="N460:N466" si="60">+ROUND((100-H460)/100*J460-L460,0)</f>
        <v>73177086</v>
      </c>
      <c r="O460" s="48"/>
      <c r="P460" s="40">
        <v>39.519412500000001</v>
      </c>
      <c r="Q460" s="48"/>
      <c r="R460" s="37">
        <f t="shared" ref="R460:R466" si="61">+ROUND(N460/P460,0)</f>
        <v>1851674</v>
      </c>
      <c r="S460" s="48"/>
      <c r="T460" s="40">
        <f t="shared" ref="T460:T466" si="62">+ROUND(R460/J460*100,2)</f>
        <v>2.27</v>
      </c>
      <c r="U460" s="40"/>
      <c r="V460" s="86">
        <v>-242690</v>
      </c>
    </row>
    <row r="461" spans="1:22" s="22" customFormat="1">
      <c r="A461" s="17">
        <v>342</v>
      </c>
      <c r="B461" s="17" t="s">
        <v>255</v>
      </c>
      <c r="D461" s="28">
        <v>58256</v>
      </c>
      <c r="E461" s="17"/>
      <c r="F461" s="17">
        <v>9.4999999999999998E-3</v>
      </c>
      <c r="G461" s="17"/>
      <c r="H461" s="30">
        <v>-3</v>
      </c>
      <c r="J461" s="20">
        <v>219919230.56999999</v>
      </c>
      <c r="L461" s="20">
        <v>25605492.480872501</v>
      </c>
      <c r="N461" s="37">
        <f t="shared" si="60"/>
        <v>200911315</v>
      </c>
      <c r="O461" s="48"/>
      <c r="P461" s="40">
        <v>33.319312500000002</v>
      </c>
      <c r="Q461" s="48"/>
      <c r="R461" s="37">
        <f t="shared" si="61"/>
        <v>6029876</v>
      </c>
      <c r="S461" s="48"/>
      <c r="T461" s="40">
        <f t="shared" si="62"/>
        <v>2.74</v>
      </c>
      <c r="U461" s="40"/>
      <c r="V461" s="86">
        <v>-215424</v>
      </c>
    </row>
    <row r="462" spans="1:22" s="22" customFormat="1">
      <c r="A462" s="17">
        <v>343</v>
      </c>
      <c r="B462" s="17" t="s">
        <v>63</v>
      </c>
      <c r="D462" s="28">
        <v>58256</v>
      </c>
      <c r="E462" s="17"/>
      <c r="F462" s="17">
        <v>5.7000000000000002E-3</v>
      </c>
      <c r="G462" s="17"/>
      <c r="H462" s="30">
        <v>-3</v>
      </c>
      <c r="J462" s="20">
        <v>533780143.66000003</v>
      </c>
      <c r="L462" s="20">
        <v>51780097.252200983</v>
      </c>
      <c r="N462" s="37">
        <f t="shared" si="60"/>
        <v>498013451</v>
      </c>
      <c r="O462" s="48"/>
      <c r="P462" s="40">
        <v>36.591587499999996</v>
      </c>
      <c r="Q462" s="48"/>
      <c r="R462" s="37">
        <f t="shared" si="61"/>
        <v>13610053</v>
      </c>
      <c r="S462" s="48"/>
      <c r="T462" s="40">
        <f t="shared" si="62"/>
        <v>2.5499999999999998</v>
      </c>
      <c r="U462" s="40"/>
      <c r="V462" s="86">
        <v>-2255301</v>
      </c>
    </row>
    <row r="463" spans="1:22" s="22" customFormat="1">
      <c r="A463" s="17">
        <v>343.2</v>
      </c>
      <c r="B463" s="17" t="s">
        <v>181</v>
      </c>
      <c r="D463" s="28">
        <v>58256</v>
      </c>
      <c r="E463" s="17"/>
      <c r="F463" s="17">
        <f>+F462</f>
        <v>5.7000000000000002E-3</v>
      </c>
      <c r="G463" s="17"/>
      <c r="H463" s="30">
        <v>35</v>
      </c>
      <c r="J463" s="20">
        <v>139524960.78999999</v>
      </c>
      <c r="L463" s="20">
        <v>21969264.952092759</v>
      </c>
      <c r="N463" s="37">
        <f t="shared" si="60"/>
        <v>68721960</v>
      </c>
      <c r="O463" s="48"/>
      <c r="P463" s="40">
        <v>36.591587499999996</v>
      </c>
      <c r="Q463" s="48"/>
      <c r="R463" s="37">
        <f t="shared" si="61"/>
        <v>1878081</v>
      </c>
      <c r="S463" s="48"/>
      <c r="T463" s="40">
        <f t="shared" si="62"/>
        <v>1.35</v>
      </c>
      <c r="U463" s="40"/>
      <c r="V463" s="86">
        <v>-7773880</v>
      </c>
    </row>
    <row r="464" spans="1:22" s="22" customFormat="1">
      <c r="A464" s="17">
        <v>344</v>
      </c>
      <c r="B464" s="17" t="s">
        <v>64</v>
      </c>
      <c r="D464" s="28">
        <v>58256</v>
      </c>
      <c r="E464" s="17"/>
      <c r="F464" s="17">
        <v>1.6000000000000001E-3</v>
      </c>
      <c r="G464" s="17"/>
      <c r="H464" s="30">
        <v>-3</v>
      </c>
      <c r="J464" s="20">
        <v>80939003.280000001</v>
      </c>
      <c r="L464" s="20">
        <v>8455775.3447500002</v>
      </c>
      <c r="N464" s="37">
        <f t="shared" si="60"/>
        <v>74911398</v>
      </c>
      <c r="O464" s="48"/>
      <c r="P464" s="40">
        <v>40.122199999999999</v>
      </c>
      <c r="Q464" s="48"/>
      <c r="R464" s="37">
        <f t="shared" si="61"/>
        <v>1867081</v>
      </c>
      <c r="S464" s="48"/>
      <c r="T464" s="40">
        <f t="shared" si="62"/>
        <v>2.31</v>
      </c>
      <c r="U464" s="40"/>
      <c r="V464" s="86">
        <v>-334253</v>
      </c>
    </row>
    <row r="465" spans="1:22" s="22" customFormat="1">
      <c r="A465" s="17">
        <v>345</v>
      </c>
      <c r="B465" s="17" t="s">
        <v>21</v>
      </c>
      <c r="D465" s="28">
        <v>58256</v>
      </c>
      <c r="E465" s="17"/>
      <c r="F465" s="17">
        <v>1.2999999999999999E-3</v>
      </c>
      <c r="G465" s="17"/>
      <c r="H465" s="30">
        <v>-2</v>
      </c>
      <c r="J465" s="20">
        <v>83796291.620000005</v>
      </c>
      <c r="L465" s="20">
        <v>9527697.5421387497</v>
      </c>
      <c r="N465" s="37">
        <f t="shared" si="60"/>
        <v>75944520</v>
      </c>
      <c r="O465" s="48"/>
      <c r="P465" s="40">
        <v>40.380537500000003</v>
      </c>
      <c r="Q465" s="48"/>
      <c r="R465" s="37">
        <f t="shared" si="61"/>
        <v>1880721</v>
      </c>
      <c r="S465" s="48"/>
      <c r="T465" s="40">
        <f t="shared" si="62"/>
        <v>2.2400000000000002</v>
      </c>
      <c r="U465" s="40"/>
      <c r="V465" s="86">
        <v>-382227</v>
      </c>
    </row>
    <row r="466" spans="1:22" s="22" customFormat="1">
      <c r="A466" s="17">
        <v>346</v>
      </c>
      <c r="B466" s="17" t="s">
        <v>247</v>
      </c>
      <c r="D466" s="28">
        <v>58256</v>
      </c>
      <c r="E466" s="17"/>
      <c r="F466" s="22">
        <v>2.5999999999999999E-3</v>
      </c>
      <c r="G466" s="17"/>
      <c r="H466" s="30">
        <v>-2</v>
      </c>
      <c r="J466" s="16">
        <v>11584212.449999999</v>
      </c>
      <c r="L466" s="16">
        <v>2033992.5181500001</v>
      </c>
      <c r="N466" s="38">
        <f t="shared" si="60"/>
        <v>9781904</v>
      </c>
      <c r="O466" s="48"/>
      <c r="P466" s="40">
        <v>39.261075000000005</v>
      </c>
      <c r="Q466" s="48"/>
      <c r="R466" s="38">
        <f t="shared" si="61"/>
        <v>249150</v>
      </c>
      <c r="S466" s="48"/>
      <c r="T466" s="40">
        <f t="shared" si="62"/>
        <v>2.15</v>
      </c>
      <c r="U466" s="40"/>
      <c r="V466" s="86">
        <v>-57878</v>
      </c>
    </row>
    <row r="467" spans="1:22" s="22" customFormat="1">
      <c r="A467" s="17" t="s">
        <v>5</v>
      </c>
      <c r="B467" s="22" t="s">
        <v>103</v>
      </c>
      <c r="D467" s="28"/>
      <c r="E467" s="17"/>
      <c r="F467" s="29"/>
      <c r="G467" s="17"/>
      <c r="H467" s="30"/>
      <c r="J467" s="12">
        <f>+SUBTOTAL(9,J460:J466)</f>
        <v>1151144432.8700001</v>
      </c>
      <c r="L467" s="12">
        <f>+SUBTOTAL(9,L460:L466)</f>
        <v>129427836.41798125</v>
      </c>
      <c r="N467" s="45">
        <f>+SUBTOTAL(9,N460:N466)</f>
        <v>1001461634</v>
      </c>
      <c r="O467" s="48"/>
      <c r="P467" s="62">
        <f>+N467/R467</f>
        <v>36.594254186009564</v>
      </c>
      <c r="Q467" s="48"/>
      <c r="R467" s="45">
        <f>+SUBTOTAL(9,R460:R466)</f>
        <v>27366636</v>
      </c>
      <c r="S467" s="48"/>
      <c r="T467" s="62">
        <f>+R467/J467*100</f>
        <v>2.3773416452851439</v>
      </c>
      <c r="U467" s="62"/>
      <c r="V467" s="45">
        <f>+SUBTOTAL(9,V460:V466)</f>
        <v>-11261653</v>
      </c>
    </row>
    <row r="468" spans="1:22" s="22" customFormat="1">
      <c r="A468" s="17" t="s">
        <v>5</v>
      </c>
      <c r="B468" s="22" t="s">
        <v>5</v>
      </c>
      <c r="D468" s="28"/>
      <c r="E468" s="17"/>
      <c r="F468" s="29"/>
      <c r="G468" s="17"/>
      <c r="H468" s="30"/>
      <c r="J468" s="26"/>
      <c r="L468" s="26"/>
      <c r="N468" s="48"/>
      <c r="O468" s="48"/>
      <c r="P468" s="59"/>
      <c r="Q468" s="48"/>
      <c r="R468" s="48"/>
      <c r="S468" s="48"/>
      <c r="T468" s="59"/>
      <c r="U468" s="59"/>
      <c r="V468" s="86"/>
    </row>
    <row r="469" spans="1:22" s="22" customFormat="1">
      <c r="A469" s="24" t="s">
        <v>175</v>
      </c>
      <c r="D469" s="28"/>
      <c r="E469" s="17"/>
      <c r="F469" s="29"/>
      <c r="G469" s="17"/>
      <c r="H469" s="30"/>
      <c r="J469" s="26">
        <f>+SUBTOTAL(9,J459:J467)</f>
        <v>1151144432.8700001</v>
      </c>
      <c r="K469" s="54"/>
      <c r="L469" s="26">
        <f>+SUBTOTAL(9,L459:L467)</f>
        <v>129427836.41798125</v>
      </c>
      <c r="M469" s="54"/>
      <c r="N469" s="48">
        <f>+SUBTOTAL(9,N459:N467)</f>
        <v>1001461634</v>
      </c>
      <c r="O469" s="48"/>
      <c r="P469" s="59">
        <f>+N469/R469</f>
        <v>36.594254186009564</v>
      </c>
      <c r="Q469" s="48"/>
      <c r="R469" s="48">
        <f>+SUBTOTAL(9,R459:R467)</f>
        <v>27366636</v>
      </c>
      <c r="S469" s="48"/>
      <c r="T469" s="59">
        <f>+R469/J469*100</f>
        <v>2.3773416452851439</v>
      </c>
      <c r="U469" s="59"/>
      <c r="V469" s="48">
        <f>+SUBTOTAL(9,V459:V467)</f>
        <v>-11261653</v>
      </c>
    </row>
    <row r="470" spans="1:22" s="22" customFormat="1">
      <c r="A470" s="24"/>
      <c r="B470" s="22" t="s">
        <v>5</v>
      </c>
      <c r="D470" s="28"/>
      <c r="E470" s="17"/>
      <c r="F470" s="29"/>
      <c r="G470" s="17"/>
      <c r="H470" s="30"/>
      <c r="J470" s="26"/>
      <c r="L470" s="26"/>
      <c r="N470" s="48"/>
      <c r="O470" s="48"/>
      <c r="P470" s="59"/>
      <c r="Q470" s="48"/>
      <c r="R470" s="48"/>
      <c r="S470" s="48"/>
      <c r="T470" s="59"/>
      <c r="U470" s="59"/>
      <c r="V470" s="86"/>
    </row>
    <row r="471" spans="1:22" s="22" customFormat="1">
      <c r="A471" s="24"/>
      <c r="B471" s="22" t="s">
        <v>5</v>
      </c>
      <c r="D471" s="28"/>
      <c r="E471" s="17"/>
      <c r="F471" s="29"/>
      <c r="G471" s="17"/>
      <c r="H471" s="30"/>
      <c r="J471" s="26"/>
      <c r="L471" s="26"/>
      <c r="N471" s="48"/>
      <c r="O471" s="48"/>
      <c r="P471" s="59"/>
      <c r="Q471" s="48"/>
      <c r="R471" s="48"/>
      <c r="S471" s="48"/>
      <c r="T471" s="59"/>
      <c r="U471" s="59"/>
      <c r="V471" s="86"/>
    </row>
    <row r="472" spans="1:22" s="22" customFormat="1">
      <c r="A472" s="24" t="s">
        <v>176</v>
      </c>
      <c r="D472" s="28"/>
      <c r="E472" s="17"/>
      <c r="F472" s="29"/>
      <c r="G472" s="17"/>
      <c r="H472" s="30"/>
      <c r="J472" s="26"/>
      <c r="L472" s="26"/>
      <c r="N472" s="48"/>
      <c r="O472" s="48"/>
      <c r="P472" s="59"/>
      <c r="Q472" s="48"/>
      <c r="R472" s="48"/>
      <c r="S472" s="48"/>
      <c r="T472" s="59"/>
      <c r="U472" s="59"/>
      <c r="V472" s="86"/>
    </row>
    <row r="473" spans="1:22" s="22" customFormat="1">
      <c r="A473" s="24"/>
      <c r="B473" s="22" t="s">
        <v>5</v>
      </c>
      <c r="D473" s="28"/>
      <c r="E473" s="17"/>
      <c r="F473" s="29"/>
      <c r="G473" s="17"/>
      <c r="H473" s="30"/>
      <c r="J473" s="26"/>
      <c r="L473" s="26"/>
      <c r="N473" s="48"/>
      <c r="O473" s="48"/>
      <c r="P473" s="59"/>
      <c r="Q473" s="48"/>
      <c r="R473" s="48"/>
      <c r="S473" s="48"/>
      <c r="T473" s="59"/>
      <c r="U473" s="59"/>
      <c r="V473" s="86"/>
    </row>
    <row r="474" spans="1:22" s="22" customFormat="1">
      <c r="A474" s="17" t="s">
        <v>5</v>
      </c>
      <c r="B474" s="22" t="s">
        <v>104</v>
      </c>
      <c r="D474" s="28"/>
      <c r="E474" s="17"/>
      <c r="F474" s="29"/>
      <c r="G474" s="17"/>
      <c r="H474" s="30"/>
      <c r="J474" s="26"/>
      <c r="L474" s="26"/>
      <c r="N474" s="48"/>
      <c r="O474" s="48"/>
      <c r="P474" s="59"/>
      <c r="Q474" s="48"/>
      <c r="R474" s="48"/>
      <c r="S474" s="48"/>
      <c r="T474" s="59"/>
      <c r="U474" s="59"/>
      <c r="V474" s="86"/>
    </row>
    <row r="475" spans="1:22" s="22" customFormat="1">
      <c r="A475" s="17">
        <v>341</v>
      </c>
      <c r="B475" s="17" t="s">
        <v>18</v>
      </c>
      <c r="D475" s="28">
        <v>58987</v>
      </c>
      <c r="E475" s="17"/>
      <c r="F475" s="17">
        <v>2.3E-3</v>
      </c>
      <c r="G475" s="17"/>
      <c r="H475" s="30">
        <v>-2</v>
      </c>
      <c r="J475" s="20">
        <v>101725228.06999999</v>
      </c>
      <c r="L475" s="37">
        <v>5413540.2227553716</v>
      </c>
      <c r="N475" s="37">
        <f t="shared" ref="N475:N481" si="63">+ROUND((100-H475)/100*J475-L475,0)</f>
        <v>98346192</v>
      </c>
      <c r="O475" s="48"/>
      <c r="P475" s="40">
        <v>41.323912499999999</v>
      </c>
      <c r="Q475" s="48"/>
      <c r="R475" s="37">
        <f t="shared" ref="R475:R481" si="64">+ROUND(N475/P475,0)</f>
        <v>2379886</v>
      </c>
      <c r="S475" s="48"/>
      <c r="T475" s="40">
        <f t="shared" ref="T475:T481" si="65">+ROUND(R475/J475*100,2)</f>
        <v>2.34</v>
      </c>
      <c r="U475" s="40"/>
      <c r="V475" s="86">
        <v>-286768</v>
      </c>
    </row>
    <row r="476" spans="1:22" s="22" customFormat="1">
      <c r="A476" s="17">
        <v>342</v>
      </c>
      <c r="B476" s="17" t="s">
        <v>255</v>
      </c>
      <c r="D476" s="28">
        <v>58987</v>
      </c>
      <c r="E476" s="17"/>
      <c r="F476" s="17">
        <v>9.4999999999999998E-3</v>
      </c>
      <c r="G476" s="17"/>
      <c r="H476" s="30">
        <v>-3</v>
      </c>
      <c r="J476" s="20">
        <v>59665117.359999999</v>
      </c>
      <c r="L476" s="37">
        <v>3175215.419536978</v>
      </c>
      <c r="N476" s="37">
        <f t="shared" si="63"/>
        <v>58279855</v>
      </c>
      <c r="O476" s="48"/>
      <c r="P476" s="40">
        <v>34.511812499999998</v>
      </c>
      <c r="Q476" s="48"/>
      <c r="R476" s="37">
        <f t="shared" si="64"/>
        <v>1688693</v>
      </c>
      <c r="S476" s="48"/>
      <c r="T476" s="40">
        <f t="shared" si="65"/>
        <v>2.83</v>
      </c>
      <c r="U476" s="40"/>
      <c r="V476" s="86">
        <v>-30984</v>
      </c>
    </row>
    <row r="477" spans="1:22" s="22" customFormat="1">
      <c r="A477" s="17">
        <v>343</v>
      </c>
      <c r="B477" s="17" t="s">
        <v>63</v>
      </c>
      <c r="D477" s="28">
        <v>58987</v>
      </c>
      <c r="E477" s="17"/>
      <c r="F477" s="17">
        <v>5.7000000000000002E-3</v>
      </c>
      <c r="G477" s="17"/>
      <c r="H477" s="30">
        <v>-3</v>
      </c>
      <c r="J477" s="20">
        <v>518622216.98000002</v>
      </c>
      <c r="L477" s="20">
        <v>21854510.592000898</v>
      </c>
      <c r="N477" s="37">
        <f t="shared" si="63"/>
        <v>512326373</v>
      </c>
      <c r="O477" s="48"/>
      <c r="P477" s="40">
        <v>38.107087500000006</v>
      </c>
      <c r="Q477" s="48"/>
      <c r="R477" s="37">
        <f t="shared" si="64"/>
        <v>13444385</v>
      </c>
      <c r="S477" s="48"/>
      <c r="T477" s="40">
        <f t="shared" si="65"/>
        <v>2.59</v>
      </c>
      <c r="U477" s="40"/>
      <c r="V477" s="86">
        <v>-2066556</v>
      </c>
    </row>
    <row r="478" spans="1:22" s="22" customFormat="1">
      <c r="A478" s="17">
        <v>343.2</v>
      </c>
      <c r="B478" s="17" t="s">
        <v>181</v>
      </c>
      <c r="D478" s="28">
        <v>58987</v>
      </c>
      <c r="E478" s="17"/>
      <c r="F478" s="17">
        <f>+F477</f>
        <v>5.7000000000000002E-3</v>
      </c>
      <c r="G478" s="17"/>
      <c r="H478" s="30">
        <v>35</v>
      </c>
      <c r="J478" s="20">
        <v>191363195.91</v>
      </c>
      <c r="L478" s="20">
        <v>15928983.858409677</v>
      </c>
      <c r="N478" s="37">
        <f t="shared" si="63"/>
        <v>108457093</v>
      </c>
      <c r="O478" s="48"/>
      <c r="P478" s="40">
        <v>38.107087500000006</v>
      </c>
      <c r="Q478" s="48"/>
      <c r="R478" s="37">
        <f t="shared" si="64"/>
        <v>2846113</v>
      </c>
      <c r="S478" s="48"/>
      <c r="T478" s="40">
        <f t="shared" si="65"/>
        <v>1.49</v>
      </c>
      <c r="U478" s="40"/>
      <c r="V478" s="86">
        <v>-10694098</v>
      </c>
    </row>
    <row r="479" spans="1:22" s="22" customFormat="1">
      <c r="A479" s="17">
        <v>344</v>
      </c>
      <c r="B479" s="17" t="s">
        <v>64</v>
      </c>
      <c r="D479" s="28">
        <v>58987</v>
      </c>
      <c r="E479" s="17"/>
      <c r="F479" s="17">
        <v>1.6000000000000001E-3</v>
      </c>
      <c r="G479" s="17"/>
      <c r="H479" s="30">
        <v>-3</v>
      </c>
      <c r="J479" s="20">
        <v>87208138.849999994</v>
      </c>
      <c r="L479" s="37">
        <v>4640980.1813493278</v>
      </c>
      <c r="N479" s="37">
        <f t="shared" si="63"/>
        <v>85183403</v>
      </c>
      <c r="O479" s="48"/>
      <c r="P479" s="40">
        <v>41.986199999999997</v>
      </c>
      <c r="Q479" s="48"/>
      <c r="R479" s="37">
        <f t="shared" si="64"/>
        <v>2028843</v>
      </c>
      <c r="S479" s="48"/>
      <c r="T479" s="40">
        <f t="shared" si="65"/>
        <v>2.33</v>
      </c>
      <c r="U479" s="40"/>
      <c r="V479" s="86">
        <v>-343954</v>
      </c>
    </row>
    <row r="480" spans="1:22" s="22" customFormat="1">
      <c r="A480" s="17">
        <v>345</v>
      </c>
      <c r="B480" s="17" t="s">
        <v>21</v>
      </c>
      <c r="D480" s="28">
        <v>58987</v>
      </c>
      <c r="E480" s="17"/>
      <c r="F480" s="17">
        <v>1.2999999999999999E-3</v>
      </c>
      <c r="G480" s="17"/>
      <c r="H480" s="30">
        <v>-2</v>
      </c>
      <c r="J480" s="20">
        <v>138483955.50999999</v>
      </c>
      <c r="L480" s="37">
        <v>7369739.8136455258</v>
      </c>
      <c r="N480" s="37">
        <f t="shared" si="63"/>
        <v>133883895</v>
      </c>
      <c r="O480" s="48"/>
      <c r="P480" s="40">
        <v>42.270037500000001</v>
      </c>
      <c r="Q480" s="48"/>
      <c r="R480" s="37">
        <f t="shared" si="64"/>
        <v>3167347</v>
      </c>
      <c r="S480" s="48"/>
      <c r="T480" s="40">
        <f t="shared" si="65"/>
        <v>2.29</v>
      </c>
      <c r="U480" s="40"/>
      <c r="V480" s="86">
        <v>-608285</v>
      </c>
    </row>
    <row r="481" spans="1:22" s="22" customFormat="1">
      <c r="A481" s="17">
        <v>346</v>
      </c>
      <c r="B481" s="17" t="s">
        <v>247</v>
      </c>
      <c r="D481" s="28">
        <v>58987</v>
      </c>
      <c r="E481" s="17"/>
      <c r="F481" s="22">
        <v>2.5999999999999999E-3</v>
      </c>
      <c r="G481" s="17"/>
      <c r="H481" s="30">
        <v>-2</v>
      </c>
      <c r="J481" s="16">
        <v>12795087.470000001</v>
      </c>
      <c r="L481" s="38">
        <v>680919.78741845523</v>
      </c>
      <c r="N481" s="38">
        <f t="shared" si="63"/>
        <v>12370069</v>
      </c>
      <c r="O481" s="48"/>
      <c r="P481" s="40">
        <v>41.040075000000002</v>
      </c>
      <c r="Q481" s="48"/>
      <c r="R481" s="38">
        <f t="shared" si="64"/>
        <v>301414</v>
      </c>
      <c r="S481" s="48"/>
      <c r="T481" s="40">
        <f t="shared" si="65"/>
        <v>2.36</v>
      </c>
      <c r="U481" s="40"/>
      <c r="V481" s="86">
        <v>-65215</v>
      </c>
    </row>
    <row r="482" spans="1:22" s="22" customFormat="1">
      <c r="A482" s="17" t="s">
        <v>5</v>
      </c>
      <c r="B482" s="22" t="s">
        <v>105</v>
      </c>
      <c r="D482" s="28"/>
      <c r="E482" s="17"/>
      <c r="F482" s="29"/>
      <c r="G482" s="17"/>
      <c r="H482" s="30"/>
      <c r="J482" s="12">
        <f>+SUBTOTAL(9,J475:J481)</f>
        <v>1109862940.1500001</v>
      </c>
      <c r="L482" s="12">
        <f>+SUBTOTAL(9,L475:L481)</f>
        <v>59063889.875116237</v>
      </c>
      <c r="N482" s="45">
        <f>+SUBTOTAL(9,N475:N481)</f>
        <v>1008846880</v>
      </c>
      <c r="O482" s="48"/>
      <c r="P482" s="62">
        <f>+N482/R482</f>
        <v>39.016874594229634</v>
      </c>
      <c r="Q482" s="48"/>
      <c r="R482" s="45">
        <f>+SUBTOTAL(9,R475:R481)</f>
        <v>25856681</v>
      </c>
      <c r="S482" s="48"/>
      <c r="T482" s="62">
        <f>+R482/J482*100</f>
        <v>2.3297183881556962</v>
      </c>
      <c r="U482" s="62"/>
      <c r="V482" s="45">
        <f>+SUBTOTAL(9,V475:V481)</f>
        <v>-14095860</v>
      </c>
    </row>
    <row r="483" spans="1:22" s="22" customFormat="1">
      <c r="A483" s="17" t="s">
        <v>5</v>
      </c>
      <c r="B483" s="22" t="s">
        <v>5</v>
      </c>
      <c r="D483" s="28"/>
      <c r="E483" s="17"/>
      <c r="F483" s="29"/>
      <c r="G483" s="17"/>
      <c r="H483" s="30"/>
      <c r="J483" s="26"/>
      <c r="L483" s="26"/>
      <c r="N483" s="48"/>
      <c r="O483" s="48"/>
      <c r="P483" s="59"/>
      <c r="Q483" s="48"/>
      <c r="R483" s="48"/>
      <c r="S483" s="48"/>
      <c r="T483" s="59"/>
      <c r="U483" s="59"/>
      <c r="V483" s="86"/>
    </row>
    <row r="484" spans="1:22" s="22" customFormat="1">
      <c r="A484" s="24" t="s">
        <v>177</v>
      </c>
      <c r="D484" s="28"/>
      <c r="E484" s="17"/>
      <c r="F484" s="29"/>
      <c r="G484" s="17"/>
      <c r="H484" s="30"/>
      <c r="J484" s="15">
        <f>+SUBTOTAL(9,J474:J482)</f>
        <v>1109862940.1500001</v>
      </c>
      <c r="L484" s="15">
        <f>+SUBTOTAL(9,L474:L482)</f>
        <v>59063889.875116237</v>
      </c>
      <c r="N484" s="66">
        <f>+SUBTOTAL(9,N474:N482)</f>
        <v>1008846880</v>
      </c>
      <c r="O484" s="48"/>
      <c r="P484" s="59">
        <f>+N484/R484</f>
        <v>39.016874594229634</v>
      </c>
      <c r="Q484" s="48"/>
      <c r="R484" s="66">
        <f>+SUBTOTAL(9,R474:R482)</f>
        <v>25856681</v>
      </c>
      <c r="S484" s="48"/>
      <c r="T484" s="59">
        <f>+R484/J484*100</f>
        <v>2.3297183881556962</v>
      </c>
      <c r="U484" s="59"/>
      <c r="V484" s="66">
        <f>+SUBTOTAL(9,V474:V482)</f>
        <v>-14095860</v>
      </c>
    </row>
    <row r="485" spans="1:22" s="22" customFormat="1">
      <c r="A485" s="24"/>
      <c r="B485" s="22" t="s">
        <v>5</v>
      </c>
      <c r="D485" s="28"/>
      <c r="E485" s="17"/>
      <c r="F485" s="29"/>
      <c r="G485" s="17"/>
      <c r="H485" s="30"/>
      <c r="J485" s="26"/>
      <c r="L485" s="26"/>
      <c r="N485" s="48"/>
      <c r="O485" s="48"/>
      <c r="P485" s="59"/>
      <c r="Q485" s="48"/>
      <c r="R485" s="48"/>
      <c r="S485" s="48"/>
      <c r="T485" s="59"/>
      <c r="U485" s="59"/>
      <c r="V485" s="86"/>
    </row>
    <row r="486" spans="1:22" ht="13.8" thickBot="1">
      <c r="A486" s="19" t="s">
        <v>7</v>
      </c>
      <c r="C486" s="22"/>
      <c r="D486" s="28"/>
      <c r="F486" s="29"/>
      <c r="H486" s="30"/>
      <c r="J486" s="8">
        <f>+SUBTOTAL(9,J226:J485)</f>
        <v>10884506010.900002</v>
      </c>
      <c r="L486" s="8">
        <f>+SUBTOTAL(9,L226:L485)</f>
        <v>1766287393.4869287</v>
      </c>
      <c r="N486" s="50">
        <f>+SUBTOTAL(9,N226:N485)</f>
        <v>8453611727</v>
      </c>
      <c r="O486" s="46"/>
      <c r="P486" s="59">
        <f>+N486/R486</f>
        <v>31.067270112589664</v>
      </c>
      <c r="Q486" s="46"/>
      <c r="R486" s="50">
        <f>+SUBTOTAL(9,R226:R485)</f>
        <v>272106680</v>
      </c>
      <c r="S486" s="46"/>
      <c r="T486" s="59">
        <f>+R486/J486*100</f>
        <v>2.4999451488887594</v>
      </c>
      <c r="U486" s="59"/>
      <c r="V486" s="50">
        <f>+SUBTOTAL(9,V226:V485)</f>
        <v>-199262170</v>
      </c>
    </row>
    <row r="487" spans="1:22" ht="13.8" thickTop="1">
      <c r="B487" s="17" t="s">
        <v>5</v>
      </c>
      <c r="C487" s="22"/>
      <c r="D487" s="28"/>
      <c r="F487" s="29"/>
      <c r="H487" s="30"/>
      <c r="P487" s="40"/>
      <c r="R487" s="47"/>
      <c r="T487" s="40"/>
      <c r="U487" s="40"/>
      <c r="V487" s="86"/>
    </row>
    <row r="488" spans="1:22">
      <c r="B488" s="17" t="s">
        <v>5</v>
      </c>
      <c r="C488" s="22"/>
      <c r="D488" s="28"/>
      <c r="F488" s="29"/>
      <c r="H488" s="30"/>
      <c r="P488" s="40"/>
      <c r="T488" s="40"/>
      <c r="U488" s="40"/>
      <c r="V488" s="86"/>
    </row>
    <row r="489" spans="1:22">
      <c r="A489" s="19" t="s">
        <v>178</v>
      </c>
      <c r="C489" s="22"/>
      <c r="D489" s="28"/>
      <c r="F489" s="29"/>
      <c r="H489" s="30"/>
      <c r="J489" s="21"/>
      <c r="P489" s="40"/>
      <c r="T489" s="40"/>
      <c r="U489" s="40"/>
      <c r="V489" s="86"/>
    </row>
    <row r="490" spans="1:22">
      <c r="B490" s="17" t="s">
        <v>5</v>
      </c>
      <c r="C490" s="22"/>
      <c r="D490" s="28"/>
      <c r="F490" s="29"/>
      <c r="H490" s="30"/>
      <c r="J490" s="22"/>
      <c r="K490" s="22"/>
      <c r="L490" s="22"/>
      <c r="M490" s="22"/>
      <c r="N490" s="43"/>
      <c r="O490" s="43"/>
      <c r="P490" s="40"/>
      <c r="Q490" s="43"/>
      <c r="R490" s="43"/>
      <c r="S490" s="43"/>
      <c r="T490" s="40"/>
      <c r="U490" s="40"/>
      <c r="V490" s="86"/>
    </row>
    <row r="491" spans="1:22" s="22" customFormat="1">
      <c r="A491" s="22" t="s">
        <v>5</v>
      </c>
      <c r="B491" s="22" t="s">
        <v>106</v>
      </c>
      <c r="D491" s="28"/>
      <c r="E491" s="17"/>
      <c r="F491" s="29"/>
      <c r="G491" s="17"/>
      <c r="H491" s="30"/>
      <c r="I491" s="17"/>
      <c r="J491" s="20"/>
      <c r="K491" s="17"/>
      <c r="L491" s="17"/>
      <c r="M491" s="17"/>
      <c r="N491" s="37"/>
      <c r="O491" s="60"/>
      <c r="P491" s="40"/>
      <c r="Q491" s="60"/>
      <c r="R491" s="37"/>
      <c r="S491" s="37"/>
      <c r="T491" s="40"/>
      <c r="U491" s="40"/>
      <c r="V491" s="86"/>
    </row>
    <row r="492" spans="1:22">
      <c r="A492" s="17">
        <v>341</v>
      </c>
      <c r="B492" s="17" t="s">
        <v>18</v>
      </c>
      <c r="C492" s="22"/>
      <c r="D492" s="28">
        <v>46934</v>
      </c>
      <c r="F492" s="17">
        <v>2.3E-3</v>
      </c>
      <c r="H492" s="30">
        <v>-2</v>
      </c>
      <c r="I492" s="22"/>
      <c r="J492" s="20">
        <v>601221.5</v>
      </c>
      <c r="L492" s="20">
        <v>330321.73522000009</v>
      </c>
      <c r="N492" s="37">
        <f t="shared" ref="N492:N498" si="66">+ROUND((100-H492)/100*J492-L492,0)</f>
        <v>282924</v>
      </c>
      <c r="O492" s="47"/>
      <c r="P492" s="40">
        <v>10.373212500000001</v>
      </c>
      <c r="Q492" s="47"/>
      <c r="R492" s="37">
        <f t="shared" ref="R492:R498" si="67">+ROUND(N492/P492,0)</f>
        <v>27274</v>
      </c>
      <c r="S492" s="37"/>
      <c r="T492" s="40">
        <f t="shared" ref="T492:T498" si="68">+ROUND(R492/J492*100,2)</f>
        <v>4.54</v>
      </c>
      <c r="U492" s="40"/>
      <c r="V492" s="86">
        <v>-194</v>
      </c>
    </row>
    <row r="493" spans="1:22">
      <c r="A493" s="17">
        <v>342</v>
      </c>
      <c r="B493" s="17" t="s">
        <v>255</v>
      </c>
      <c r="C493" s="22"/>
      <c r="D493" s="28">
        <v>46934</v>
      </c>
      <c r="F493" s="17">
        <v>9.4999999999999998E-3</v>
      </c>
      <c r="H493" s="30">
        <v>-3</v>
      </c>
      <c r="J493" s="20">
        <v>194416.91</v>
      </c>
      <c r="L493" s="20">
        <v>102092.6630855556</v>
      </c>
      <c r="N493" s="37">
        <f t="shared" si="66"/>
        <v>98157</v>
      </c>
      <c r="O493" s="47"/>
      <c r="P493" s="40">
        <v>9.9763125000000006</v>
      </c>
      <c r="Q493" s="47"/>
      <c r="R493" s="37">
        <f t="shared" si="67"/>
        <v>9839</v>
      </c>
      <c r="S493" s="37"/>
      <c r="T493" s="40">
        <f t="shared" si="68"/>
        <v>5.0599999999999996</v>
      </c>
      <c r="U493" s="40"/>
      <c r="V493" s="86">
        <v>-177</v>
      </c>
    </row>
    <row r="494" spans="1:22">
      <c r="A494" s="17">
        <v>343</v>
      </c>
      <c r="B494" s="17" t="s">
        <v>63</v>
      </c>
      <c r="C494" s="22"/>
      <c r="D494" s="28">
        <v>46934</v>
      </c>
      <c r="F494" s="17">
        <v>5.7000000000000002E-3</v>
      </c>
      <c r="H494" s="30">
        <v>-3</v>
      </c>
      <c r="I494" s="22"/>
      <c r="J494" s="20">
        <v>14841925.279999999</v>
      </c>
      <c r="L494" s="20">
        <v>2188183.7755663302</v>
      </c>
      <c r="M494" s="35"/>
      <c r="N494" s="37">
        <f t="shared" si="66"/>
        <v>13098999</v>
      </c>
      <c r="O494" s="47"/>
      <c r="P494" s="40">
        <v>10.1857875</v>
      </c>
      <c r="Q494" s="47"/>
      <c r="R494" s="37">
        <f t="shared" si="67"/>
        <v>1286007</v>
      </c>
      <c r="S494" s="37"/>
      <c r="T494" s="40">
        <f t="shared" si="68"/>
        <v>8.66</v>
      </c>
      <c r="U494" s="40"/>
      <c r="V494" s="86">
        <v>-5807</v>
      </c>
    </row>
    <row r="495" spans="1:22">
      <c r="A495" s="17">
        <v>343.2</v>
      </c>
      <c r="B495" s="17" t="s">
        <v>181</v>
      </c>
      <c r="C495" s="22"/>
      <c r="D495" s="28">
        <v>46934</v>
      </c>
      <c r="F495" s="17">
        <f>+F494</f>
        <v>5.7000000000000002E-3</v>
      </c>
      <c r="H495" s="30">
        <v>29</v>
      </c>
      <c r="J495" s="20">
        <v>1858778.65</v>
      </c>
      <c r="L495" s="20">
        <v>571426.05007311457</v>
      </c>
      <c r="M495" s="35"/>
      <c r="N495" s="37">
        <f t="shared" si="66"/>
        <v>748307</v>
      </c>
      <c r="O495" s="47"/>
      <c r="P495" s="40">
        <v>10.1857875</v>
      </c>
      <c r="Q495" s="47"/>
      <c r="R495" s="37">
        <f t="shared" si="67"/>
        <v>73466</v>
      </c>
      <c r="S495" s="37"/>
      <c r="T495" s="40">
        <f t="shared" si="68"/>
        <v>3.95</v>
      </c>
      <c r="U495" s="40"/>
      <c r="V495" s="86">
        <v>-24995</v>
      </c>
    </row>
    <row r="496" spans="1:22">
      <c r="A496" s="17">
        <v>344</v>
      </c>
      <c r="B496" s="17" t="s">
        <v>64</v>
      </c>
      <c r="C496" s="22"/>
      <c r="D496" s="28">
        <v>46934</v>
      </c>
      <c r="F496" s="17">
        <v>1.6000000000000001E-3</v>
      </c>
      <c r="H496" s="30">
        <v>-3</v>
      </c>
      <c r="J496" s="20">
        <v>1748135.45</v>
      </c>
      <c r="L496" s="37">
        <v>750004.79137333413</v>
      </c>
      <c r="M496" s="35"/>
      <c r="N496" s="37">
        <f t="shared" si="66"/>
        <v>1050575</v>
      </c>
      <c r="O496" s="47"/>
      <c r="P496" s="40">
        <v>10.411799999999999</v>
      </c>
      <c r="Q496" s="47"/>
      <c r="R496" s="37">
        <f t="shared" si="67"/>
        <v>100902</v>
      </c>
      <c r="S496" s="37"/>
      <c r="T496" s="40">
        <f t="shared" si="68"/>
        <v>5.77</v>
      </c>
      <c r="U496" s="40"/>
      <c r="V496" s="86">
        <v>-7071</v>
      </c>
    </row>
    <row r="497" spans="1:22">
      <c r="A497" s="17">
        <v>345</v>
      </c>
      <c r="B497" s="17" t="s">
        <v>21</v>
      </c>
      <c r="C497" s="22"/>
      <c r="D497" s="28">
        <v>46934</v>
      </c>
      <c r="F497" s="17">
        <v>1.2999999999999999E-3</v>
      </c>
      <c r="H497" s="30">
        <v>-2</v>
      </c>
      <c r="J497" s="20">
        <v>420107.13</v>
      </c>
      <c r="L497" s="37">
        <v>174656.81642166671</v>
      </c>
      <c r="M497" s="35"/>
      <c r="N497" s="37">
        <f t="shared" si="66"/>
        <v>253852</v>
      </c>
      <c r="O497" s="47"/>
      <c r="P497" s="40">
        <v>10.4283375</v>
      </c>
      <c r="Q497" s="47"/>
      <c r="R497" s="37">
        <f t="shared" si="67"/>
        <v>24343</v>
      </c>
      <c r="S497" s="37"/>
      <c r="T497" s="40">
        <f t="shared" si="68"/>
        <v>5.79</v>
      </c>
      <c r="U497" s="40"/>
      <c r="V497" s="86">
        <v>-3190</v>
      </c>
    </row>
    <row r="498" spans="1:22" s="22" customFormat="1">
      <c r="A498" s="17">
        <v>346</v>
      </c>
      <c r="B498" s="17" t="s">
        <v>256</v>
      </c>
      <c r="D498" s="28">
        <v>46934</v>
      </c>
      <c r="E498" s="17"/>
      <c r="F498" s="22">
        <v>2.5999999999999999E-3</v>
      </c>
      <c r="G498" s="17"/>
      <c r="H498" s="30">
        <v>-2</v>
      </c>
      <c r="I498" s="17"/>
      <c r="J498" s="16">
        <v>20934.61</v>
      </c>
      <c r="K498" s="17"/>
      <c r="L498" s="38">
        <v>8569.5999233333496</v>
      </c>
      <c r="M498" s="35"/>
      <c r="N498" s="38">
        <f t="shared" si="66"/>
        <v>12784</v>
      </c>
      <c r="O498" s="58"/>
      <c r="P498" s="40">
        <v>10.356674999999999</v>
      </c>
      <c r="Q498" s="58"/>
      <c r="R498" s="38">
        <f t="shared" si="67"/>
        <v>1234</v>
      </c>
      <c r="S498" s="41"/>
      <c r="T498" s="40">
        <f t="shared" si="68"/>
        <v>5.89</v>
      </c>
      <c r="U498" s="40"/>
      <c r="V498" s="86">
        <v>-175</v>
      </c>
    </row>
    <row r="499" spans="1:22">
      <c r="A499" s="17" t="s">
        <v>5</v>
      </c>
      <c r="B499" s="22" t="s">
        <v>107</v>
      </c>
      <c r="C499" s="22"/>
      <c r="D499" s="28"/>
      <c r="F499" s="29"/>
      <c r="H499" s="30"/>
      <c r="J499" s="12">
        <f>+SUBTOTAL(9,J492:J498)</f>
        <v>19685519.529999997</v>
      </c>
      <c r="K499" s="22"/>
      <c r="L499" s="45">
        <f>+SUBTOTAL(9,L492:L498)</f>
        <v>4125255.4316633348</v>
      </c>
      <c r="M499" s="43"/>
      <c r="N499" s="45">
        <f>+SUBTOTAL(9,N492:N498)</f>
        <v>15545598</v>
      </c>
      <c r="O499" s="49"/>
      <c r="P499" s="59">
        <f>+N499/R499</f>
        <v>10.206785659180666</v>
      </c>
      <c r="Q499" s="49"/>
      <c r="R499" s="45">
        <f>+SUBTOTAL(9,R492:R498)</f>
        <v>1523065</v>
      </c>
      <c r="S499" s="49"/>
      <c r="T499" s="59">
        <f>+R499/J499*100</f>
        <v>7.7369814785883895</v>
      </c>
      <c r="U499" s="59"/>
      <c r="V499" s="45">
        <f>+SUBTOTAL(9,V492:V498)</f>
        <v>-41609</v>
      </c>
    </row>
    <row r="500" spans="1:22" s="22" customFormat="1">
      <c r="A500" s="17" t="s">
        <v>5</v>
      </c>
      <c r="B500" s="17" t="s">
        <v>5</v>
      </c>
      <c r="D500" s="28"/>
      <c r="E500" s="17"/>
      <c r="F500" s="29"/>
      <c r="G500" s="17"/>
      <c r="H500" s="30"/>
      <c r="I500" s="17"/>
      <c r="J500" s="35"/>
      <c r="K500" s="35"/>
      <c r="L500" s="35"/>
      <c r="M500" s="35"/>
      <c r="N500" s="35"/>
      <c r="O500" s="35"/>
      <c r="P500" s="40"/>
      <c r="Q500" s="35"/>
      <c r="R500" s="35"/>
      <c r="S500" s="35"/>
      <c r="T500" s="40"/>
      <c r="U500" s="40"/>
      <c r="V500" s="86"/>
    </row>
    <row r="501" spans="1:22">
      <c r="A501" s="22" t="s">
        <v>5</v>
      </c>
      <c r="B501" s="22" t="s">
        <v>108</v>
      </c>
      <c r="C501" s="22"/>
      <c r="D501" s="28"/>
      <c r="F501" s="29"/>
      <c r="H501" s="30"/>
      <c r="J501" s="37"/>
      <c r="K501" s="35"/>
      <c r="L501" s="35"/>
      <c r="M501" s="35"/>
      <c r="N501" s="37"/>
      <c r="O501" s="60"/>
      <c r="P501" s="40"/>
      <c r="Q501" s="60"/>
      <c r="R501" s="37"/>
      <c r="S501" s="37"/>
      <c r="T501" s="40"/>
      <c r="U501" s="40"/>
      <c r="V501" s="86"/>
    </row>
    <row r="502" spans="1:22">
      <c r="A502" s="17">
        <v>341</v>
      </c>
      <c r="B502" s="17" t="s">
        <v>18</v>
      </c>
      <c r="C502" s="22"/>
      <c r="D502" s="28">
        <v>46934</v>
      </c>
      <c r="F502" s="17">
        <v>2.3E-3</v>
      </c>
      <c r="H502" s="30">
        <v>-2</v>
      </c>
      <c r="I502" s="22"/>
      <c r="J502" s="20">
        <v>941092.66</v>
      </c>
      <c r="L502" s="37">
        <v>199921.37560083548</v>
      </c>
      <c r="M502" s="35"/>
      <c r="N502" s="37">
        <f t="shared" ref="N502:N508" si="69">+ROUND((100-H502)/100*J502-L502,0)</f>
        <v>759993</v>
      </c>
      <c r="O502" s="47"/>
      <c r="P502" s="40">
        <v>10.373212500000001</v>
      </c>
      <c r="Q502" s="47"/>
      <c r="R502" s="37">
        <f t="shared" ref="R502:R508" si="70">+ROUND(N502/P502,0)</f>
        <v>73265</v>
      </c>
      <c r="S502" s="37"/>
      <c r="T502" s="40">
        <f t="shared" ref="T502:T508" si="71">+ROUND(R502/J502*100,2)</f>
        <v>7.79</v>
      </c>
      <c r="U502" s="40"/>
      <c r="V502" s="86">
        <v>118</v>
      </c>
    </row>
    <row r="503" spans="1:22">
      <c r="A503" s="17">
        <v>342</v>
      </c>
      <c r="B503" s="17" t="s">
        <v>255</v>
      </c>
      <c r="C503" s="22"/>
      <c r="D503" s="28">
        <v>46934</v>
      </c>
      <c r="F503" s="17">
        <v>9.4999999999999998E-3</v>
      </c>
      <c r="H503" s="30">
        <v>-3</v>
      </c>
      <c r="J503" s="20">
        <v>724317.88</v>
      </c>
      <c r="L503" s="37">
        <v>139689.39757729124</v>
      </c>
      <c r="M503" s="35"/>
      <c r="N503" s="37">
        <f t="shared" si="69"/>
        <v>606358</v>
      </c>
      <c r="O503" s="47"/>
      <c r="P503" s="40">
        <v>9.9763125000000006</v>
      </c>
      <c r="Q503" s="47"/>
      <c r="R503" s="37">
        <f t="shared" si="70"/>
        <v>60780</v>
      </c>
      <c r="S503" s="37"/>
      <c r="T503" s="40">
        <f t="shared" si="71"/>
        <v>8.39</v>
      </c>
      <c r="U503" s="40"/>
      <c r="V503" s="86">
        <v>922</v>
      </c>
    </row>
    <row r="504" spans="1:22">
      <c r="A504" s="17">
        <v>343</v>
      </c>
      <c r="B504" s="17" t="s">
        <v>63</v>
      </c>
      <c r="C504" s="22"/>
      <c r="D504" s="28">
        <v>46934</v>
      </c>
      <c r="F504" s="17">
        <v>5.7000000000000002E-3</v>
      </c>
      <c r="H504" s="30">
        <v>-3</v>
      </c>
      <c r="I504" s="22"/>
      <c r="J504" s="20">
        <v>10218902.539999999</v>
      </c>
      <c r="L504" s="20">
        <v>1769583.5911101266</v>
      </c>
      <c r="M504" s="35"/>
      <c r="N504" s="37">
        <f t="shared" si="69"/>
        <v>8755886</v>
      </c>
      <c r="O504" s="47"/>
      <c r="P504" s="40">
        <v>10.1857875</v>
      </c>
      <c r="Q504" s="47"/>
      <c r="R504" s="37">
        <f t="shared" si="70"/>
        <v>859618</v>
      </c>
      <c r="S504" s="37"/>
      <c r="T504" s="40">
        <f t="shared" si="71"/>
        <v>8.41</v>
      </c>
      <c r="U504" s="40"/>
      <c r="V504" s="86">
        <v>-3882</v>
      </c>
    </row>
    <row r="505" spans="1:22">
      <c r="A505" s="17">
        <v>343.2</v>
      </c>
      <c r="B505" s="17" t="s">
        <v>181</v>
      </c>
      <c r="C505" s="22"/>
      <c r="D505" s="28">
        <v>46934</v>
      </c>
      <c r="F505" s="17">
        <f>+F504</f>
        <v>5.7000000000000002E-3</v>
      </c>
      <c r="H505" s="30">
        <v>29</v>
      </c>
      <c r="J505" s="20">
        <v>2807095.36</v>
      </c>
      <c r="L505" s="20">
        <v>1209852.3085479857</v>
      </c>
      <c r="M505" s="35"/>
      <c r="N505" s="37">
        <f t="shared" si="69"/>
        <v>783185</v>
      </c>
      <c r="O505" s="47"/>
      <c r="P505" s="40">
        <v>10.1857875</v>
      </c>
      <c r="Q505" s="47"/>
      <c r="R505" s="37">
        <f t="shared" si="70"/>
        <v>76890</v>
      </c>
      <c r="S505" s="37"/>
      <c r="T505" s="40">
        <f t="shared" si="71"/>
        <v>2.74</v>
      </c>
      <c r="U505" s="40"/>
      <c r="V505" s="86">
        <v>-60030</v>
      </c>
    </row>
    <row r="506" spans="1:22">
      <c r="A506" s="17">
        <v>344</v>
      </c>
      <c r="B506" s="17" t="s">
        <v>64</v>
      </c>
      <c r="C506" s="22"/>
      <c r="D506" s="28">
        <v>46934</v>
      </c>
      <c r="F506" s="17">
        <v>1.6000000000000001E-3</v>
      </c>
      <c r="H506" s="30">
        <v>-3</v>
      </c>
      <c r="J506" s="20">
        <v>4602021.84</v>
      </c>
      <c r="L506" s="20">
        <v>652682.94027096475</v>
      </c>
      <c r="N506" s="37">
        <f t="shared" si="69"/>
        <v>4087400</v>
      </c>
      <c r="O506" s="47"/>
      <c r="P506" s="40">
        <v>10.411799999999999</v>
      </c>
      <c r="Q506" s="47"/>
      <c r="R506" s="37">
        <f t="shared" si="70"/>
        <v>392574</v>
      </c>
      <c r="S506" s="37"/>
      <c r="T506" s="40">
        <f t="shared" si="71"/>
        <v>8.5299999999999994</v>
      </c>
      <c r="U506" s="40"/>
      <c r="V506" s="86">
        <v>-4261</v>
      </c>
    </row>
    <row r="507" spans="1:22" s="22" customFormat="1">
      <c r="A507" s="17">
        <v>345</v>
      </c>
      <c r="B507" s="17" t="s">
        <v>21</v>
      </c>
      <c r="D507" s="28">
        <v>46934</v>
      </c>
      <c r="E507" s="17"/>
      <c r="F507" s="17">
        <v>1.2999999999999999E-3</v>
      </c>
      <c r="G507" s="17"/>
      <c r="H507" s="30">
        <v>-2</v>
      </c>
      <c r="I507" s="17"/>
      <c r="J507" s="20">
        <v>3450437.53</v>
      </c>
      <c r="K507" s="17"/>
      <c r="L507" s="20">
        <v>576559.85641460388</v>
      </c>
      <c r="M507" s="17"/>
      <c r="N507" s="37">
        <f t="shared" si="69"/>
        <v>2942886</v>
      </c>
      <c r="O507" s="47"/>
      <c r="P507" s="40">
        <v>10.4283375</v>
      </c>
      <c r="Q507" s="47"/>
      <c r="R507" s="37">
        <f t="shared" si="70"/>
        <v>282201</v>
      </c>
      <c r="S507" s="37"/>
      <c r="T507" s="40">
        <f t="shared" si="71"/>
        <v>8.18</v>
      </c>
      <c r="U507" s="40"/>
      <c r="V507" s="86">
        <v>-2411</v>
      </c>
    </row>
    <row r="508" spans="1:22">
      <c r="A508" s="17">
        <v>346</v>
      </c>
      <c r="B508" s="17" t="s">
        <v>247</v>
      </c>
      <c r="C508" s="22"/>
      <c r="D508" s="28">
        <v>46934</v>
      </c>
      <c r="F508" s="22">
        <v>2.5999999999999999E-3</v>
      </c>
      <c r="H508" s="30">
        <v>-2</v>
      </c>
      <c r="J508" s="16">
        <v>20936.09</v>
      </c>
      <c r="L508" s="16">
        <v>3116.9766706915188</v>
      </c>
      <c r="N508" s="38">
        <f t="shared" si="69"/>
        <v>18238</v>
      </c>
      <c r="O508" s="58"/>
      <c r="P508" s="40">
        <v>10.356674999999999</v>
      </c>
      <c r="Q508" s="58"/>
      <c r="R508" s="38">
        <f t="shared" si="70"/>
        <v>1761</v>
      </c>
      <c r="S508" s="41"/>
      <c r="T508" s="40">
        <f t="shared" si="71"/>
        <v>8.41</v>
      </c>
      <c r="U508" s="40"/>
      <c r="V508" s="86">
        <v>-32</v>
      </c>
    </row>
    <row r="509" spans="1:22">
      <c r="A509" s="17" t="s">
        <v>5</v>
      </c>
      <c r="B509" s="22" t="s">
        <v>109</v>
      </c>
      <c r="C509" s="22"/>
      <c r="D509" s="28"/>
      <c r="F509" s="29"/>
      <c r="H509" s="30"/>
      <c r="J509" s="12">
        <f>+SUBTOTAL(9,J502:J508)</f>
        <v>22764803.899999999</v>
      </c>
      <c r="K509" s="22"/>
      <c r="L509" s="12">
        <f>+SUBTOTAL(9,L502:L508)</f>
        <v>4551406.4461924993</v>
      </c>
      <c r="M509" s="22"/>
      <c r="N509" s="45">
        <f>+SUBTOTAL(9,N502:N508)</f>
        <v>17953946</v>
      </c>
      <c r="O509" s="49"/>
      <c r="P509" s="59">
        <f>+N509/R509</f>
        <v>10.276491924567095</v>
      </c>
      <c r="Q509" s="49"/>
      <c r="R509" s="45">
        <f>+SUBTOTAL(9,R502:R508)</f>
        <v>1747089</v>
      </c>
      <c r="S509" s="49"/>
      <c r="T509" s="59">
        <f>+R509/J509*100</f>
        <v>7.6745181187350369</v>
      </c>
      <c r="U509" s="59"/>
      <c r="V509" s="45">
        <f>+SUBTOTAL(9,V502:V508)</f>
        <v>-69576</v>
      </c>
    </row>
    <row r="510" spans="1:22">
      <c r="A510" s="17" t="s">
        <v>5</v>
      </c>
      <c r="B510" s="17" t="s">
        <v>5</v>
      </c>
      <c r="C510" s="22"/>
      <c r="D510" s="28"/>
      <c r="F510" s="29"/>
      <c r="H510" s="30"/>
      <c r="P510" s="40"/>
      <c r="T510" s="40"/>
      <c r="U510" s="40"/>
      <c r="V510" s="86"/>
    </row>
    <row r="511" spans="1:22">
      <c r="A511" s="22" t="s">
        <v>5</v>
      </c>
      <c r="B511" s="22" t="s">
        <v>188</v>
      </c>
      <c r="C511" s="22"/>
      <c r="D511" s="28"/>
      <c r="F511" s="29"/>
      <c r="H511" s="30"/>
      <c r="J511" s="20"/>
      <c r="L511" s="35"/>
      <c r="N511" s="37"/>
      <c r="O511" s="60"/>
      <c r="P511" s="40"/>
      <c r="Q511" s="60"/>
      <c r="R511" s="37"/>
      <c r="S511" s="37"/>
      <c r="T511" s="40"/>
      <c r="U511" s="40"/>
      <c r="V511" s="86"/>
    </row>
    <row r="512" spans="1:22">
      <c r="A512" s="17">
        <v>341</v>
      </c>
      <c r="B512" s="17" t="s">
        <v>18</v>
      </c>
      <c r="C512" s="22"/>
      <c r="D512" s="28">
        <v>57161</v>
      </c>
      <c r="F512" s="17">
        <v>2.3E-3</v>
      </c>
      <c r="H512" s="30">
        <v>-2</v>
      </c>
      <c r="I512" s="22"/>
      <c r="J512" s="20">
        <v>43805885.75</v>
      </c>
      <c r="L512" s="37">
        <v>1507491.880663194</v>
      </c>
      <c r="N512" s="37">
        <f t="shared" ref="N512:N518" si="72">+ROUND((100-H512)/100*J512-L512,0)</f>
        <v>43174512</v>
      </c>
      <c r="O512" s="47"/>
      <c r="P512" s="40">
        <v>36.795412500000005</v>
      </c>
      <c r="Q512" s="47"/>
      <c r="R512" s="37">
        <f t="shared" ref="R512:R518" si="73">+ROUND(N512/P512,0)</f>
        <v>1173367</v>
      </c>
      <c r="S512" s="37"/>
      <c r="T512" s="40">
        <f t="shared" ref="T512:T518" si="74">+ROUND(R512/J512*100,2)</f>
        <v>2.68</v>
      </c>
      <c r="U512" s="40"/>
      <c r="V512" s="86">
        <v>2692</v>
      </c>
    </row>
    <row r="513" spans="1:22">
      <c r="A513" s="17">
        <v>342</v>
      </c>
      <c r="B513" s="17" t="s">
        <v>255</v>
      </c>
      <c r="C513" s="22"/>
      <c r="D513" s="28">
        <v>57161</v>
      </c>
      <c r="F513" s="17">
        <v>9.4999999999999998E-3</v>
      </c>
      <c r="H513" s="30">
        <v>-3</v>
      </c>
      <c r="J513" s="20">
        <v>26150084.739999998</v>
      </c>
      <c r="L513" s="37">
        <v>899902.82696668187</v>
      </c>
      <c r="N513" s="37">
        <f t="shared" si="72"/>
        <v>26034684</v>
      </c>
      <c r="O513" s="47"/>
      <c r="P513" s="40">
        <v>31.459312499999999</v>
      </c>
      <c r="Q513" s="47"/>
      <c r="R513" s="37">
        <f t="shared" si="73"/>
        <v>827567</v>
      </c>
      <c r="S513" s="37"/>
      <c r="T513" s="40">
        <f t="shared" si="74"/>
        <v>3.16</v>
      </c>
      <c r="U513" s="40"/>
      <c r="V513" s="86">
        <v>59356</v>
      </c>
    </row>
    <row r="514" spans="1:22">
      <c r="A514" s="17">
        <v>343</v>
      </c>
      <c r="B514" s="17" t="s">
        <v>63</v>
      </c>
      <c r="C514" s="22"/>
      <c r="D514" s="28">
        <v>57161</v>
      </c>
      <c r="F514" s="17">
        <v>5.7000000000000002E-3</v>
      </c>
      <c r="H514" s="30">
        <v>-3</v>
      </c>
      <c r="I514" s="22"/>
      <c r="J514" s="20">
        <v>226797341.74000001</v>
      </c>
      <c r="L514" s="20">
        <v>8026196.0414384641</v>
      </c>
      <c r="M514" s="35"/>
      <c r="N514" s="37">
        <f t="shared" si="72"/>
        <v>225575066</v>
      </c>
      <c r="O514" s="47"/>
      <c r="P514" s="40">
        <v>34.2755875</v>
      </c>
      <c r="Q514" s="47"/>
      <c r="R514" s="37">
        <f t="shared" si="73"/>
        <v>6581217</v>
      </c>
      <c r="S514" s="37"/>
      <c r="T514" s="40">
        <f t="shared" si="74"/>
        <v>2.9</v>
      </c>
      <c r="U514" s="40"/>
      <c r="V514" s="86">
        <v>-248183</v>
      </c>
    </row>
    <row r="515" spans="1:22">
      <c r="A515" s="17">
        <v>343.2</v>
      </c>
      <c r="B515" s="17" t="s">
        <v>181</v>
      </c>
      <c r="C515" s="22"/>
      <c r="D515" s="28">
        <v>57161</v>
      </c>
      <c r="F515" s="17">
        <f>+F514</f>
        <v>5.7000000000000002E-3</v>
      </c>
      <c r="H515" s="30">
        <v>29</v>
      </c>
      <c r="J515" s="20">
        <v>83870826.980000004</v>
      </c>
      <c r="L515" s="20">
        <v>2664827.1831268165</v>
      </c>
      <c r="M515" s="35"/>
      <c r="N515" s="37">
        <f t="shared" si="72"/>
        <v>56883460</v>
      </c>
      <c r="O515" s="47"/>
      <c r="P515" s="40">
        <v>34.2755875</v>
      </c>
      <c r="Q515" s="47"/>
      <c r="R515" s="37">
        <f t="shared" si="73"/>
        <v>1659591</v>
      </c>
      <c r="S515" s="37"/>
      <c r="T515" s="40">
        <f t="shared" si="74"/>
        <v>1.98</v>
      </c>
      <c r="U515" s="40"/>
      <c r="V515" s="86">
        <v>-752769</v>
      </c>
    </row>
    <row r="516" spans="1:22">
      <c r="A516" s="17">
        <v>344</v>
      </c>
      <c r="B516" s="17" t="s">
        <v>64</v>
      </c>
      <c r="C516" s="22"/>
      <c r="D516" s="28">
        <v>57161</v>
      </c>
      <c r="F516" s="17">
        <v>1.6000000000000001E-3</v>
      </c>
      <c r="H516" s="30">
        <v>-3</v>
      </c>
      <c r="J516" s="20">
        <v>38221666.560000002</v>
      </c>
      <c r="L516" s="37">
        <v>1315322.154046752</v>
      </c>
      <c r="N516" s="37">
        <f t="shared" si="72"/>
        <v>38052994</v>
      </c>
      <c r="O516" s="47"/>
      <c r="P516" s="40">
        <v>37.3142</v>
      </c>
      <c r="Q516" s="47"/>
      <c r="R516" s="37">
        <f t="shared" si="73"/>
        <v>1019799</v>
      </c>
      <c r="S516" s="37"/>
      <c r="T516" s="40">
        <f t="shared" si="74"/>
        <v>2.67</v>
      </c>
      <c r="U516" s="40"/>
      <c r="V516" s="86">
        <v>-40173</v>
      </c>
    </row>
    <row r="517" spans="1:22">
      <c r="A517" s="17">
        <v>345</v>
      </c>
      <c r="B517" s="17" t="s">
        <v>21</v>
      </c>
      <c r="C517" s="22"/>
      <c r="D517" s="28">
        <v>57161</v>
      </c>
      <c r="F517" s="17">
        <v>1.2999999999999999E-3</v>
      </c>
      <c r="H517" s="30">
        <v>-2</v>
      </c>
      <c r="J517" s="20">
        <v>60694880.549999997</v>
      </c>
      <c r="L517" s="37">
        <v>2088692.8334041825</v>
      </c>
      <c r="N517" s="37">
        <f t="shared" si="72"/>
        <v>59820085</v>
      </c>
      <c r="O517" s="47"/>
      <c r="P517" s="40">
        <v>37.536537500000001</v>
      </c>
      <c r="Q517" s="47"/>
      <c r="R517" s="37">
        <f t="shared" si="73"/>
        <v>1593650</v>
      </c>
      <c r="S517" s="37"/>
      <c r="T517" s="40">
        <f t="shared" si="74"/>
        <v>2.63</v>
      </c>
      <c r="U517" s="40"/>
      <c r="V517" s="86">
        <v>-93324</v>
      </c>
    </row>
    <row r="518" spans="1:22">
      <c r="A518" s="17">
        <v>346</v>
      </c>
      <c r="B518" s="17" t="s">
        <v>247</v>
      </c>
      <c r="C518" s="22"/>
      <c r="D518" s="28">
        <v>57161</v>
      </c>
      <c r="F518" s="22">
        <v>2.5999999999999999E-3</v>
      </c>
      <c r="H518" s="30">
        <v>-2</v>
      </c>
      <c r="J518" s="16">
        <v>5607843.1799999997</v>
      </c>
      <c r="L518" s="38">
        <v>192982.698948907</v>
      </c>
      <c r="N518" s="38">
        <f t="shared" si="72"/>
        <v>5527017</v>
      </c>
      <c r="O518" s="58"/>
      <c r="P518" s="40">
        <v>36.573074999999996</v>
      </c>
      <c r="Q518" s="58"/>
      <c r="R518" s="38">
        <f t="shared" si="73"/>
        <v>151123</v>
      </c>
      <c r="S518" s="41"/>
      <c r="T518" s="40">
        <f t="shared" si="74"/>
        <v>2.69</v>
      </c>
      <c r="U518" s="40"/>
      <c r="V518" s="86">
        <v>-12689</v>
      </c>
    </row>
    <row r="519" spans="1:22">
      <c r="A519" s="17" t="s">
        <v>5</v>
      </c>
      <c r="B519" s="22" t="s">
        <v>189</v>
      </c>
      <c r="C519" s="22"/>
      <c r="D519" s="28"/>
      <c r="F519" s="29"/>
      <c r="H519" s="30"/>
      <c r="J519" s="12">
        <f>+SUBTOTAL(9,J512:J518)</f>
        <v>485148529.50000006</v>
      </c>
      <c r="K519" s="22"/>
      <c r="L519" s="45">
        <f>+SUBTOTAL(9,L512:L518)</f>
        <v>16695415.618594998</v>
      </c>
      <c r="M519" s="22"/>
      <c r="N519" s="45">
        <f>+SUBTOTAL(9,N512:N518)</f>
        <v>455067818</v>
      </c>
      <c r="O519" s="49"/>
      <c r="P519" s="59">
        <f>+N519/R519</f>
        <v>34.988223258334372</v>
      </c>
      <c r="Q519" s="49"/>
      <c r="R519" s="45">
        <f>+SUBTOTAL(9,R512:R518)</f>
        <v>13006314</v>
      </c>
      <c r="S519" s="49"/>
      <c r="T519" s="59">
        <f>+R519/J519*100</f>
        <v>2.6808932129309895</v>
      </c>
      <c r="U519" s="59"/>
      <c r="V519" s="45">
        <f>+SUBTOTAL(9,V512:V518)</f>
        <v>-1085090</v>
      </c>
    </row>
    <row r="520" spans="1:22">
      <c r="B520" s="17" t="s">
        <v>5</v>
      </c>
      <c r="C520" s="22"/>
      <c r="D520" s="28"/>
      <c r="F520" s="29"/>
      <c r="H520" s="30"/>
      <c r="L520" s="35"/>
      <c r="P520" s="40"/>
      <c r="T520" s="40"/>
      <c r="U520" s="40"/>
      <c r="V520" s="86"/>
    </row>
    <row r="521" spans="1:22" ht="13.8" thickBot="1">
      <c r="A521" s="19" t="s">
        <v>179</v>
      </c>
      <c r="C521" s="22"/>
      <c r="D521" s="28"/>
      <c r="F521" s="29"/>
      <c r="H521" s="30"/>
      <c r="J521" s="8">
        <f>+SUBTOTAL(9,J492:J520)</f>
        <v>527598852.93000007</v>
      </c>
      <c r="L521" s="8">
        <f>+SUBTOTAL(9,L492:L520)</f>
        <v>25372077.49645083</v>
      </c>
      <c r="N521" s="50">
        <f>+SUBTOTAL(9,N492:N520)</f>
        <v>488567362</v>
      </c>
      <c r="O521" s="46"/>
      <c r="P521" s="59">
        <f>+N521/R521</f>
        <v>30.016792463819545</v>
      </c>
      <c r="Q521" s="46"/>
      <c r="R521" s="50">
        <f>+SUBTOTAL(9,R492:R520)</f>
        <v>16276468</v>
      </c>
      <c r="S521" s="46"/>
      <c r="T521" s="59">
        <f>+R521/J521*100</f>
        <v>3.0850082235033787</v>
      </c>
      <c r="U521" s="59"/>
      <c r="V521" s="50">
        <f>+SUBTOTAL(9,V492:V520)</f>
        <v>-1196275</v>
      </c>
    </row>
    <row r="522" spans="1:22" ht="13.8" thickTop="1">
      <c r="A522" s="19"/>
      <c r="B522" s="17" t="s">
        <v>5</v>
      </c>
      <c r="C522" s="22"/>
      <c r="D522" s="28"/>
      <c r="F522" s="29"/>
      <c r="H522" s="30"/>
      <c r="J522" s="25"/>
      <c r="L522" s="25"/>
      <c r="N522" s="46"/>
      <c r="O522" s="46"/>
      <c r="P522" s="40"/>
      <c r="Q522" s="46"/>
      <c r="R522" s="46"/>
      <c r="S522" s="46"/>
      <c r="T522" s="40"/>
      <c r="U522" s="40"/>
      <c r="V522" s="86"/>
    </row>
    <row r="523" spans="1:22">
      <c r="A523" s="19"/>
      <c r="B523" s="17" t="s">
        <v>5</v>
      </c>
      <c r="C523" s="22"/>
      <c r="D523" s="28"/>
      <c r="F523" s="29"/>
      <c r="H523" s="30"/>
      <c r="J523" s="25"/>
      <c r="L523" s="25"/>
      <c r="N523" s="46"/>
      <c r="O523" s="46"/>
      <c r="P523" s="40"/>
      <c r="Q523" s="46"/>
      <c r="R523" s="46"/>
      <c r="S523" s="46"/>
      <c r="T523" s="40"/>
      <c r="U523" s="40"/>
      <c r="V523" s="86"/>
    </row>
    <row r="524" spans="1:22">
      <c r="A524" s="19" t="s">
        <v>10</v>
      </c>
      <c r="C524" s="22"/>
      <c r="D524" s="28"/>
      <c r="F524" s="29"/>
      <c r="H524" s="30"/>
      <c r="J524" s="25"/>
      <c r="L524" s="25"/>
      <c r="N524" s="46"/>
      <c r="O524" s="46"/>
      <c r="P524" s="40"/>
      <c r="Q524" s="46"/>
      <c r="R524" s="46"/>
      <c r="S524" s="46"/>
      <c r="T524" s="40"/>
      <c r="U524" s="40"/>
      <c r="V524" s="86"/>
    </row>
    <row r="525" spans="1:22">
      <c r="A525" s="19"/>
      <c r="B525" s="17" t="s">
        <v>5</v>
      </c>
      <c r="C525" s="22"/>
      <c r="D525" s="28"/>
      <c r="F525" s="29"/>
      <c r="H525" s="30"/>
      <c r="J525" s="25"/>
      <c r="L525" s="25"/>
      <c r="N525" s="46"/>
      <c r="O525" s="46"/>
      <c r="P525" s="40"/>
      <c r="Q525" s="46"/>
      <c r="R525" s="46"/>
      <c r="S525" s="46"/>
      <c r="T525" s="40"/>
      <c r="U525" s="40"/>
      <c r="V525" s="86"/>
    </row>
    <row r="526" spans="1:22">
      <c r="A526" s="22"/>
      <c r="B526" s="22" t="s">
        <v>110</v>
      </c>
      <c r="C526" s="22"/>
      <c r="D526" s="28"/>
      <c r="F526" s="29"/>
      <c r="H526" s="30"/>
      <c r="J526" s="25"/>
      <c r="L526" s="25"/>
      <c r="N526" s="46"/>
      <c r="O526" s="46"/>
      <c r="P526" s="40"/>
      <c r="Q526" s="46"/>
      <c r="R526" s="46"/>
      <c r="S526" s="46"/>
      <c r="T526" s="40"/>
      <c r="U526" s="40"/>
      <c r="V526" s="86"/>
    </row>
    <row r="527" spans="1:22">
      <c r="A527" s="17">
        <v>341</v>
      </c>
      <c r="B527" s="17" t="s">
        <v>18</v>
      </c>
      <c r="C527" s="22"/>
      <c r="D527" s="28">
        <v>50951</v>
      </c>
      <c r="F527" s="31" t="s">
        <v>190</v>
      </c>
      <c r="H527" s="30">
        <v>0</v>
      </c>
      <c r="J527" s="20">
        <v>4651944.47</v>
      </c>
      <c r="L527" s="20">
        <v>1140422.4955350002</v>
      </c>
      <c r="N527" s="37">
        <f>+ROUND((100-H527)/100*J527-L527,0)</f>
        <v>3511522</v>
      </c>
      <c r="O527" s="47"/>
      <c r="P527" s="40">
        <v>21.52</v>
      </c>
      <c r="Q527" s="47"/>
      <c r="R527" s="37">
        <f>+ROUND(N527/P527,0)</f>
        <v>163175</v>
      </c>
      <c r="S527" s="37"/>
      <c r="T527" s="40">
        <f>+ROUND(R527/J527*100,2)</f>
        <v>3.51</v>
      </c>
      <c r="U527" s="40"/>
      <c r="V527" s="86">
        <v>0</v>
      </c>
    </row>
    <row r="528" spans="1:22">
      <c r="A528" s="17">
        <v>343</v>
      </c>
      <c r="B528" s="17" t="s">
        <v>63</v>
      </c>
      <c r="C528" s="22"/>
      <c r="D528" s="28">
        <v>50951</v>
      </c>
      <c r="F528" s="31" t="s">
        <v>190</v>
      </c>
      <c r="H528" s="30">
        <v>0</v>
      </c>
      <c r="J528" s="20">
        <v>119117666.36</v>
      </c>
      <c r="L528" s="20">
        <v>32672680.641079996</v>
      </c>
      <c r="N528" s="37">
        <f>+ROUND((100-H528)/100*J528-L528,0)</f>
        <v>86444986</v>
      </c>
      <c r="O528" s="47"/>
      <c r="P528" s="40">
        <v>21.52</v>
      </c>
      <c r="Q528" s="47"/>
      <c r="R528" s="37">
        <f>+ROUND(N528/P528,0)</f>
        <v>4016960</v>
      </c>
      <c r="S528" s="37"/>
      <c r="T528" s="40">
        <f>+ROUND(R528/J528*100,2)</f>
        <v>3.37</v>
      </c>
      <c r="U528" s="40"/>
      <c r="V528" s="86">
        <v>0</v>
      </c>
    </row>
    <row r="529" spans="1:22">
      <c r="A529" s="17">
        <v>345</v>
      </c>
      <c r="B529" s="17" t="s">
        <v>21</v>
      </c>
      <c r="C529" s="22"/>
      <c r="D529" s="28">
        <v>50951</v>
      </c>
      <c r="F529" s="31" t="s">
        <v>190</v>
      </c>
      <c r="H529" s="30">
        <v>0</v>
      </c>
      <c r="J529" s="16">
        <v>27632355.41</v>
      </c>
      <c r="L529" s="16">
        <v>5776622.9478925001</v>
      </c>
      <c r="N529" s="38">
        <f>+ROUND((100-H529)/100*J529-L529,0)</f>
        <v>21855732</v>
      </c>
      <c r="O529" s="47"/>
      <c r="P529" s="40">
        <v>21.52</v>
      </c>
      <c r="Q529" s="47"/>
      <c r="R529" s="38">
        <f>+ROUND(N529/P529,0)</f>
        <v>1015601</v>
      </c>
      <c r="S529" s="41"/>
      <c r="T529" s="40">
        <f>+ROUND(R529/J529*100,2)</f>
        <v>3.68</v>
      </c>
      <c r="U529" s="40"/>
      <c r="V529" s="90">
        <v>0</v>
      </c>
    </row>
    <row r="530" spans="1:22">
      <c r="B530" s="22" t="s">
        <v>111</v>
      </c>
      <c r="C530" s="22"/>
      <c r="D530" s="28"/>
      <c r="F530" s="31"/>
      <c r="H530" s="30"/>
      <c r="J530" s="23">
        <f>+SUBTOTAL(9,J525:J529)</f>
        <v>151401966.24000001</v>
      </c>
      <c r="K530" s="22"/>
      <c r="L530" s="23">
        <f>+SUBTOTAL(9,L525:L529)</f>
        <v>39589726.084507495</v>
      </c>
      <c r="M530" s="22"/>
      <c r="N530" s="39">
        <f>+SUBTOTAL(9,N525:N529)</f>
        <v>111812240</v>
      </c>
      <c r="O530" s="39"/>
      <c r="P530" s="62">
        <f>+N530/R530</f>
        <v>21.52000024635586</v>
      </c>
      <c r="Q530" s="39"/>
      <c r="R530" s="39">
        <f>+SUBTOTAL(9,R525:R529)</f>
        <v>5195736</v>
      </c>
      <c r="S530" s="39"/>
      <c r="T530" s="62">
        <f>+R530/J530*100</f>
        <v>3.4317493550670286</v>
      </c>
      <c r="U530" s="62"/>
      <c r="V530" s="39">
        <f>+SUBTOTAL(9,V525:V529)</f>
        <v>0</v>
      </c>
    </row>
    <row r="531" spans="1:22">
      <c r="A531" s="19"/>
      <c r="B531" s="17" t="s">
        <v>5</v>
      </c>
      <c r="C531" s="22"/>
      <c r="D531" s="28"/>
      <c r="F531" s="31"/>
      <c r="H531" s="30"/>
      <c r="J531" s="23"/>
      <c r="K531" s="22"/>
      <c r="L531" s="23"/>
      <c r="M531" s="22"/>
      <c r="N531" s="39"/>
      <c r="O531" s="39"/>
      <c r="P531" s="40"/>
      <c r="Q531" s="39"/>
      <c r="R531" s="39"/>
      <c r="S531" s="39"/>
      <c r="T531" s="40"/>
      <c r="U531" s="40"/>
      <c r="V531" s="86"/>
    </row>
    <row r="532" spans="1:22">
      <c r="A532" s="22"/>
      <c r="B532" s="22" t="s">
        <v>112</v>
      </c>
      <c r="C532" s="22"/>
      <c r="D532" s="28"/>
      <c r="F532" s="31"/>
      <c r="H532" s="30"/>
      <c r="J532" s="25"/>
      <c r="L532" s="25"/>
      <c r="N532" s="46"/>
      <c r="O532" s="46"/>
      <c r="P532" s="40"/>
      <c r="Q532" s="46"/>
      <c r="R532" s="46"/>
      <c r="S532" s="46"/>
      <c r="T532" s="40"/>
      <c r="U532" s="40"/>
      <c r="V532" s="86"/>
    </row>
    <row r="533" spans="1:22">
      <c r="A533" s="17">
        <v>341</v>
      </c>
      <c r="B533" s="17" t="s">
        <v>18</v>
      </c>
      <c r="C533" s="22"/>
      <c r="D533" s="28">
        <v>51317</v>
      </c>
      <c r="F533" s="31" t="s">
        <v>190</v>
      </c>
      <c r="H533" s="30">
        <v>0</v>
      </c>
      <c r="J533" s="20">
        <v>3995821.4</v>
      </c>
      <c r="L533" s="20">
        <v>877822.96292249986</v>
      </c>
      <c r="N533" s="37">
        <f>+ROUND((100-H533)/100*J533-L533,0)</f>
        <v>3117998</v>
      </c>
      <c r="O533" s="47"/>
      <c r="P533" s="40">
        <v>22.52</v>
      </c>
      <c r="Q533" s="47"/>
      <c r="R533" s="37">
        <f>+ROUND(N533/P533,0)</f>
        <v>138455</v>
      </c>
      <c r="S533" s="37"/>
      <c r="T533" s="40">
        <f>+ROUND(R533/J533*100,2)</f>
        <v>3.46</v>
      </c>
      <c r="U533" s="40"/>
      <c r="V533" s="86">
        <v>0</v>
      </c>
    </row>
    <row r="534" spans="1:22">
      <c r="A534" s="17">
        <v>343</v>
      </c>
      <c r="B534" s="17" t="s">
        <v>63</v>
      </c>
      <c r="C534" s="22"/>
      <c r="D534" s="28">
        <v>51317</v>
      </c>
      <c r="F534" s="31" t="s">
        <v>190</v>
      </c>
      <c r="H534" s="30">
        <v>0</v>
      </c>
      <c r="J534" s="20">
        <v>52975941.5</v>
      </c>
      <c r="L534" s="20">
        <v>13541798.970190002</v>
      </c>
      <c r="N534" s="37">
        <f>+ROUND((100-H534)/100*J534-L534,0)</f>
        <v>39434143</v>
      </c>
      <c r="O534" s="47"/>
      <c r="P534" s="40">
        <v>22.52</v>
      </c>
      <c r="Q534" s="47"/>
      <c r="R534" s="37">
        <f>+ROUND(N534/P534,0)</f>
        <v>1751072</v>
      </c>
      <c r="S534" s="37"/>
      <c r="T534" s="40">
        <f>+ROUND(R534/J534*100,2)</f>
        <v>3.31</v>
      </c>
      <c r="U534" s="40"/>
      <c r="V534" s="86">
        <v>0</v>
      </c>
    </row>
    <row r="535" spans="1:22">
      <c r="A535" s="17">
        <v>345</v>
      </c>
      <c r="B535" s="17" t="s">
        <v>21</v>
      </c>
      <c r="C535" s="22"/>
      <c r="D535" s="28">
        <v>51317</v>
      </c>
      <c r="F535" s="31" t="s">
        <v>190</v>
      </c>
      <c r="H535" s="30">
        <v>0</v>
      </c>
      <c r="J535" s="16">
        <v>6295428.5</v>
      </c>
      <c r="L535" s="16">
        <v>1295516.33027</v>
      </c>
      <c r="N535" s="38">
        <f>+ROUND((100-H535)/100*J535-L535,0)</f>
        <v>4999912</v>
      </c>
      <c r="O535" s="47"/>
      <c r="P535" s="40">
        <v>22.52</v>
      </c>
      <c r="Q535" s="47"/>
      <c r="R535" s="38">
        <f>+ROUND(N535/P535,0)</f>
        <v>222021</v>
      </c>
      <c r="S535" s="41"/>
      <c r="T535" s="40">
        <f>+ROUND(R535/J535*100,2)</f>
        <v>3.53</v>
      </c>
      <c r="U535" s="40"/>
      <c r="V535" s="90">
        <v>0</v>
      </c>
    </row>
    <row r="536" spans="1:22">
      <c r="B536" s="22" t="s">
        <v>113</v>
      </c>
      <c r="C536" s="22"/>
      <c r="D536" s="28"/>
      <c r="F536" s="31"/>
      <c r="H536" s="30"/>
      <c r="J536" s="23">
        <f>+SUBTOTAL(9,J531:J535)</f>
        <v>63267191.399999999</v>
      </c>
      <c r="K536" s="22"/>
      <c r="L536" s="23">
        <f>+SUBTOTAL(9,L531:L535)</f>
        <v>15715138.263382502</v>
      </c>
      <c r="M536" s="22"/>
      <c r="N536" s="39">
        <f>+SUBTOTAL(9,N531:N535)</f>
        <v>47552053</v>
      </c>
      <c r="O536" s="39"/>
      <c r="P536" s="62">
        <f>+N536/R536</f>
        <v>22.519996230253824</v>
      </c>
      <c r="Q536" s="39"/>
      <c r="R536" s="39">
        <f>+SUBTOTAL(9,R531:R535)</f>
        <v>2111548</v>
      </c>
      <c r="S536" s="39"/>
      <c r="T536" s="62">
        <f>+R536/J536*100</f>
        <v>3.3375086727810714</v>
      </c>
      <c r="U536" s="62"/>
      <c r="V536" s="39">
        <f>+SUBTOTAL(9,V531:V535)</f>
        <v>0</v>
      </c>
    </row>
    <row r="537" spans="1:22">
      <c r="A537" s="19"/>
      <c r="B537" s="17" t="s">
        <v>5</v>
      </c>
      <c r="C537" s="22"/>
      <c r="D537" s="28"/>
      <c r="F537" s="31"/>
      <c r="H537" s="30"/>
      <c r="J537" s="23"/>
      <c r="K537" s="22"/>
      <c r="L537" s="23"/>
      <c r="M537" s="22"/>
      <c r="N537" s="39"/>
      <c r="O537" s="39"/>
      <c r="P537" s="40"/>
      <c r="Q537" s="39"/>
      <c r="R537" s="39"/>
      <c r="S537" s="39"/>
      <c r="T537" s="40"/>
      <c r="U537" s="40"/>
      <c r="V537" s="86"/>
    </row>
    <row r="538" spans="1:22">
      <c r="A538" s="22"/>
      <c r="B538" s="22" t="s">
        <v>114</v>
      </c>
      <c r="C538" s="22"/>
      <c r="D538" s="28"/>
      <c r="F538" s="31"/>
      <c r="H538" s="30"/>
      <c r="J538" s="25"/>
      <c r="L538" s="25"/>
      <c r="N538" s="46"/>
      <c r="O538" s="46"/>
      <c r="P538" s="40"/>
      <c r="Q538" s="46"/>
      <c r="R538" s="46"/>
      <c r="S538" s="46"/>
      <c r="T538" s="40"/>
      <c r="U538" s="40"/>
      <c r="V538" s="86"/>
    </row>
    <row r="539" spans="1:22">
      <c r="A539" s="17">
        <v>341</v>
      </c>
      <c r="B539" s="17" t="s">
        <v>18</v>
      </c>
      <c r="C539" s="22"/>
      <c r="D539" s="28">
        <v>53143</v>
      </c>
      <c r="F539" s="31" t="s">
        <v>190</v>
      </c>
      <c r="H539" s="30">
        <v>0</v>
      </c>
      <c r="J539" s="20">
        <v>21390960.23</v>
      </c>
      <c r="L539" s="20">
        <v>3831142.9163124994</v>
      </c>
      <c r="N539" s="37">
        <f>+ROUND((100-H539)/100*J539-L539,0)</f>
        <v>17559817</v>
      </c>
      <c r="O539" s="47"/>
      <c r="P539" s="40">
        <v>27.48</v>
      </c>
      <c r="Q539" s="47"/>
      <c r="R539" s="37">
        <f>+ROUND(N539/P539,0)</f>
        <v>639004</v>
      </c>
      <c r="S539" s="37"/>
      <c r="T539" s="40">
        <f>+ROUND(R539/J539*100,2)</f>
        <v>2.99</v>
      </c>
      <c r="U539" s="40"/>
      <c r="V539" s="86">
        <v>0</v>
      </c>
    </row>
    <row r="540" spans="1:22">
      <c r="A540" s="17">
        <v>343</v>
      </c>
      <c r="B540" s="17" t="s">
        <v>63</v>
      </c>
      <c r="C540" s="22"/>
      <c r="D540" s="28">
        <v>53143</v>
      </c>
      <c r="F540" s="31" t="s">
        <v>190</v>
      </c>
      <c r="H540" s="30">
        <v>0</v>
      </c>
      <c r="J540" s="20">
        <v>407102089.06999999</v>
      </c>
      <c r="L540" s="20">
        <v>85750894.695528761</v>
      </c>
      <c r="N540" s="37">
        <f>+ROUND((100-H540)/100*J540-L540,0)</f>
        <v>321351194</v>
      </c>
      <c r="O540" s="47"/>
      <c r="P540" s="40">
        <v>27.47</v>
      </c>
      <c r="Q540" s="47"/>
      <c r="R540" s="37">
        <f>+ROUND(N540/P540,0)</f>
        <v>11698260</v>
      </c>
      <c r="S540" s="37"/>
      <c r="T540" s="40">
        <f>+ROUND(R540/J540*100,2)</f>
        <v>2.87</v>
      </c>
      <c r="U540" s="40"/>
      <c r="V540" s="86">
        <v>0</v>
      </c>
    </row>
    <row r="541" spans="1:22">
      <c r="A541" s="17">
        <v>345</v>
      </c>
      <c r="B541" s="17" t="s">
        <v>21</v>
      </c>
      <c r="C541" s="22"/>
      <c r="D541" s="28">
        <v>53143</v>
      </c>
      <c r="F541" s="31" t="s">
        <v>190</v>
      </c>
      <c r="H541" s="30"/>
      <c r="J541" s="20">
        <v>4253317.4400000004</v>
      </c>
      <c r="L541" s="20">
        <v>765959.53364375001</v>
      </c>
      <c r="N541" s="41">
        <f>+ROUND((100-H541)/100*J541-L541,0)</f>
        <v>3487358</v>
      </c>
      <c r="O541" s="47"/>
      <c r="P541" s="40">
        <v>27.47</v>
      </c>
      <c r="Q541" s="47"/>
      <c r="R541" s="41">
        <f>+ROUND(N541/P541,0)</f>
        <v>126952</v>
      </c>
      <c r="S541" s="37"/>
      <c r="T541" s="40">
        <f>+ROUND(R541/J541*100,2)</f>
        <v>2.98</v>
      </c>
      <c r="U541" s="40"/>
      <c r="V541" s="86">
        <v>0</v>
      </c>
    </row>
    <row r="542" spans="1:22">
      <c r="A542" s="17">
        <v>346</v>
      </c>
      <c r="B542" s="17" t="s">
        <v>247</v>
      </c>
      <c r="C542" s="22"/>
      <c r="D542" s="28">
        <v>53143</v>
      </c>
      <c r="F542" s="31" t="s">
        <v>190</v>
      </c>
      <c r="H542" s="30">
        <v>0</v>
      </c>
      <c r="J542" s="16">
        <v>1339.75</v>
      </c>
      <c r="L542" s="16">
        <v>298.56988250000001</v>
      </c>
      <c r="N542" s="38">
        <f>+ROUND((100-H542)/100*J542-L542,0)</f>
        <v>1041</v>
      </c>
      <c r="O542" s="58"/>
      <c r="P542" s="40">
        <v>27.48</v>
      </c>
      <c r="Q542" s="58"/>
      <c r="R542" s="38">
        <f>+ROUND(N542/P542,0)</f>
        <v>38</v>
      </c>
      <c r="S542" s="41"/>
      <c r="T542" s="40">
        <f>+ROUND(R542/J542*100,2)</f>
        <v>2.84</v>
      </c>
      <c r="U542" s="40"/>
      <c r="V542" s="90">
        <v>0</v>
      </c>
    </row>
    <row r="543" spans="1:22">
      <c r="B543" s="22" t="s">
        <v>115</v>
      </c>
      <c r="C543" s="22"/>
      <c r="D543" s="28"/>
      <c r="F543" s="31"/>
      <c r="H543" s="30"/>
      <c r="J543" s="23">
        <f>+SUBTOTAL(9,J537:J542)</f>
        <v>432747706.49000001</v>
      </c>
      <c r="K543" s="22"/>
      <c r="L543" s="23">
        <f>+SUBTOTAL(9,L537:L542)</f>
        <v>90348295.715367511</v>
      </c>
      <c r="M543" s="22"/>
      <c r="N543" s="39">
        <f>+SUBTOTAL(9,N537:N542)</f>
        <v>342399410</v>
      </c>
      <c r="O543" s="39"/>
      <c r="P543" s="62">
        <f>+N543/R543</f>
        <v>27.470509667084769</v>
      </c>
      <c r="Q543" s="39"/>
      <c r="R543" s="39">
        <f>+SUBTOTAL(9,R537:R542)</f>
        <v>12464254</v>
      </c>
      <c r="S543" s="39"/>
      <c r="T543" s="62">
        <f>+R543/J543*100</f>
        <v>2.8802588235757698</v>
      </c>
      <c r="U543" s="62"/>
      <c r="V543" s="39">
        <f>+SUBTOTAL(9,V537:V542)</f>
        <v>0</v>
      </c>
    </row>
    <row r="544" spans="1:22">
      <c r="B544" s="22" t="s">
        <v>5</v>
      </c>
      <c r="C544" s="22"/>
      <c r="D544" s="28"/>
      <c r="F544" s="31"/>
      <c r="H544" s="30"/>
      <c r="J544" s="23"/>
      <c r="K544" s="22"/>
      <c r="L544" s="39"/>
      <c r="M544" s="22"/>
      <c r="N544" s="39"/>
      <c r="O544" s="39"/>
      <c r="P544" s="62"/>
      <c r="Q544" s="39"/>
      <c r="R544" s="39"/>
      <c r="S544" s="39"/>
      <c r="T544" s="62"/>
      <c r="U544" s="62"/>
      <c r="V544" s="86"/>
    </row>
    <row r="545" spans="1:22">
      <c r="A545" s="22"/>
      <c r="B545" s="22" t="s">
        <v>195</v>
      </c>
      <c r="C545" s="22"/>
      <c r="D545" s="28"/>
      <c r="F545" s="31"/>
      <c r="H545" s="30"/>
      <c r="J545" s="25"/>
      <c r="L545" s="46"/>
      <c r="N545" s="46"/>
      <c r="O545" s="46"/>
      <c r="P545" s="40"/>
      <c r="Q545" s="46"/>
      <c r="R545" s="46"/>
      <c r="S545" s="46"/>
      <c r="T545" s="40"/>
      <c r="U545" s="40"/>
      <c r="V545" s="86"/>
    </row>
    <row r="546" spans="1:22">
      <c r="A546" s="17">
        <v>341</v>
      </c>
      <c r="B546" s="17" t="s">
        <v>18</v>
      </c>
      <c r="C546" s="22"/>
      <c r="D546" s="28">
        <v>53508</v>
      </c>
      <c r="F546" s="31" t="s">
        <v>190</v>
      </c>
      <c r="H546" s="30">
        <v>0</v>
      </c>
      <c r="J546" s="20">
        <v>4078183.73</v>
      </c>
      <c r="L546" s="37">
        <v>151546.75376098501</v>
      </c>
      <c r="N546" s="37">
        <f>+ROUND((100-H546)/100*J546-L546,0)</f>
        <v>3926637</v>
      </c>
      <c r="O546" s="47"/>
      <c r="P546" s="40">
        <v>28.53</v>
      </c>
      <c r="Q546" s="47"/>
      <c r="R546" s="37">
        <f>+ROUND(N546/P546,0)</f>
        <v>137632</v>
      </c>
      <c r="S546" s="37"/>
      <c r="T546" s="40">
        <f>+ROUND(R546/J546*100,2)</f>
        <v>3.37</v>
      </c>
      <c r="U546" s="40"/>
      <c r="V546" s="86">
        <v>0</v>
      </c>
    </row>
    <row r="547" spans="1:22">
      <c r="A547" s="17">
        <v>343</v>
      </c>
      <c r="B547" s="17" t="s">
        <v>63</v>
      </c>
      <c r="C547" s="22"/>
      <c r="D547" s="28">
        <v>53508</v>
      </c>
      <c r="F547" s="31" t="s">
        <v>190</v>
      </c>
      <c r="H547" s="30">
        <v>0</v>
      </c>
      <c r="J547" s="20">
        <v>104431380.3</v>
      </c>
      <c r="L547" s="37">
        <v>3880707.1292111403</v>
      </c>
      <c r="N547" s="37">
        <f>+ROUND((100-H547)/100*J547-L547,0)</f>
        <v>100550673</v>
      </c>
      <c r="O547" s="47"/>
      <c r="P547" s="40">
        <v>28.53</v>
      </c>
      <c r="Q547" s="47"/>
      <c r="R547" s="37">
        <f>+ROUND(N547/P547,0)</f>
        <v>3524384</v>
      </c>
      <c r="S547" s="37"/>
      <c r="T547" s="40">
        <f>+ROUND(R547/J547*100,2)</f>
        <v>3.37</v>
      </c>
      <c r="U547" s="40"/>
      <c r="V547" s="86">
        <v>0</v>
      </c>
    </row>
    <row r="548" spans="1:22">
      <c r="A548" s="17">
        <v>345</v>
      </c>
      <c r="B548" s="17" t="s">
        <v>21</v>
      </c>
      <c r="C548" s="22"/>
      <c r="D548" s="28">
        <v>53508</v>
      </c>
      <c r="F548" s="31" t="s">
        <v>190</v>
      </c>
      <c r="H548" s="30">
        <v>0</v>
      </c>
      <c r="J548" s="16">
        <v>24224241.09</v>
      </c>
      <c r="L548" s="38">
        <v>900181.39018787292</v>
      </c>
      <c r="N548" s="38">
        <f>+ROUND((100-H548)/100*J548-L548,0)</f>
        <v>23324060</v>
      </c>
      <c r="O548" s="47"/>
      <c r="P548" s="40">
        <v>28.53</v>
      </c>
      <c r="Q548" s="47"/>
      <c r="R548" s="38">
        <f>+ROUND(N548/P548,0)</f>
        <v>817528</v>
      </c>
      <c r="S548" s="41"/>
      <c r="T548" s="40">
        <f>+ROUND(R548/J548*100,2)</f>
        <v>3.37</v>
      </c>
      <c r="U548" s="40"/>
      <c r="V548" s="90">
        <v>0</v>
      </c>
    </row>
    <row r="549" spans="1:22">
      <c r="B549" s="22" t="s">
        <v>196</v>
      </c>
      <c r="C549" s="22"/>
      <c r="D549" s="28"/>
      <c r="F549" s="31"/>
      <c r="H549" s="30"/>
      <c r="J549" s="23">
        <f>+SUBTOTAL(9,J544:J548)</f>
        <v>132733805.12</v>
      </c>
      <c r="K549" s="22"/>
      <c r="L549" s="39">
        <f>+SUBTOTAL(9,L544:L548)</f>
        <v>4932435.2731599985</v>
      </c>
      <c r="M549" s="22"/>
      <c r="N549" s="39">
        <f>+SUBTOTAL(9,N544:N548)</f>
        <v>127801370</v>
      </c>
      <c r="O549" s="39"/>
      <c r="P549" s="62">
        <f>+N549/R549</f>
        <v>28.529995463823997</v>
      </c>
      <c r="Q549" s="39"/>
      <c r="R549" s="39">
        <f>+SUBTOTAL(9,R544:R548)</f>
        <v>4479544</v>
      </c>
      <c r="S549" s="39"/>
      <c r="T549" s="62">
        <f>+R549/J549*100</f>
        <v>3.3748328061191346</v>
      </c>
      <c r="U549" s="62"/>
      <c r="V549" s="39">
        <f>+SUBTOTAL(9,V544:V548)</f>
        <v>0</v>
      </c>
    </row>
    <row r="550" spans="1:22">
      <c r="A550" s="19"/>
      <c r="B550" s="17" t="s">
        <v>5</v>
      </c>
      <c r="C550" s="22"/>
      <c r="D550" s="28"/>
      <c r="F550" s="31"/>
      <c r="H550" s="30"/>
      <c r="J550" s="23"/>
      <c r="K550" s="22"/>
      <c r="L550" s="39"/>
      <c r="M550" s="22"/>
      <c r="N550" s="39"/>
      <c r="O550" s="39"/>
      <c r="P550" s="40"/>
      <c r="Q550" s="39"/>
      <c r="R550" s="39"/>
      <c r="S550" s="39"/>
      <c r="T550" s="40"/>
      <c r="U550" s="40"/>
      <c r="V550" s="86"/>
    </row>
    <row r="551" spans="1:22">
      <c r="A551" s="22"/>
      <c r="B551" s="22" t="s">
        <v>116</v>
      </c>
      <c r="C551" s="22"/>
      <c r="D551" s="28"/>
      <c r="F551" s="31"/>
      <c r="H551" s="30"/>
      <c r="J551" s="25"/>
      <c r="L551" s="46"/>
      <c r="N551" s="46"/>
      <c r="O551" s="46"/>
      <c r="P551" s="40"/>
      <c r="Q551" s="46"/>
      <c r="R551" s="46"/>
      <c r="S551" s="46"/>
      <c r="T551" s="40"/>
      <c r="U551" s="40"/>
      <c r="V551" s="86"/>
    </row>
    <row r="552" spans="1:22">
      <c r="A552" s="17">
        <v>341</v>
      </c>
      <c r="B552" s="17" t="s">
        <v>18</v>
      </c>
      <c r="C552" s="22"/>
      <c r="D552" s="28">
        <v>53508</v>
      </c>
      <c r="F552" s="31" t="s">
        <v>190</v>
      </c>
      <c r="H552" s="30">
        <v>0</v>
      </c>
      <c r="J552" s="20">
        <v>4118678.93</v>
      </c>
      <c r="L552" s="37">
        <v>142042.10528323136</v>
      </c>
      <c r="N552" s="37">
        <f>+ROUND((100-H552)/100*J552-L552,0)</f>
        <v>3976637</v>
      </c>
      <c r="O552" s="47"/>
      <c r="P552" s="40">
        <v>28.53</v>
      </c>
      <c r="Q552" s="47"/>
      <c r="R552" s="37">
        <f>+ROUND(N552/P552,0)</f>
        <v>139384</v>
      </c>
      <c r="S552" s="37"/>
      <c r="T552" s="40">
        <f>+ROUND(R552/J552*100,2)</f>
        <v>3.38</v>
      </c>
      <c r="U552" s="40"/>
      <c r="V552" s="86">
        <v>0</v>
      </c>
    </row>
    <row r="553" spans="1:22">
      <c r="A553" s="17">
        <v>343</v>
      </c>
      <c r="B553" s="17" t="s">
        <v>63</v>
      </c>
      <c r="C553" s="22"/>
      <c r="D553" s="28">
        <v>53508</v>
      </c>
      <c r="F553" s="31" t="s">
        <v>190</v>
      </c>
      <c r="H553" s="30">
        <v>0</v>
      </c>
      <c r="J553" s="20">
        <v>105468354.02</v>
      </c>
      <c r="L553" s="37">
        <v>3637318.4946848857</v>
      </c>
      <c r="N553" s="37">
        <f>+ROUND((100-H553)/100*J553-L553,0)</f>
        <v>101831036</v>
      </c>
      <c r="O553" s="47"/>
      <c r="P553" s="40">
        <v>28.53</v>
      </c>
      <c r="Q553" s="47"/>
      <c r="R553" s="37">
        <f>+ROUND(N553/P553,0)</f>
        <v>3569262</v>
      </c>
      <c r="S553" s="37"/>
      <c r="T553" s="40">
        <f>+ROUND(R553/J553*100,2)</f>
        <v>3.38</v>
      </c>
      <c r="U553" s="40"/>
      <c r="V553" s="86">
        <v>0</v>
      </c>
    </row>
    <row r="554" spans="1:22">
      <c r="A554" s="17">
        <v>345</v>
      </c>
      <c r="B554" s="17" t="s">
        <v>21</v>
      </c>
      <c r="C554" s="22"/>
      <c r="D554" s="28">
        <v>53508</v>
      </c>
      <c r="F554" s="31" t="s">
        <v>190</v>
      </c>
      <c r="H554" s="30">
        <v>0</v>
      </c>
      <c r="J554" s="16">
        <v>24464780.879999999</v>
      </c>
      <c r="L554" s="38">
        <v>843724.17480188119</v>
      </c>
      <c r="N554" s="38">
        <f>+ROUND((100-H554)/100*J554-L554,0)</f>
        <v>23621057</v>
      </c>
      <c r="O554" s="47"/>
      <c r="P554" s="40">
        <v>28.53</v>
      </c>
      <c r="Q554" s="47"/>
      <c r="R554" s="38">
        <f>+ROUND(N554/P554,0)</f>
        <v>827938</v>
      </c>
      <c r="S554" s="41"/>
      <c r="T554" s="40">
        <f>+ROUND(R554/J554*100,2)</f>
        <v>3.38</v>
      </c>
      <c r="U554" s="40"/>
      <c r="V554" s="90">
        <v>0</v>
      </c>
    </row>
    <row r="555" spans="1:22">
      <c r="B555" s="22" t="s">
        <v>117</v>
      </c>
      <c r="C555" s="22"/>
      <c r="D555" s="28"/>
      <c r="F555" s="31"/>
      <c r="H555" s="30"/>
      <c r="J555" s="23">
        <f>+SUBTOTAL(9,J550:J554)</f>
        <v>134051813.83</v>
      </c>
      <c r="K555" s="22"/>
      <c r="L555" s="39">
        <f>+SUBTOTAL(9,L550:L554)</f>
        <v>4623084.7747699982</v>
      </c>
      <c r="M555" s="22"/>
      <c r="N555" s="39">
        <f>+SUBTOTAL(9,N550:N554)</f>
        <v>129428730</v>
      </c>
      <c r="O555" s="39"/>
      <c r="P555" s="62">
        <f>+N555/R555</f>
        <v>28.529997460644395</v>
      </c>
      <c r="Q555" s="39"/>
      <c r="R555" s="39">
        <f>+SUBTOTAL(9,R550:R554)</f>
        <v>4536584</v>
      </c>
      <c r="S555" s="39"/>
      <c r="T555" s="62">
        <f>+R555/J555*100</f>
        <v>3.3842018771585916</v>
      </c>
      <c r="U555" s="62"/>
      <c r="V555" s="39">
        <f>+SUBTOTAL(9,V550:V554)</f>
        <v>0</v>
      </c>
    </row>
    <row r="556" spans="1:22">
      <c r="A556" s="19"/>
      <c r="B556" s="17" t="s">
        <v>5</v>
      </c>
      <c r="C556" s="22"/>
      <c r="D556" s="28"/>
      <c r="F556" s="31"/>
      <c r="H556" s="30"/>
      <c r="J556" s="23"/>
      <c r="K556" s="22"/>
      <c r="L556" s="39"/>
      <c r="M556" s="22"/>
      <c r="N556" s="39"/>
      <c r="O556" s="39"/>
      <c r="P556" s="40"/>
      <c r="Q556" s="39"/>
      <c r="R556" s="39"/>
      <c r="S556" s="39"/>
      <c r="T556" s="40"/>
      <c r="U556" s="40"/>
      <c r="V556" s="86"/>
    </row>
    <row r="557" spans="1:22">
      <c r="A557" s="22"/>
      <c r="B557" s="22" t="s">
        <v>197</v>
      </c>
      <c r="C557" s="22"/>
      <c r="D557" s="28"/>
      <c r="F557" s="31"/>
      <c r="H557" s="30"/>
      <c r="J557" s="25"/>
      <c r="L557" s="46"/>
      <c r="N557" s="46"/>
      <c r="O557" s="46"/>
      <c r="P557" s="40"/>
      <c r="Q557" s="46"/>
      <c r="R557" s="46"/>
      <c r="S557" s="46"/>
      <c r="T557" s="40"/>
      <c r="U557" s="40"/>
      <c r="V557" s="86"/>
    </row>
    <row r="558" spans="1:22">
      <c r="A558" s="17">
        <v>341</v>
      </c>
      <c r="B558" s="17" t="s">
        <v>18</v>
      </c>
      <c r="C558" s="22"/>
      <c r="D558" s="28">
        <v>53508</v>
      </c>
      <c r="F558" s="31" t="s">
        <v>190</v>
      </c>
      <c r="H558" s="30">
        <v>0</v>
      </c>
      <c r="J558" s="20">
        <v>4207181.04</v>
      </c>
      <c r="L558" s="37">
        <v>156213.68168965142</v>
      </c>
      <c r="N558" s="37">
        <f>+ROUND((100-H558)/100*J558-L558,0)</f>
        <v>4050967</v>
      </c>
      <c r="O558" s="47"/>
      <c r="P558" s="40">
        <v>28.53</v>
      </c>
      <c r="Q558" s="47"/>
      <c r="R558" s="37">
        <f>+ROUND(N558/P558,0)</f>
        <v>141990</v>
      </c>
      <c r="S558" s="37"/>
      <c r="T558" s="40">
        <f>+ROUND(R558/J558*100,2)</f>
        <v>3.37</v>
      </c>
      <c r="U558" s="40"/>
      <c r="V558" s="86">
        <v>0</v>
      </c>
    </row>
    <row r="559" spans="1:22">
      <c r="A559" s="17">
        <v>343</v>
      </c>
      <c r="B559" s="17" t="s">
        <v>63</v>
      </c>
      <c r="C559" s="22"/>
      <c r="D559" s="28">
        <v>53508</v>
      </c>
      <c r="F559" s="31" t="s">
        <v>190</v>
      </c>
      <c r="H559" s="30">
        <v>0</v>
      </c>
      <c r="J559" s="20">
        <v>107734656.63</v>
      </c>
      <c r="L559" s="37">
        <v>4000214.6800278206</v>
      </c>
      <c r="N559" s="37">
        <f>+ROUND((100-H559)/100*J559-L559,0)</f>
        <v>103734442</v>
      </c>
      <c r="O559" s="47"/>
      <c r="P559" s="40">
        <v>28.53</v>
      </c>
      <c r="Q559" s="47"/>
      <c r="R559" s="37">
        <f>+ROUND(N559/P559,0)</f>
        <v>3635978</v>
      </c>
      <c r="S559" s="37"/>
      <c r="T559" s="40">
        <f>+ROUND(R559/J559*100,2)</f>
        <v>3.37</v>
      </c>
      <c r="U559" s="40"/>
      <c r="V559" s="86">
        <v>0</v>
      </c>
    </row>
    <row r="560" spans="1:22">
      <c r="A560" s="17">
        <v>345</v>
      </c>
      <c r="B560" s="17" t="s">
        <v>21</v>
      </c>
      <c r="C560" s="22"/>
      <c r="D560" s="28">
        <v>53508</v>
      </c>
      <c r="F560" s="31" t="s">
        <v>190</v>
      </c>
      <c r="H560" s="30">
        <v>0</v>
      </c>
      <c r="J560" s="16">
        <v>24990479.77</v>
      </c>
      <c r="L560" s="38">
        <v>927902.74888252805</v>
      </c>
      <c r="N560" s="38">
        <f>+ROUND((100-H560)/100*J560-L560,0)</f>
        <v>24062577</v>
      </c>
      <c r="O560" s="47"/>
      <c r="P560" s="40">
        <v>28.53</v>
      </c>
      <c r="Q560" s="47"/>
      <c r="R560" s="38">
        <f>+ROUND(N560/P560,0)</f>
        <v>843413</v>
      </c>
      <c r="S560" s="41"/>
      <c r="T560" s="40">
        <f>+ROUND(R560/J560*100,2)</f>
        <v>3.37</v>
      </c>
      <c r="U560" s="40"/>
      <c r="V560" s="86">
        <v>0</v>
      </c>
    </row>
    <row r="561" spans="1:22">
      <c r="B561" s="22" t="s">
        <v>198</v>
      </c>
      <c r="C561" s="22"/>
      <c r="D561" s="28"/>
      <c r="F561" s="29"/>
      <c r="H561" s="30"/>
      <c r="J561" s="12">
        <f>+SUBTOTAL(9,J556:J560)</f>
        <v>136932317.44</v>
      </c>
      <c r="K561" s="22"/>
      <c r="L561" s="45">
        <f>+SUBTOTAL(9,L556:L560)</f>
        <v>5084331.1106000002</v>
      </c>
      <c r="M561" s="22"/>
      <c r="N561" s="45">
        <f>+SUBTOTAL(9,N556:N560)</f>
        <v>131847986</v>
      </c>
      <c r="O561" s="39"/>
      <c r="P561" s="62">
        <f>+N561/R561</f>
        <v>28.529996985749499</v>
      </c>
      <c r="Q561" s="39"/>
      <c r="R561" s="45">
        <f>+SUBTOTAL(9,R556:R560)</f>
        <v>4621381</v>
      </c>
      <c r="S561" s="39"/>
      <c r="T561" s="62">
        <f>+R561/J561*100</f>
        <v>3.3749381346919529</v>
      </c>
      <c r="U561" s="62"/>
      <c r="V561" s="45">
        <f>+SUBTOTAL(9,V556:V560)</f>
        <v>0</v>
      </c>
    </row>
    <row r="562" spans="1:22">
      <c r="B562" s="22" t="s">
        <v>5</v>
      </c>
      <c r="C562" s="22"/>
      <c r="D562" s="28"/>
      <c r="F562" s="29"/>
      <c r="H562" s="30"/>
      <c r="J562" s="23"/>
      <c r="K562" s="22"/>
      <c r="L562" s="23"/>
      <c r="M562" s="22"/>
      <c r="N562" s="39"/>
      <c r="O562" s="39"/>
      <c r="P562" s="62"/>
      <c r="Q562" s="39"/>
      <c r="R562" s="39"/>
      <c r="S562" s="39"/>
      <c r="T562" s="62"/>
      <c r="U562" s="62"/>
      <c r="V562" s="86"/>
    </row>
    <row r="563" spans="1:22">
      <c r="A563" s="19" t="s">
        <v>13</v>
      </c>
      <c r="C563" s="22"/>
      <c r="D563" s="28"/>
      <c r="F563" s="29"/>
      <c r="H563" s="30"/>
      <c r="J563" s="7">
        <f>+SUBTOTAL(9,J527:J562)</f>
        <v>1051134800.52</v>
      </c>
      <c r="L563" s="7">
        <f>+SUBTOTAL(9,L527:L562)</f>
        <v>160293011.22178748</v>
      </c>
      <c r="N563" s="70">
        <f>+SUBTOTAL(9,N527:N562)</f>
        <v>890841789</v>
      </c>
      <c r="O563" s="46"/>
      <c r="P563" s="59">
        <f>+N563/R563</f>
        <v>26.664687232772607</v>
      </c>
      <c r="Q563" s="46"/>
      <c r="R563" s="70">
        <f>+SUBTOTAL(9,R527:R562)</f>
        <v>33409047</v>
      </c>
      <c r="S563" s="46"/>
      <c r="T563" s="59">
        <f>+R563/J563*100</f>
        <v>3.1783789275621386</v>
      </c>
      <c r="U563" s="59"/>
      <c r="V563" s="70">
        <f>+SUBTOTAL(9,V527:V562)</f>
        <v>0</v>
      </c>
    </row>
    <row r="564" spans="1:22">
      <c r="A564" s="19"/>
      <c r="B564" s="17" t="s">
        <v>5</v>
      </c>
      <c r="C564" s="22"/>
      <c r="D564" s="28"/>
      <c r="F564" s="29"/>
      <c r="H564" s="30"/>
      <c r="J564" s="25"/>
      <c r="L564" s="25"/>
      <c r="N564" s="46"/>
      <c r="O564" s="46"/>
      <c r="P564" s="40"/>
      <c r="Q564" s="46"/>
      <c r="R564" s="46"/>
      <c r="S564" s="46"/>
      <c r="T564" s="40"/>
      <c r="U564" s="40"/>
      <c r="V564" s="86"/>
    </row>
    <row r="565" spans="1:22" ht="13.8" thickBot="1">
      <c r="A565" s="19" t="s">
        <v>11</v>
      </c>
      <c r="C565" s="22"/>
      <c r="D565" s="28"/>
      <c r="F565" s="29"/>
      <c r="H565" s="30"/>
      <c r="J565" s="8">
        <f>+SUBTOTAL(9,J16:J564)</f>
        <v>23528808008.330017</v>
      </c>
      <c r="L565" s="8">
        <f>+SUBTOTAL(9,L16:L564)</f>
        <v>5984853374.8645096</v>
      </c>
      <c r="N565" s="50">
        <f>+SUBTOTAL(9,N16:N564)</f>
        <v>17028858906</v>
      </c>
      <c r="O565" s="46"/>
      <c r="P565" s="59">
        <f>+N565/R565</f>
        <v>22.090094850028489</v>
      </c>
      <c r="Q565" s="46"/>
      <c r="R565" s="50">
        <f>+SUBTOTAL(9,R16:R564)</f>
        <v>770882109</v>
      </c>
      <c r="S565" s="46"/>
      <c r="T565" s="59">
        <f>+R565/J565*100</f>
        <v>3.2763330327957156</v>
      </c>
      <c r="U565" s="59"/>
      <c r="V565" s="50">
        <f>+SUBTOTAL(9,V16:V564)</f>
        <v>-199209172</v>
      </c>
    </row>
    <row r="566" spans="1:22" ht="13.8" thickTop="1">
      <c r="B566" s="17" t="s">
        <v>5</v>
      </c>
      <c r="C566" s="22"/>
      <c r="D566" s="28"/>
      <c r="F566" s="29"/>
      <c r="H566" s="30"/>
      <c r="P566" s="40"/>
      <c r="T566" s="40"/>
      <c r="U566" s="40"/>
      <c r="V566" s="86"/>
    </row>
    <row r="567" spans="1:22">
      <c r="B567" s="17" t="s">
        <v>5</v>
      </c>
      <c r="C567" s="22"/>
      <c r="D567" s="28"/>
      <c r="F567" s="29"/>
      <c r="H567" s="30"/>
      <c r="O567" s="47"/>
      <c r="P567" s="40"/>
      <c r="Q567" s="47"/>
      <c r="T567" s="40"/>
      <c r="U567" s="40"/>
      <c r="V567" s="86"/>
    </row>
    <row r="568" spans="1:22">
      <c r="A568" s="19" t="s">
        <v>8</v>
      </c>
      <c r="C568" s="22"/>
      <c r="D568" s="28"/>
      <c r="F568" s="29"/>
      <c r="H568" s="30"/>
      <c r="J568" s="4"/>
      <c r="K568" s="4"/>
      <c r="L568" s="4"/>
      <c r="M568" s="4"/>
      <c r="N568" s="64"/>
      <c r="O568" s="64"/>
      <c r="P568" s="40"/>
      <c r="Q568" s="64"/>
      <c r="R568" s="64"/>
      <c r="S568" s="64"/>
      <c r="T568" s="40"/>
      <c r="U568" s="40"/>
      <c r="V568" s="86"/>
    </row>
    <row r="569" spans="1:22">
      <c r="B569" s="17" t="s">
        <v>5</v>
      </c>
      <c r="C569" s="22"/>
      <c r="D569" s="28"/>
      <c r="F569" s="29"/>
      <c r="H569" s="30"/>
      <c r="J569" s="4"/>
      <c r="K569" s="4"/>
      <c r="L569" s="4"/>
      <c r="M569" s="4"/>
      <c r="N569" s="64"/>
      <c r="O569" s="64"/>
      <c r="P569" s="40"/>
      <c r="Q569" s="64"/>
      <c r="R569" s="64"/>
      <c r="S569" s="64"/>
      <c r="T569" s="40"/>
      <c r="U569" s="40"/>
      <c r="V569" s="86"/>
    </row>
    <row r="570" spans="1:22">
      <c r="A570" s="19"/>
      <c r="B570" s="19" t="s">
        <v>118</v>
      </c>
      <c r="C570" s="22"/>
      <c r="D570" s="28"/>
      <c r="F570" s="29"/>
      <c r="H570" s="30"/>
      <c r="P570" s="40"/>
      <c r="T570" s="40"/>
      <c r="U570" s="40"/>
      <c r="V570" s="86"/>
    </row>
    <row r="571" spans="1:22">
      <c r="A571" s="17">
        <v>350.2</v>
      </c>
      <c r="B571" s="17" t="s">
        <v>119</v>
      </c>
      <c r="C571" s="22"/>
      <c r="D571" s="28" t="s">
        <v>12</v>
      </c>
      <c r="F571" s="29" t="s">
        <v>236</v>
      </c>
      <c r="H571" s="30">
        <v>0</v>
      </c>
      <c r="J571" s="20">
        <v>256062200.68000001</v>
      </c>
      <c r="L571" s="20">
        <v>53654850.077944279</v>
      </c>
      <c r="N571" s="37">
        <f>+ROUND((100-H571)/100*J571-L571,0)</f>
        <v>202407351</v>
      </c>
      <c r="O571" s="47"/>
      <c r="P571" s="40">
        <v>78.56</v>
      </c>
      <c r="Q571" s="47"/>
      <c r="R571" s="37">
        <f>+ROUND(N571/P571,0)</f>
        <v>2576468</v>
      </c>
      <c r="S571" s="37"/>
      <c r="T571" s="40">
        <f t="shared" ref="T571:T580" si="75">+ROUND(R571/J571*100,2)</f>
        <v>1.01</v>
      </c>
      <c r="U571" s="40"/>
      <c r="V571" s="86">
        <v>-646337</v>
      </c>
    </row>
    <row r="572" spans="1:22">
      <c r="A572" s="17">
        <v>352</v>
      </c>
      <c r="B572" s="17" t="s">
        <v>18</v>
      </c>
      <c r="C572" s="22"/>
      <c r="D572" s="28" t="s">
        <v>12</v>
      </c>
      <c r="F572" s="29" t="s">
        <v>213</v>
      </c>
      <c r="H572" s="30">
        <v>-15</v>
      </c>
      <c r="J572" s="20">
        <v>164509018.69</v>
      </c>
      <c r="L572" s="20">
        <v>42940285.587999992</v>
      </c>
      <c r="N572" s="37">
        <f t="shared" ref="N572:N580" si="76">+ROUND((100-H572)/100*J572-L572,0)</f>
        <v>146245086</v>
      </c>
      <c r="O572" s="47"/>
      <c r="P572" s="40">
        <v>52.3</v>
      </c>
      <c r="Q572" s="47"/>
      <c r="R572" s="37">
        <f t="shared" ref="R572:R580" si="77">+ROUND(N572/P572,0)</f>
        <v>2796273</v>
      </c>
      <c r="S572" s="37"/>
      <c r="T572" s="40">
        <f t="shared" si="75"/>
        <v>1.7</v>
      </c>
      <c r="U572" s="40"/>
      <c r="V572" s="86">
        <v>0</v>
      </c>
    </row>
    <row r="573" spans="1:22">
      <c r="A573" s="17">
        <v>353</v>
      </c>
      <c r="B573" s="17" t="s">
        <v>120</v>
      </c>
      <c r="C573" s="22"/>
      <c r="D573" s="28" t="s">
        <v>12</v>
      </c>
      <c r="F573" s="29" t="s">
        <v>237</v>
      </c>
      <c r="H573" s="42">
        <v>0</v>
      </c>
      <c r="J573" s="20">
        <v>1836156315.26</v>
      </c>
      <c r="L573" s="20">
        <v>471438143.66567463</v>
      </c>
      <c r="N573" s="37">
        <f t="shared" si="76"/>
        <v>1364718172</v>
      </c>
      <c r="O573" s="47"/>
      <c r="P573" s="40">
        <v>34.67</v>
      </c>
      <c r="Q573" s="47"/>
      <c r="R573" s="37">
        <f t="shared" si="77"/>
        <v>39363085</v>
      </c>
      <c r="S573" s="37"/>
      <c r="T573" s="40">
        <f t="shared" si="75"/>
        <v>2.14</v>
      </c>
      <c r="U573" s="40"/>
      <c r="V573" s="86">
        <v>-4022131</v>
      </c>
    </row>
    <row r="574" spans="1:22">
      <c r="A574" s="17">
        <v>353.1</v>
      </c>
      <c r="B574" s="17" t="s">
        <v>248</v>
      </c>
      <c r="C574" s="22"/>
      <c r="D574" s="28" t="s">
        <v>12</v>
      </c>
      <c r="F574" s="29" t="s">
        <v>238</v>
      </c>
      <c r="H574" s="30">
        <v>0</v>
      </c>
      <c r="J574" s="20">
        <v>416112312.94999999</v>
      </c>
      <c r="L574" s="20">
        <v>41611558.341403328</v>
      </c>
      <c r="N574" s="37">
        <f t="shared" si="76"/>
        <v>374500755</v>
      </c>
      <c r="O574" s="47"/>
      <c r="P574" s="40">
        <v>31.38</v>
      </c>
      <c r="Q574" s="47"/>
      <c r="R574" s="37">
        <f t="shared" si="77"/>
        <v>11934377</v>
      </c>
      <c r="S574" s="37"/>
      <c r="T574" s="40">
        <f t="shared" si="75"/>
        <v>2.87</v>
      </c>
      <c r="U574" s="40"/>
      <c r="V574" s="86">
        <v>-2796798</v>
      </c>
    </row>
    <row r="575" spans="1:22">
      <c r="A575" s="17">
        <v>354</v>
      </c>
      <c r="B575" s="17" t="s">
        <v>122</v>
      </c>
      <c r="C575" s="22"/>
      <c r="D575" s="28" t="s">
        <v>12</v>
      </c>
      <c r="F575" s="29" t="s">
        <v>239</v>
      </c>
      <c r="H575" s="30">
        <v>-15</v>
      </c>
      <c r="J575" s="20">
        <v>371412402.08999997</v>
      </c>
      <c r="L575" s="20">
        <v>174745059.62796941</v>
      </c>
      <c r="N575" s="37">
        <f t="shared" si="76"/>
        <v>252379203</v>
      </c>
      <c r="O575" s="47"/>
      <c r="P575" s="40">
        <v>46.24</v>
      </c>
      <c r="Q575" s="47"/>
      <c r="R575" s="37">
        <f t="shared" si="77"/>
        <v>5458028</v>
      </c>
      <c r="S575" s="37"/>
      <c r="T575" s="40">
        <f t="shared" si="75"/>
        <v>1.47</v>
      </c>
      <c r="U575" s="40"/>
      <c r="V575" s="86">
        <v>-886222</v>
      </c>
    </row>
    <row r="576" spans="1:22">
      <c r="A576" s="17">
        <v>355</v>
      </c>
      <c r="B576" s="17" t="s">
        <v>123</v>
      </c>
      <c r="C576" s="22"/>
      <c r="D576" s="28" t="s">
        <v>12</v>
      </c>
      <c r="F576" s="29" t="s">
        <v>240</v>
      </c>
      <c r="H576" s="30">
        <v>-40</v>
      </c>
      <c r="J576" s="20">
        <v>1315959900.5599999</v>
      </c>
      <c r="L576" s="20">
        <v>298111651.22839856</v>
      </c>
      <c r="N576" s="37">
        <f t="shared" si="76"/>
        <v>1544232210</v>
      </c>
      <c r="O576" s="47"/>
      <c r="P576" s="40">
        <v>45.74</v>
      </c>
      <c r="Q576" s="47"/>
      <c r="R576" s="37">
        <f t="shared" si="77"/>
        <v>33761089</v>
      </c>
      <c r="S576" s="37"/>
      <c r="T576" s="40">
        <f t="shared" si="75"/>
        <v>2.57</v>
      </c>
      <c r="U576" s="40"/>
      <c r="V576" s="86">
        <v>-4604658</v>
      </c>
    </row>
    <row r="577" spans="1:22">
      <c r="A577" s="17">
        <v>356</v>
      </c>
      <c r="B577" s="17" t="s">
        <v>124</v>
      </c>
      <c r="C577" s="22"/>
      <c r="D577" s="28" t="s">
        <v>12</v>
      </c>
      <c r="F577" s="29" t="s">
        <v>240</v>
      </c>
      <c r="H577" s="30">
        <v>-45</v>
      </c>
      <c r="J577" s="20">
        <v>905131018.38999999</v>
      </c>
      <c r="L577" s="20">
        <v>337007404.93186229</v>
      </c>
      <c r="N577" s="37">
        <f t="shared" si="76"/>
        <v>975432572</v>
      </c>
      <c r="O577" s="47"/>
      <c r="P577" s="40">
        <v>43.1</v>
      </c>
      <c r="Q577" s="47"/>
      <c r="R577" s="37">
        <f t="shared" si="77"/>
        <v>22631846</v>
      </c>
      <c r="S577" s="37"/>
      <c r="T577" s="40">
        <f t="shared" si="75"/>
        <v>2.5</v>
      </c>
      <c r="U577" s="40"/>
      <c r="V577" s="86">
        <v>-3100558</v>
      </c>
    </row>
    <row r="578" spans="1:22">
      <c r="A578" s="17">
        <v>357</v>
      </c>
      <c r="B578" s="17" t="s">
        <v>125</v>
      </c>
      <c r="C578" s="22"/>
      <c r="D578" s="28" t="s">
        <v>12</v>
      </c>
      <c r="F578" s="29" t="s">
        <v>241</v>
      </c>
      <c r="H578" s="30">
        <v>0</v>
      </c>
      <c r="J578" s="20">
        <v>80295444.120000005</v>
      </c>
      <c r="L578" s="20">
        <v>27751731.549999997</v>
      </c>
      <c r="N578" s="37">
        <f t="shared" si="76"/>
        <v>52543713</v>
      </c>
      <c r="O578" s="47"/>
      <c r="P578" s="40">
        <v>45.61</v>
      </c>
      <c r="Q578" s="47"/>
      <c r="R578" s="37">
        <f t="shared" si="77"/>
        <v>1152022</v>
      </c>
      <c r="S578" s="37"/>
      <c r="T578" s="40">
        <f t="shared" si="75"/>
        <v>1.43</v>
      </c>
      <c r="U578" s="40"/>
      <c r="V578" s="86">
        <v>0</v>
      </c>
    </row>
    <row r="579" spans="1:22">
      <c r="A579" s="17">
        <v>358</v>
      </c>
      <c r="B579" s="17" t="s">
        <v>249</v>
      </c>
      <c r="C579" s="22"/>
      <c r="D579" s="28" t="s">
        <v>12</v>
      </c>
      <c r="F579" s="29" t="s">
        <v>213</v>
      </c>
      <c r="H579" s="30">
        <v>-20</v>
      </c>
      <c r="J579" s="20">
        <v>111203910.44</v>
      </c>
      <c r="L579" s="20">
        <v>31010192.599999998</v>
      </c>
      <c r="N579" s="37">
        <f t="shared" si="76"/>
        <v>102434500</v>
      </c>
      <c r="O579" s="47"/>
      <c r="P579" s="40">
        <v>49.36</v>
      </c>
      <c r="Q579" s="47"/>
      <c r="R579" s="37">
        <f t="shared" si="77"/>
        <v>2075253</v>
      </c>
      <c r="S579" s="37"/>
      <c r="T579" s="40">
        <f t="shared" si="75"/>
        <v>1.87</v>
      </c>
      <c r="U579" s="40"/>
      <c r="V579" s="86">
        <v>0</v>
      </c>
    </row>
    <row r="580" spans="1:22">
      <c r="A580" s="17">
        <v>359</v>
      </c>
      <c r="B580" s="17" t="s">
        <v>127</v>
      </c>
      <c r="C580" s="22"/>
      <c r="D580" s="28" t="s">
        <v>12</v>
      </c>
      <c r="F580" s="29" t="s">
        <v>242</v>
      </c>
      <c r="H580" s="30">
        <v>-10</v>
      </c>
      <c r="J580" s="16">
        <v>120783299.18000001</v>
      </c>
      <c r="L580" s="16">
        <v>44431827.413000003</v>
      </c>
      <c r="N580" s="38">
        <f t="shared" si="76"/>
        <v>88429802</v>
      </c>
      <c r="O580" s="58"/>
      <c r="P580" s="40">
        <v>54.85</v>
      </c>
      <c r="Q580" s="58"/>
      <c r="R580" s="38">
        <f t="shared" si="77"/>
        <v>1612212</v>
      </c>
      <c r="S580" s="41"/>
      <c r="T580" s="40">
        <f t="shared" si="75"/>
        <v>1.33</v>
      </c>
      <c r="U580" s="40"/>
      <c r="V580" s="90">
        <v>0</v>
      </c>
    </row>
    <row r="581" spans="1:22">
      <c r="B581" s="17" t="s">
        <v>5</v>
      </c>
      <c r="C581" s="22"/>
      <c r="D581" s="28"/>
      <c r="F581" s="29"/>
      <c r="H581" s="30"/>
      <c r="P581" s="40"/>
      <c r="T581" s="40"/>
      <c r="U581" s="40"/>
      <c r="V581" s="86"/>
    </row>
    <row r="582" spans="1:22">
      <c r="A582" s="19"/>
      <c r="B582" s="19" t="s">
        <v>128</v>
      </c>
      <c r="C582" s="22"/>
      <c r="D582" s="28"/>
      <c r="F582" s="29"/>
      <c r="H582" s="30"/>
      <c r="J582" s="6">
        <f>+SUBTOTAL(9,J571:J581)</f>
        <v>5577625822.3599997</v>
      </c>
      <c r="L582" s="6">
        <f>+SUBTOTAL(9,L571:L581)</f>
        <v>1522702705.0242527</v>
      </c>
      <c r="N582" s="71">
        <f>+SUBTOTAL(9,N571:N581)</f>
        <v>5103323364</v>
      </c>
      <c r="O582" s="71"/>
      <c r="P582" s="59">
        <f>+N582/R582</f>
        <v>41.369133835567489</v>
      </c>
      <c r="Q582" s="71"/>
      <c r="R582" s="71">
        <f>+SUBTOTAL(9,R571:R581)</f>
        <v>123360653</v>
      </c>
      <c r="S582" s="71"/>
      <c r="T582" s="59">
        <f>+R582/J582*100</f>
        <v>2.2117054268047647</v>
      </c>
      <c r="U582" s="59"/>
      <c r="V582" s="71">
        <f>+SUBTOTAL(9,V571:V581)</f>
        <v>-16056704</v>
      </c>
    </row>
    <row r="583" spans="1:22">
      <c r="A583" s="19"/>
      <c r="B583" s="19" t="s">
        <v>5</v>
      </c>
      <c r="C583" s="22"/>
      <c r="D583" s="28"/>
      <c r="F583" s="29"/>
      <c r="H583" s="30"/>
      <c r="P583" s="40"/>
      <c r="T583" s="40"/>
      <c r="U583" s="40"/>
      <c r="V583" s="86"/>
    </row>
    <row r="584" spans="1:22">
      <c r="A584" s="19"/>
      <c r="B584" s="19" t="s">
        <v>129</v>
      </c>
      <c r="C584" s="22"/>
      <c r="D584" s="28"/>
      <c r="F584" s="29"/>
      <c r="H584" s="30"/>
      <c r="P584" s="40"/>
      <c r="T584" s="40"/>
      <c r="U584" s="40"/>
      <c r="V584" s="86"/>
    </row>
    <row r="585" spans="1:22">
      <c r="A585" s="17">
        <v>361</v>
      </c>
      <c r="B585" s="17" t="s">
        <v>18</v>
      </c>
      <c r="C585" s="22"/>
      <c r="D585" s="28" t="s">
        <v>12</v>
      </c>
      <c r="F585" s="29" t="s">
        <v>213</v>
      </c>
      <c r="H585" s="30">
        <v>-15</v>
      </c>
      <c r="J585" s="20">
        <v>205508712.61000001</v>
      </c>
      <c r="L585" s="20">
        <v>58619127.831</v>
      </c>
      <c r="N585" s="37">
        <f t="shared" ref="N585:N600" si="78">+ROUND((100-H585)/100*J585-L585,0)</f>
        <v>177715892</v>
      </c>
      <c r="O585" s="47"/>
      <c r="P585" s="40">
        <v>49.52</v>
      </c>
      <c r="Q585" s="47"/>
      <c r="R585" s="37">
        <f t="shared" ref="R585:R600" si="79">+ROUND(N585/P585,0)</f>
        <v>3588770</v>
      </c>
      <c r="S585" s="37"/>
      <c r="T585" s="40">
        <f t="shared" ref="T585:T600" si="80">+ROUND(R585/J585*100,2)</f>
        <v>1.75</v>
      </c>
      <c r="U585" s="40"/>
      <c r="V585" s="86">
        <v>0</v>
      </c>
    </row>
    <row r="586" spans="1:22">
      <c r="A586" s="17">
        <v>362</v>
      </c>
      <c r="B586" s="17" t="s">
        <v>120</v>
      </c>
      <c r="C586" s="22"/>
      <c r="D586" s="28" t="s">
        <v>12</v>
      </c>
      <c r="F586" s="29" t="s">
        <v>214</v>
      </c>
      <c r="H586" s="30">
        <v>-5</v>
      </c>
      <c r="J586" s="20">
        <v>1911232118.75</v>
      </c>
      <c r="L586" s="20">
        <v>532515751.64314473</v>
      </c>
      <c r="N586" s="37">
        <f t="shared" si="78"/>
        <v>1474277973</v>
      </c>
      <c r="O586" s="47"/>
      <c r="P586" s="40">
        <v>36.65</v>
      </c>
      <c r="Q586" s="47"/>
      <c r="R586" s="37">
        <f t="shared" si="79"/>
        <v>40225866</v>
      </c>
      <c r="S586" s="37"/>
      <c r="T586" s="40">
        <f t="shared" si="80"/>
        <v>2.1</v>
      </c>
      <c r="U586" s="40"/>
      <c r="V586" s="86">
        <v>-4910340</v>
      </c>
    </row>
    <row r="587" spans="1:22">
      <c r="A587" s="17">
        <v>364.1</v>
      </c>
      <c r="B587" s="17" t="s">
        <v>130</v>
      </c>
      <c r="C587" s="22"/>
      <c r="D587" s="28" t="s">
        <v>12</v>
      </c>
      <c r="F587" s="29" t="s">
        <v>215</v>
      </c>
      <c r="H587" s="42">
        <v>-60</v>
      </c>
      <c r="J587" s="20">
        <v>1152547582.3699999</v>
      </c>
      <c r="L587" s="20">
        <v>390862585.69275093</v>
      </c>
      <c r="N587" s="37">
        <f t="shared" si="78"/>
        <v>1453213546</v>
      </c>
      <c r="O587" s="47"/>
      <c r="P587" s="40">
        <v>32.14</v>
      </c>
      <c r="Q587" s="47"/>
      <c r="R587" s="37">
        <f>+ROUND(N587/P587,0)</f>
        <v>45215107</v>
      </c>
      <c r="S587" s="37"/>
      <c r="T587" s="40">
        <f>+ROUND(R587/J587*100,2)</f>
        <v>3.92</v>
      </c>
      <c r="U587" s="40"/>
      <c r="V587" s="86">
        <v>-16804518</v>
      </c>
    </row>
    <row r="588" spans="1:22">
      <c r="A588" s="17">
        <v>364.2</v>
      </c>
      <c r="B588" s="17" t="s">
        <v>250</v>
      </c>
      <c r="C588" s="22"/>
      <c r="D588" s="28" t="s">
        <v>12</v>
      </c>
      <c r="F588" s="29" t="s">
        <v>216</v>
      </c>
      <c r="H588" s="42">
        <v>-60</v>
      </c>
      <c r="J588" s="34">
        <v>931675387.74000001</v>
      </c>
      <c r="K588" s="55"/>
      <c r="L588" s="20">
        <v>85838156.457142159</v>
      </c>
      <c r="M588" s="55"/>
      <c r="N588" s="41">
        <f t="shared" si="78"/>
        <v>1404842464</v>
      </c>
      <c r="O588" s="58"/>
      <c r="P588" s="68">
        <v>51.88</v>
      </c>
      <c r="Q588" s="58"/>
      <c r="R588" s="41">
        <f>+ROUND(N588/P588,0)</f>
        <v>27078691</v>
      </c>
      <c r="S588" s="41"/>
      <c r="T588" s="68">
        <f>+ROUND(R588/J588*100,2)</f>
        <v>2.91</v>
      </c>
      <c r="U588" s="68"/>
      <c r="V588" s="86">
        <v>-10828936</v>
      </c>
    </row>
    <row r="589" spans="1:22">
      <c r="A589" s="17">
        <v>365</v>
      </c>
      <c r="B589" s="17" t="s">
        <v>251</v>
      </c>
      <c r="C589" s="22"/>
      <c r="D589" s="28" t="s">
        <v>12</v>
      </c>
      <c r="F589" s="29" t="s">
        <v>217</v>
      </c>
      <c r="H589" s="30">
        <v>-60</v>
      </c>
      <c r="J589" s="20">
        <v>2233914471.5</v>
      </c>
      <c r="L589" s="20">
        <v>680045642.46720839</v>
      </c>
      <c r="N589" s="37">
        <f t="shared" si="78"/>
        <v>2894217512</v>
      </c>
      <c r="O589" s="47"/>
      <c r="P589" s="40">
        <v>44.16</v>
      </c>
      <c r="Q589" s="47"/>
      <c r="R589" s="37">
        <f t="shared" si="79"/>
        <v>65539346</v>
      </c>
      <c r="S589" s="37"/>
      <c r="T589" s="40">
        <f t="shared" si="80"/>
        <v>2.93</v>
      </c>
      <c r="U589" s="40"/>
      <c r="V589" s="86">
        <v>-16500740</v>
      </c>
    </row>
    <row r="590" spans="1:22">
      <c r="A590" s="17">
        <v>366.6</v>
      </c>
      <c r="B590" s="17" t="s">
        <v>186</v>
      </c>
      <c r="C590" s="22"/>
      <c r="D590" s="28" t="s">
        <v>12</v>
      </c>
      <c r="F590" s="29" t="s">
        <v>218</v>
      </c>
      <c r="H590" s="30">
        <v>0</v>
      </c>
      <c r="J590" s="20">
        <v>1527417261.03</v>
      </c>
      <c r="L590" s="20">
        <v>361940007.14999998</v>
      </c>
      <c r="N590" s="37">
        <f t="shared" si="78"/>
        <v>1165477254</v>
      </c>
      <c r="O590" s="47"/>
      <c r="P590" s="40">
        <v>53.67</v>
      </c>
      <c r="Q590" s="47"/>
      <c r="R590" s="37">
        <f t="shared" si="79"/>
        <v>21715619</v>
      </c>
      <c r="S590" s="37"/>
      <c r="T590" s="40">
        <f t="shared" si="80"/>
        <v>1.42</v>
      </c>
      <c r="U590" s="40"/>
      <c r="V590" s="86">
        <v>0</v>
      </c>
    </row>
    <row r="591" spans="1:22">
      <c r="A591" s="17">
        <v>366.7</v>
      </c>
      <c r="B591" s="17" t="s">
        <v>187</v>
      </c>
      <c r="C591" s="22"/>
      <c r="D591" s="28" t="s">
        <v>12</v>
      </c>
      <c r="F591" s="29" t="s">
        <v>219</v>
      </c>
      <c r="H591" s="30">
        <v>0</v>
      </c>
      <c r="J591" s="20">
        <v>287479643.85000002</v>
      </c>
      <c r="L591" s="20">
        <v>31128709.419999994</v>
      </c>
      <c r="N591" s="37">
        <f t="shared" si="78"/>
        <v>256350934</v>
      </c>
      <c r="O591" s="47"/>
      <c r="P591" s="40">
        <v>44.49</v>
      </c>
      <c r="Q591" s="47"/>
      <c r="R591" s="37">
        <f>+ROUND(N591/P591,0)</f>
        <v>5761990</v>
      </c>
      <c r="S591" s="37"/>
      <c r="T591" s="40">
        <f t="shared" si="80"/>
        <v>2</v>
      </c>
      <c r="U591" s="40"/>
      <c r="V591" s="86">
        <v>0</v>
      </c>
    </row>
    <row r="592" spans="1:22">
      <c r="A592" s="17">
        <v>367.6</v>
      </c>
      <c r="B592" s="17" t="s">
        <v>252</v>
      </c>
      <c r="C592" s="22"/>
      <c r="D592" s="28" t="s">
        <v>12</v>
      </c>
      <c r="F592" s="29" t="s">
        <v>220</v>
      </c>
      <c r="H592" s="30">
        <v>0</v>
      </c>
      <c r="J592" s="20">
        <v>1707263746.8399999</v>
      </c>
      <c r="L592" s="20">
        <v>402530944.50979406</v>
      </c>
      <c r="N592" s="37">
        <f t="shared" si="78"/>
        <v>1304732802</v>
      </c>
      <c r="O592" s="47"/>
      <c r="P592" s="40">
        <v>36.409999999999997</v>
      </c>
      <c r="Q592" s="47"/>
      <c r="R592" s="37">
        <f t="shared" si="79"/>
        <v>35834463</v>
      </c>
      <c r="S592" s="37"/>
      <c r="T592" s="40">
        <f t="shared" si="80"/>
        <v>2.1</v>
      </c>
      <c r="U592" s="40"/>
      <c r="V592" s="86">
        <v>-5833924</v>
      </c>
    </row>
    <row r="593" spans="1:22">
      <c r="A593" s="17">
        <v>367.7</v>
      </c>
      <c r="B593" s="17" t="s">
        <v>253</v>
      </c>
      <c r="C593" s="22"/>
      <c r="D593" s="28" t="s">
        <v>12</v>
      </c>
      <c r="F593" s="29" t="s">
        <v>221</v>
      </c>
      <c r="H593" s="30">
        <v>0</v>
      </c>
      <c r="J593" s="20">
        <v>936987533.87</v>
      </c>
      <c r="L593" s="20">
        <v>234429172.10744059</v>
      </c>
      <c r="N593" s="37">
        <f t="shared" si="78"/>
        <v>702558362</v>
      </c>
      <c r="O593" s="47"/>
      <c r="P593" s="40">
        <v>36.51</v>
      </c>
      <c r="Q593" s="47"/>
      <c r="R593" s="37">
        <f t="shared" si="79"/>
        <v>19242902</v>
      </c>
      <c r="S593" s="37"/>
      <c r="T593" s="40">
        <f t="shared" si="80"/>
        <v>2.0499999999999998</v>
      </c>
      <c r="U593" s="40"/>
      <c r="V593" s="86">
        <v>-5782442</v>
      </c>
    </row>
    <row r="594" spans="1:22">
      <c r="A594" s="17">
        <v>368</v>
      </c>
      <c r="B594" s="17" t="s">
        <v>132</v>
      </c>
      <c r="C594" s="22"/>
      <c r="D594" s="28" t="s">
        <v>12</v>
      </c>
      <c r="F594" s="29" t="s">
        <v>222</v>
      </c>
      <c r="H594" s="30">
        <v>-15</v>
      </c>
      <c r="J594" s="20">
        <v>2222715382.7600002</v>
      </c>
      <c r="L594" s="20">
        <v>1015547475.5999999</v>
      </c>
      <c r="N594" s="37">
        <f t="shared" si="78"/>
        <v>1540575215</v>
      </c>
      <c r="O594" s="47"/>
      <c r="P594" s="40">
        <v>23.37</v>
      </c>
      <c r="Q594" s="47"/>
      <c r="R594" s="37">
        <f t="shared" si="79"/>
        <v>65921062</v>
      </c>
      <c r="S594" s="37"/>
      <c r="T594" s="40">
        <f t="shared" si="80"/>
        <v>2.97</v>
      </c>
      <c r="U594" s="40"/>
      <c r="V594" s="86">
        <v>0</v>
      </c>
    </row>
    <row r="595" spans="1:22">
      <c r="A595" s="17">
        <v>369.1</v>
      </c>
      <c r="B595" s="17" t="s">
        <v>184</v>
      </c>
      <c r="C595" s="22"/>
      <c r="D595" s="28" t="s">
        <v>12</v>
      </c>
      <c r="F595" s="29" t="s">
        <v>217</v>
      </c>
      <c r="H595" s="30">
        <v>-85</v>
      </c>
      <c r="J595" s="20">
        <v>583179472.33000004</v>
      </c>
      <c r="L595" s="20">
        <v>110659981.05900621</v>
      </c>
      <c r="N595" s="37">
        <f t="shared" si="78"/>
        <v>968222043</v>
      </c>
      <c r="O595" s="47"/>
      <c r="P595" s="40">
        <v>47.09</v>
      </c>
      <c r="Q595" s="47"/>
      <c r="R595" s="37">
        <f t="shared" si="79"/>
        <v>20561097</v>
      </c>
      <c r="S595" s="37"/>
      <c r="T595" s="40">
        <f t="shared" si="80"/>
        <v>3.53</v>
      </c>
      <c r="U595" s="40"/>
      <c r="V595" s="86">
        <v>-4489866</v>
      </c>
    </row>
    <row r="596" spans="1:22">
      <c r="A596" s="17">
        <v>369.6</v>
      </c>
      <c r="B596" s="17" t="s">
        <v>185</v>
      </c>
      <c r="C596" s="22"/>
      <c r="D596" s="28" t="s">
        <v>12</v>
      </c>
      <c r="F596" s="29" t="s">
        <v>223</v>
      </c>
      <c r="H596" s="30">
        <v>-15</v>
      </c>
      <c r="J596" s="20">
        <v>815647717.33000004</v>
      </c>
      <c r="L596" s="20">
        <v>334839861.48000002</v>
      </c>
      <c r="N596" s="37">
        <f t="shared" si="78"/>
        <v>603155013</v>
      </c>
      <c r="O596" s="47"/>
      <c r="P596" s="40">
        <v>30.98</v>
      </c>
      <c r="Q596" s="47"/>
      <c r="R596" s="37">
        <f t="shared" si="79"/>
        <v>19469174</v>
      </c>
      <c r="S596" s="37"/>
      <c r="T596" s="40">
        <f t="shared" si="80"/>
        <v>2.39</v>
      </c>
      <c r="U596" s="40"/>
      <c r="V596" s="86">
        <v>0</v>
      </c>
    </row>
    <row r="597" spans="1:22">
      <c r="A597" s="17">
        <v>370</v>
      </c>
      <c r="B597" s="17" t="s">
        <v>133</v>
      </c>
      <c r="C597" s="22"/>
      <c r="D597" s="28" t="s">
        <v>12</v>
      </c>
      <c r="F597" s="29" t="s">
        <v>224</v>
      </c>
      <c r="H597" s="30">
        <v>-20</v>
      </c>
      <c r="J597" s="20">
        <v>90547257.879999995</v>
      </c>
      <c r="L597" s="20">
        <v>62047823.997851819</v>
      </c>
      <c r="N597" s="37">
        <f t="shared" si="78"/>
        <v>46608885</v>
      </c>
      <c r="O597" s="47"/>
      <c r="P597" s="40">
        <v>16.579999999999998</v>
      </c>
      <c r="Q597" s="47"/>
      <c r="R597" s="37">
        <f t="shared" si="79"/>
        <v>2811151</v>
      </c>
      <c r="S597" s="37"/>
      <c r="T597" s="40">
        <f t="shared" si="80"/>
        <v>3.1</v>
      </c>
      <c r="U597" s="40"/>
      <c r="V597" s="86">
        <v>-283889</v>
      </c>
    </row>
    <row r="598" spans="1:22">
      <c r="A598" s="17">
        <v>370.1</v>
      </c>
      <c r="B598" s="17" t="s">
        <v>134</v>
      </c>
      <c r="C598" s="22"/>
      <c r="D598" s="28" t="s">
        <v>12</v>
      </c>
      <c r="F598" s="29" t="s">
        <v>225</v>
      </c>
      <c r="H598" s="30">
        <v>-20</v>
      </c>
      <c r="J598" s="20">
        <v>840946337.94000006</v>
      </c>
      <c r="L598" s="20">
        <v>218183705.64625311</v>
      </c>
      <c r="N598" s="37">
        <f t="shared" si="78"/>
        <v>790951900</v>
      </c>
      <c r="O598" s="47"/>
      <c r="P598" s="40">
        <v>15.29</v>
      </c>
      <c r="Q598" s="47"/>
      <c r="R598" s="37">
        <f t="shared" si="79"/>
        <v>51730013</v>
      </c>
      <c r="S598" s="37"/>
      <c r="T598" s="40">
        <f t="shared" si="80"/>
        <v>6.15</v>
      </c>
      <c r="U598" s="40"/>
      <c r="V598" s="86">
        <v>-4400593</v>
      </c>
    </row>
    <row r="599" spans="1:22">
      <c r="A599" s="17">
        <v>371</v>
      </c>
      <c r="B599" s="17" t="s">
        <v>199</v>
      </c>
      <c r="C599" s="22"/>
      <c r="D599" s="28" t="s">
        <v>12</v>
      </c>
      <c r="F599" s="29" t="s">
        <v>226</v>
      </c>
      <c r="H599" s="30">
        <v>-15</v>
      </c>
      <c r="J599" s="20">
        <v>82197777.310000002</v>
      </c>
      <c r="L599" s="20">
        <v>34707238.769999996</v>
      </c>
      <c r="N599" s="37">
        <f t="shared" si="78"/>
        <v>59820205</v>
      </c>
      <c r="O599" s="47"/>
      <c r="P599" s="40">
        <v>22.07</v>
      </c>
      <c r="Q599" s="47"/>
      <c r="R599" s="37">
        <f t="shared" si="79"/>
        <v>2710476</v>
      </c>
      <c r="S599" s="37"/>
      <c r="T599" s="40">
        <f t="shared" si="80"/>
        <v>3.3</v>
      </c>
      <c r="U599" s="40"/>
      <c r="V599" s="86">
        <v>0</v>
      </c>
    </row>
    <row r="600" spans="1:22">
      <c r="A600" s="17">
        <v>373</v>
      </c>
      <c r="B600" s="17" t="s">
        <v>135</v>
      </c>
      <c r="C600" s="22"/>
      <c r="D600" s="28" t="s">
        <v>12</v>
      </c>
      <c r="F600" s="29" t="s">
        <v>227</v>
      </c>
      <c r="H600" s="30">
        <v>-15</v>
      </c>
      <c r="J600" s="16">
        <v>486691167.85000002</v>
      </c>
      <c r="L600" s="16">
        <v>176319676.09889823</v>
      </c>
      <c r="N600" s="38">
        <f t="shared" si="78"/>
        <v>383375167</v>
      </c>
      <c r="O600" s="58"/>
      <c r="P600" s="40">
        <v>31.25</v>
      </c>
      <c r="Q600" s="58"/>
      <c r="R600" s="38">
        <f t="shared" si="79"/>
        <v>12268005</v>
      </c>
      <c r="S600" s="41"/>
      <c r="T600" s="40">
        <f t="shared" si="80"/>
        <v>2.52</v>
      </c>
      <c r="U600" s="40"/>
      <c r="V600" s="90">
        <v>-1415926</v>
      </c>
    </row>
    <row r="601" spans="1:22">
      <c r="B601" s="17" t="s">
        <v>5</v>
      </c>
      <c r="C601" s="22"/>
      <c r="D601" s="28"/>
      <c r="F601" s="29"/>
      <c r="H601" s="30"/>
      <c r="P601" s="40"/>
      <c r="T601" s="40"/>
      <c r="U601" s="40"/>
      <c r="V601" s="86"/>
    </row>
    <row r="602" spans="1:22">
      <c r="A602" s="19"/>
      <c r="B602" s="19" t="s">
        <v>136</v>
      </c>
      <c r="C602" s="22"/>
      <c r="D602" s="28"/>
      <c r="F602" s="29"/>
      <c r="H602" s="30"/>
      <c r="J602" s="6">
        <f>+SUBTOTAL(9,J585:J601)</f>
        <v>16015951571.960001</v>
      </c>
      <c r="L602" s="6">
        <f>+SUBTOTAL(9,L585:L601)</f>
        <v>4730215859.9304905</v>
      </c>
      <c r="N602" s="71">
        <f>+SUBTOTAL(9,N585:N601)</f>
        <v>15226095167</v>
      </c>
      <c r="O602" s="71"/>
      <c r="P602" s="59">
        <f>+N602/R602</f>
        <v>34.630440844712552</v>
      </c>
      <c r="Q602" s="71"/>
      <c r="R602" s="71">
        <f>+SUBTOTAL(9,R585:R601)</f>
        <v>439673732</v>
      </c>
      <c r="S602" s="71"/>
      <c r="T602" s="59">
        <f>+R602/J602*100</f>
        <v>2.7452239102031299</v>
      </c>
      <c r="U602" s="59"/>
      <c r="V602" s="71">
        <f>+SUBTOTAL(9,V585:V601)</f>
        <v>-71251174</v>
      </c>
    </row>
    <row r="603" spans="1:22">
      <c r="A603" s="19"/>
      <c r="B603" s="19" t="s">
        <v>5</v>
      </c>
      <c r="C603" s="22"/>
      <c r="D603" s="28"/>
      <c r="F603" s="29"/>
      <c r="H603" s="30"/>
      <c r="P603" s="40"/>
      <c r="T603" s="40"/>
      <c r="U603" s="40"/>
      <c r="V603" s="86"/>
    </row>
    <row r="604" spans="1:22">
      <c r="A604" s="19"/>
      <c r="B604" s="19" t="s">
        <v>137</v>
      </c>
      <c r="C604" s="22"/>
      <c r="D604" s="28"/>
      <c r="F604" s="29"/>
      <c r="H604" s="30"/>
      <c r="P604" s="40"/>
      <c r="T604" s="40"/>
      <c r="U604" s="40"/>
      <c r="V604" s="86"/>
    </row>
    <row r="605" spans="1:22">
      <c r="A605" s="17">
        <v>390</v>
      </c>
      <c r="B605" s="17" t="s">
        <v>18</v>
      </c>
      <c r="C605" s="22"/>
      <c r="D605" s="28" t="s">
        <v>12</v>
      </c>
      <c r="F605" s="29" t="s">
        <v>228</v>
      </c>
      <c r="H605" s="30">
        <v>10</v>
      </c>
      <c r="J605" s="20">
        <v>498029542.85000002</v>
      </c>
      <c r="L605" s="20">
        <v>106316073.43634781</v>
      </c>
      <c r="N605" s="37">
        <f>+ROUND((100-H605)/100*J605-L605,0)</f>
        <v>341910515</v>
      </c>
      <c r="O605" s="47"/>
      <c r="P605" s="40">
        <v>42.31</v>
      </c>
      <c r="Q605" s="47"/>
      <c r="R605" s="37">
        <f>+ROUND(N605/P605,0)</f>
        <v>8081080</v>
      </c>
      <c r="S605" s="37"/>
      <c r="T605" s="40">
        <f>+ROUND(R605/J605*100,2)</f>
        <v>1.62</v>
      </c>
      <c r="U605" s="40"/>
      <c r="V605" s="86">
        <v>-1819799</v>
      </c>
    </row>
    <row r="606" spans="1:22">
      <c r="A606" s="17">
        <v>392.1</v>
      </c>
      <c r="B606" s="17" t="s">
        <v>138</v>
      </c>
      <c r="C606" s="22"/>
      <c r="D606" s="28" t="s">
        <v>12</v>
      </c>
      <c r="F606" s="29" t="s">
        <v>229</v>
      </c>
      <c r="H606" s="30">
        <v>15</v>
      </c>
      <c r="J606" s="20">
        <v>9553997.9000000004</v>
      </c>
      <c r="L606" s="20">
        <v>2860934.89</v>
      </c>
      <c r="N606" s="37">
        <f t="shared" ref="N606:N611" si="81">+ROUND((100-H606)/100*J606-L606,0)</f>
        <v>5259963</v>
      </c>
      <c r="O606" s="47"/>
      <c r="P606" s="40">
        <v>3.56</v>
      </c>
      <c r="Q606" s="47"/>
      <c r="R606" s="37">
        <f t="shared" ref="R606:R611" si="82">+ROUND(N606/P606,0)</f>
        <v>1477518</v>
      </c>
      <c r="S606" s="37"/>
      <c r="T606" s="40">
        <f t="shared" ref="T606:T611" si="83">+ROUND(R606/J606*100,2)</f>
        <v>15.46</v>
      </c>
      <c r="U606" s="40"/>
      <c r="V606" s="86">
        <v>0</v>
      </c>
    </row>
    <row r="607" spans="1:22">
      <c r="A607" s="17">
        <v>392.2</v>
      </c>
      <c r="B607" s="17" t="s">
        <v>139</v>
      </c>
      <c r="C607" s="22"/>
      <c r="D607" s="28" t="s">
        <v>12</v>
      </c>
      <c r="F607" s="29" t="s">
        <v>230</v>
      </c>
      <c r="H607" s="30">
        <v>15</v>
      </c>
      <c r="J607" s="20">
        <v>49640483.380000003</v>
      </c>
      <c r="L607" s="20">
        <v>14686874.99</v>
      </c>
      <c r="N607" s="37">
        <f t="shared" si="81"/>
        <v>27507536</v>
      </c>
      <c r="O607" s="47"/>
      <c r="P607" s="40">
        <v>5.53</v>
      </c>
      <c r="Q607" s="47"/>
      <c r="R607" s="37">
        <f t="shared" si="82"/>
        <v>4974238</v>
      </c>
      <c r="S607" s="37"/>
      <c r="T607" s="40">
        <f t="shared" si="83"/>
        <v>10.02</v>
      </c>
      <c r="U607" s="40"/>
      <c r="V607" s="86">
        <v>0</v>
      </c>
    </row>
    <row r="608" spans="1:22">
      <c r="A608" s="17">
        <v>392.3</v>
      </c>
      <c r="B608" s="17" t="s">
        <v>140</v>
      </c>
      <c r="C608" s="22"/>
      <c r="D608" s="28" t="s">
        <v>12</v>
      </c>
      <c r="F608" s="29" t="s">
        <v>231</v>
      </c>
      <c r="H608" s="30">
        <v>15</v>
      </c>
      <c r="J608" s="20">
        <v>258262874.08000001</v>
      </c>
      <c r="L608" s="20">
        <v>105081526.2036522</v>
      </c>
      <c r="N608" s="37">
        <f t="shared" si="81"/>
        <v>114441917</v>
      </c>
      <c r="O608" s="47"/>
      <c r="P608" s="40">
        <v>7.85</v>
      </c>
      <c r="Q608" s="47"/>
      <c r="R608" s="37">
        <f t="shared" si="82"/>
        <v>14578588</v>
      </c>
      <c r="S608" s="37"/>
      <c r="T608" s="40">
        <f t="shared" si="83"/>
        <v>5.64</v>
      </c>
      <c r="U608" s="40"/>
      <c r="V608" s="86">
        <v>-1108792</v>
      </c>
    </row>
    <row r="609" spans="1:22">
      <c r="A609" s="17">
        <v>392.4</v>
      </c>
      <c r="B609" s="17" t="s">
        <v>141</v>
      </c>
      <c r="C609" s="22"/>
      <c r="D609" s="28" t="s">
        <v>12</v>
      </c>
      <c r="F609" s="29" t="s">
        <v>232</v>
      </c>
      <c r="H609" s="30">
        <v>5</v>
      </c>
      <c r="J609" s="20">
        <v>823115.49</v>
      </c>
      <c r="L609" s="20">
        <v>702528.90999999992</v>
      </c>
      <c r="N609" s="37">
        <f t="shared" si="81"/>
        <v>79431</v>
      </c>
      <c r="O609" s="47"/>
      <c r="P609" s="40">
        <v>4.46</v>
      </c>
      <c r="Q609" s="47"/>
      <c r="R609" s="37">
        <f t="shared" si="82"/>
        <v>17810</v>
      </c>
      <c r="S609" s="37"/>
      <c r="T609" s="40">
        <f t="shared" si="83"/>
        <v>2.16</v>
      </c>
      <c r="U609" s="40"/>
      <c r="V609" s="86">
        <v>0</v>
      </c>
    </row>
    <row r="610" spans="1:22">
      <c r="A610" s="17">
        <v>392.9</v>
      </c>
      <c r="B610" s="17" t="s">
        <v>142</v>
      </c>
      <c r="C610" s="22"/>
      <c r="D610" s="28" t="s">
        <v>12</v>
      </c>
      <c r="F610" s="29" t="s">
        <v>233</v>
      </c>
      <c r="H610" s="30">
        <v>15</v>
      </c>
      <c r="J610" s="20">
        <v>22842250.530000001</v>
      </c>
      <c r="L610" s="20">
        <v>3130952.5299999993</v>
      </c>
      <c r="N610" s="37">
        <f t="shared" si="81"/>
        <v>16284960</v>
      </c>
      <c r="O610" s="47"/>
      <c r="P610" s="40">
        <v>14.45</v>
      </c>
      <c r="Q610" s="47"/>
      <c r="R610" s="37">
        <f t="shared" si="82"/>
        <v>1126987</v>
      </c>
      <c r="S610" s="37"/>
      <c r="T610" s="40">
        <f t="shared" si="83"/>
        <v>4.93</v>
      </c>
      <c r="U610" s="40"/>
      <c r="V610" s="86">
        <v>0</v>
      </c>
    </row>
    <row r="611" spans="1:22">
      <c r="A611" s="17">
        <v>396.1</v>
      </c>
      <c r="B611" s="17" t="s">
        <v>143</v>
      </c>
      <c r="C611" s="22"/>
      <c r="D611" s="28" t="s">
        <v>12</v>
      </c>
      <c r="F611" s="29" t="s">
        <v>234</v>
      </c>
      <c r="H611" s="30">
        <v>15</v>
      </c>
      <c r="J611" s="20">
        <v>5278055.37</v>
      </c>
      <c r="L611" s="20">
        <v>2463918.2799999998</v>
      </c>
      <c r="N611" s="37">
        <f t="shared" si="81"/>
        <v>2022429</v>
      </c>
      <c r="O611" s="47"/>
      <c r="P611" s="40">
        <v>5.98</v>
      </c>
      <c r="Q611" s="47"/>
      <c r="R611" s="37">
        <f t="shared" si="82"/>
        <v>338199</v>
      </c>
      <c r="S611" s="37"/>
      <c r="T611" s="40">
        <f t="shared" si="83"/>
        <v>6.41</v>
      </c>
      <c r="U611" s="40"/>
      <c r="V611" s="86">
        <v>0</v>
      </c>
    </row>
    <row r="612" spans="1:22">
      <c r="A612" s="17">
        <v>397.8</v>
      </c>
      <c r="B612" s="17" t="s">
        <v>254</v>
      </c>
      <c r="C612" s="22"/>
      <c r="D612" s="28" t="s">
        <v>12</v>
      </c>
      <c r="F612" s="29" t="s">
        <v>235</v>
      </c>
      <c r="H612" s="30">
        <v>0</v>
      </c>
      <c r="J612" s="16">
        <v>13578642.16</v>
      </c>
      <c r="L612" s="16">
        <v>10380859.369999999</v>
      </c>
      <c r="N612" s="38">
        <f>+ROUND((100-H612)/100*J612-L612,0)</f>
        <v>3197783</v>
      </c>
      <c r="O612" s="58"/>
      <c r="P612" s="40">
        <v>11.5</v>
      </c>
      <c r="Q612" s="58"/>
      <c r="R612" s="38">
        <f>+ROUND(N612/P612,0)</f>
        <v>278068</v>
      </c>
      <c r="S612" s="41"/>
      <c r="T612" s="40">
        <f>+ROUND(R612/J612*100,2)</f>
        <v>2.0499999999999998</v>
      </c>
      <c r="U612" s="40"/>
      <c r="V612" s="90">
        <v>0</v>
      </c>
    </row>
    <row r="613" spans="1:22">
      <c r="B613" s="17" t="s">
        <v>5</v>
      </c>
      <c r="C613" s="22"/>
      <c r="D613" s="28"/>
      <c r="F613" s="29"/>
      <c r="H613" s="30"/>
      <c r="P613" s="40"/>
      <c r="T613" s="40"/>
      <c r="U613" s="40"/>
      <c r="V613" s="86"/>
    </row>
    <row r="614" spans="1:22">
      <c r="B614" s="19" t="s">
        <v>145</v>
      </c>
      <c r="C614" s="22"/>
      <c r="D614" s="28"/>
      <c r="F614" s="29"/>
      <c r="H614" s="30"/>
      <c r="J614" s="7">
        <f>+SUBTOTAL(9,J605:J613)</f>
        <v>858008961.75999999</v>
      </c>
      <c r="L614" s="7">
        <f>+SUBTOTAL(9,L605:L613)</f>
        <v>245623668.61000001</v>
      </c>
      <c r="N614" s="70">
        <f>+SUBTOTAL(9,N605:N613)</f>
        <v>510704534</v>
      </c>
      <c r="O614" s="46"/>
      <c r="P614" s="59">
        <f>+N614/R614</f>
        <v>16.542383432135434</v>
      </c>
      <c r="Q614" s="46"/>
      <c r="R614" s="70">
        <f>+SUBTOTAL(9,R605:R613)</f>
        <v>30872488</v>
      </c>
      <c r="S614" s="46"/>
      <c r="T614" s="59">
        <f>+R614/J614*100</f>
        <v>3.5981544920780872</v>
      </c>
      <c r="U614" s="59"/>
      <c r="V614" s="70">
        <f>+SUBTOTAL(9,V605:V613)</f>
        <v>-2928591</v>
      </c>
    </row>
    <row r="615" spans="1:22">
      <c r="C615" s="22"/>
      <c r="D615" s="28"/>
      <c r="F615" s="29"/>
      <c r="H615" s="30"/>
      <c r="P615" s="40"/>
      <c r="T615" s="40"/>
      <c r="U615" s="40"/>
      <c r="V615" s="88"/>
    </row>
    <row r="616" spans="1:22" ht="13.8" thickBot="1">
      <c r="A616" s="19" t="s">
        <v>9</v>
      </c>
      <c r="B616" s="19"/>
      <c r="C616" s="22"/>
      <c r="D616" s="28"/>
      <c r="F616" s="29"/>
      <c r="H616" s="30"/>
      <c r="J616" s="8">
        <f>+SUBTOTAL(9,J571:J615)</f>
        <v>22451586356.080006</v>
      </c>
      <c r="L616" s="8">
        <f>+SUBTOTAL(9,L571:L615)</f>
        <v>6498542233.5647421</v>
      </c>
      <c r="N616" s="50">
        <f>+SUBTOTAL(9,N571:N615)</f>
        <v>20840123065</v>
      </c>
      <c r="O616" s="46"/>
      <c r="P616" s="59">
        <f>+N616/R616</f>
        <v>35.089883637362789</v>
      </c>
      <c r="Q616" s="46"/>
      <c r="R616" s="50">
        <f>+SUBTOTAL(9,R571:R615)</f>
        <v>593906873</v>
      </c>
      <c r="S616" s="46"/>
      <c r="T616" s="59">
        <f>+R616/J616*100</f>
        <v>2.6452779931925257</v>
      </c>
      <c r="U616" s="59"/>
      <c r="V616" s="50">
        <f>+SUBTOTAL(9,V571:V615)</f>
        <v>-90236469</v>
      </c>
    </row>
    <row r="617" spans="1:22" ht="13.8" thickTop="1">
      <c r="C617" s="22"/>
      <c r="D617" s="28"/>
      <c r="F617" s="29"/>
      <c r="H617" s="30"/>
      <c r="P617" s="40"/>
      <c r="T617" s="40"/>
      <c r="U617" s="40"/>
      <c r="V617" s="88"/>
    </row>
    <row r="618" spans="1:22">
      <c r="C618" s="22"/>
      <c r="D618" s="28"/>
      <c r="F618" s="29"/>
      <c r="H618" s="30"/>
      <c r="P618" s="40"/>
      <c r="T618" s="40"/>
      <c r="U618" s="40"/>
      <c r="V618" s="88"/>
    </row>
    <row r="619" spans="1:22" ht="13.8" thickBot="1">
      <c r="A619" s="19" t="s">
        <v>4</v>
      </c>
      <c r="C619" s="22"/>
      <c r="D619" s="28"/>
      <c r="F619" s="29"/>
      <c r="H619" s="30"/>
      <c r="J619" s="8">
        <f>+SUBTOTAL(9,J16:J618)</f>
        <v>45980394364.410019</v>
      </c>
      <c r="L619" s="8">
        <f>+SUBTOTAL(9,L16:L618)</f>
        <v>12483395608.429253</v>
      </c>
      <c r="N619" s="50">
        <f>+SUBTOTAL(9,N16:N618)</f>
        <v>37868981971</v>
      </c>
      <c r="O619" s="72"/>
      <c r="P619" s="59">
        <f>+N619/R619</f>
        <v>27.747133418021686</v>
      </c>
      <c r="Q619" s="72"/>
      <c r="R619" s="50">
        <f>+SUBTOTAL(9,R16:R618)</f>
        <v>1364788982</v>
      </c>
      <c r="S619" s="46"/>
      <c r="T619" s="59">
        <f>+R619/J619*100</f>
        <v>2.968197643507775</v>
      </c>
      <c r="U619" s="59"/>
      <c r="V619" s="50">
        <f>+SUBTOTAL(9,V16:V618)</f>
        <v>-289445641</v>
      </c>
    </row>
    <row r="620" spans="1:22" ht="13.8" thickTop="1">
      <c r="C620" s="22"/>
      <c r="D620" s="28"/>
      <c r="F620" s="29"/>
      <c r="H620" s="30"/>
      <c r="P620" s="40"/>
      <c r="T620" s="40"/>
      <c r="U620" s="40"/>
      <c r="V620" s="86"/>
    </row>
    <row r="621" spans="1:22">
      <c r="C621" s="22"/>
      <c r="D621" s="28"/>
      <c r="F621" s="29"/>
      <c r="H621" s="30"/>
      <c r="L621" s="20" t="s">
        <v>200</v>
      </c>
      <c r="P621" s="40"/>
      <c r="T621" s="40"/>
      <c r="U621" s="40"/>
      <c r="V621" s="86"/>
    </row>
    <row r="622" spans="1:22">
      <c r="C622" s="22"/>
      <c r="D622" s="28"/>
      <c r="F622" s="29"/>
      <c r="H622" s="30"/>
      <c r="P622" s="40"/>
      <c r="T622" s="40"/>
      <c r="U622" s="40"/>
      <c r="V622" s="86"/>
    </row>
    <row r="623" spans="1:22">
      <c r="A623" s="44"/>
      <c r="B623" s="17" t="s">
        <v>275</v>
      </c>
      <c r="C623" s="89" t="s">
        <v>276</v>
      </c>
      <c r="D623" s="28"/>
      <c r="F623" s="29"/>
      <c r="H623" s="30"/>
      <c r="P623" s="40"/>
      <c r="T623" s="40"/>
      <c r="U623" s="40"/>
      <c r="V623" s="86"/>
    </row>
    <row r="624" spans="1:22">
      <c r="B624" s="17" t="s">
        <v>277</v>
      </c>
      <c r="C624" s="89" t="s">
        <v>278</v>
      </c>
      <c r="D624" s="28"/>
      <c r="F624" s="29"/>
      <c r="H624" s="30"/>
      <c r="P624" s="40"/>
      <c r="T624" s="40"/>
      <c r="U624" s="40"/>
      <c r="V624" s="86"/>
    </row>
    <row r="625" spans="2:22">
      <c r="B625" s="17" t="s">
        <v>279</v>
      </c>
      <c r="C625" s="89" t="s">
        <v>282</v>
      </c>
      <c r="D625" s="28"/>
      <c r="F625" s="29"/>
      <c r="H625" s="30"/>
      <c r="P625" s="40"/>
      <c r="T625" s="40"/>
      <c r="U625" s="40"/>
      <c r="V625" s="86"/>
    </row>
    <row r="626" spans="2:22">
      <c r="B626" s="17" t="s">
        <v>281</v>
      </c>
      <c r="C626" s="89" t="s">
        <v>280</v>
      </c>
      <c r="D626" s="28"/>
      <c r="F626" s="29"/>
      <c r="H626" s="30"/>
      <c r="P626" s="40"/>
      <c r="T626" s="40"/>
      <c r="U626" s="40"/>
      <c r="V626" s="86"/>
    </row>
    <row r="627" spans="2:22">
      <c r="B627" s="17" t="s">
        <v>284</v>
      </c>
      <c r="C627" s="89" t="s">
        <v>283</v>
      </c>
      <c r="D627" s="28"/>
      <c r="F627" s="29"/>
      <c r="H627" s="30"/>
      <c r="P627" s="40"/>
      <c r="T627" s="40"/>
      <c r="U627" s="40"/>
      <c r="V627" s="86"/>
    </row>
    <row r="628" spans="2:22">
      <c r="B628" s="17" t="s">
        <v>285</v>
      </c>
      <c r="C628" s="22"/>
      <c r="D628" s="28"/>
      <c r="F628" s="29"/>
      <c r="H628" s="30"/>
      <c r="P628" s="40"/>
      <c r="T628" s="40"/>
      <c r="U628" s="40"/>
      <c r="V628" s="86"/>
    </row>
    <row r="629" spans="2:22">
      <c r="B629" s="17" t="s">
        <v>281</v>
      </c>
      <c r="D629" s="28"/>
      <c r="F629" s="29"/>
      <c r="H629" s="30"/>
      <c r="P629" s="40"/>
      <c r="V629" s="87"/>
    </row>
    <row r="630" spans="2:22">
      <c r="B630" s="17" t="s">
        <v>281</v>
      </c>
      <c r="D630" s="28"/>
      <c r="F630" s="29"/>
      <c r="H630" s="30"/>
      <c r="P630" s="40"/>
      <c r="Q630" s="17"/>
      <c r="R630" s="17"/>
      <c r="S630" s="17"/>
      <c r="T630" s="17"/>
      <c r="U630" s="17"/>
      <c r="V630" s="87"/>
    </row>
    <row r="631" spans="2:22">
      <c r="D631" s="28"/>
      <c r="F631" s="29"/>
      <c r="H631" s="30"/>
      <c r="P631" s="40"/>
      <c r="Q631" s="17"/>
      <c r="R631" s="17"/>
      <c r="S631" s="17"/>
      <c r="T631" s="17"/>
      <c r="U631" s="17"/>
      <c r="V631" s="87"/>
    </row>
    <row r="632" spans="2:22">
      <c r="D632" s="28"/>
      <c r="F632" s="29"/>
      <c r="H632" s="30"/>
      <c r="P632" s="40"/>
      <c r="Q632" s="17"/>
      <c r="R632" s="17"/>
      <c r="S632" s="17"/>
      <c r="T632" s="17"/>
      <c r="U632" s="17"/>
      <c r="V632" s="87"/>
    </row>
    <row r="633" spans="2:22">
      <c r="D633" s="28"/>
      <c r="F633" s="29"/>
      <c r="H633" s="30"/>
      <c r="P633" s="40"/>
      <c r="Q633" s="17"/>
      <c r="R633" s="17"/>
      <c r="S633" s="17"/>
      <c r="T633" s="17"/>
      <c r="U633" s="17"/>
      <c r="V633" s="87"/>
    </row>
    <row r="634" spans="2:22">
      <c r="D634" s="28"/>
      <c r="F634" s="29"/>
      <c r="H634" s="30"/>
      <c r="P634" s="40"/>
      <c r="Q634" s="17"/>
      <c r="R634" s="17"/>
      <c r="S634" s="17"/>
      <c r="T634" s="17"/>
      <c r="U634" s="17"/>
      <c r="V634" s="87"/>
    </row>
    <row r="635" spans="2:22">
      <c r="D635" s="28"/>
      <c r="F635" s="29"/>
      <c r="H635" s="30"/>
      <c r="P635" s="40"/>
      <c r="Q635" s="17"/>
      <c r="R635" s="17"/>
      <c r="S635" s="17"/>
      <c r="T635" s="17"/>
      <c r="U635" s="17"/>
      <c r="V635" s="87"/>
    </row>
    <row r="636" spans="2:22">
      <c r="D636" s="28"/>
      <c r="F636" s="29"/>
      <c r="H636" s="30"/>
      <c r="P636" s="40"/>
      <c r="Q636" s="17"/>
      <c r="R636" s="17"/>
      <c r="S636" s="17"/>
      <c r="T636" s="17"/>
      <c r="U636" s="17"/>
      <c r="V636" s="87"/>
    </row>
    <row r="637" spans="2:22">
      <c r="D637" s="28"/>
      <c r="F637" s="29"/>
      <c r="H637" s="30"/>
      <c r="P637" s="40"/>
      <c r="Q637" s="17"/>
      <c r="R637" s="17"/>
      <c r="S637" s="17"/>
      <c r="T637" s="17"/>
      <c r="U637" s="17"/>
      <c r="V637" s="87"/>
    </row>
    <row r="638" spans="2:22">
      <c r="D638" s="28"/>
      <c r="F638" s="29"/>
      <c r="H638" s="30"/>
      <c r="P638" s="40"/>
      <c r="Q638" s="17"/>
      <c r="R638" s="17"/>
      <c r="S638" s="17"/>
      <c r="T638" s="17"/>
      <c r="U638" s="17"/>
      <c r="V638" s="87"/>
    </row>
    <row r="639" spans="2:22">
      <c r="D639" s="28"/>
      <c r="F639" s="29"/>
      <c r="H639" s="30"/>
      <c r="P639" s="40"/>
      <c r="Q639" s="17"/>
      <c r="R639" s="17"/>
      <c r="S639" s="17"/>
      <c r="T639" s="17"/>
      <c r="U639" s="17"/>
      <c r="V639" s="87"/>
    </row>
    <row r="640" spans="2:22">
      <c r="D640" s="28"/>
      <c r="F640" s="29"/>
      <c r="H640" s="30"/>
      <c r="P640" s="40"/>
      <c r="Q640" s="17"/>
      <c r="R640" s="17"/>
      <c r="S640" s="17"/>
      <c r="T640" s="17"/>
      <c r="U640" s="17"/>
      <c r="V640" s="87"/>
    </row>
    <row r="641" spans="4:22">
      <c r="D641" s="28"/>
      <c r="F641" s="29"/>
      <c r="H641" s="30"/>
      <c r="P641" s="40"/>
      <c r="Q641" s="17"/>
      <c r="R641" s="17"/>
      <c r="S641" s="17"/>
      <c r="T641" s="17"/>
      <c r="U641" s="17"/>
      <c r="V641" s="87"/>
    </row>
    <row r="642" spans="4:22">
      <c r="D642" s="28"/>
      <c r="F642" s="29"/>
      <c r="H642" s="30"/>
      <c r="P642" s="40"/>
      <c r="Q642" s="17"/>
      <c r="R642" s="17"/>
      <c r="S642" s="17"/>
      <c r="T642" s="17"/>
      <c r="U642" s="17"/>
      <c r="V642" s="87"/>
    </row>
    <row r="643" spans="4:22">
      <c r="D643" s="28"/>
      <c r="F643" s="29"/>
      <c r="H643" s="30"/>
      <c r="P643" s="40"/>
      <c r="Q643" s="17"/>
      <c r="R643" s="17"/>
      <c r="S643" s="17"/>
      <c r="T643" s="17"/>
      <c r="U643" s="17"/>
      <c r="V643" s="87"/>
    </row>
    <row r="644" spans="4:22">
      <c r="D644" s="28"/>
      <c r="F644" s="29"/>
      <c r="H644" s="30"/>
      <c r="P644" s="40"/>
      <c r="Q644" s="17"/>
      <c r="R644" s="17"/>
      <c r="S644" s="17"/>
      <c r="T644" s="17"/>
      <c r="U644" s="17"/>
      <c r="V644" s="87"/>
    </row>
    <row r="645" spans="4:22">
      <c r="D645" s="28"/>
      <c r="F645" s="29"/>
      <c r="H645" s="30"/>
      <c r="P645" s="40"/>
      <c r="Q645" s="17"/>
      <c r="R645" s="17"/>
      <c r="S645" s="17"/>
      <c r="T645" s="17"/>
      <c r="U645" s="17"/>
      <c r="V645" s="87"/>
    </row>
    <row r="646" spans="4:22">
      <c r="D646" s="28"/>
      <c r="F646" s="29"/>
      <c r="H646" s="30"/>
      <c r="P646" s="40"/>
      <c r="Q646" s="17"/>
      <c r="R646" s="17"/>
      <c r="S646" s="17"/>
      <c r="T646" s="17"/>
      <c r="U646" s="17"/>
      <c r="V646" s="87"/>
    </row>
    <row r="647" spans="4:22">
      <c r="D647" s="28"/>
      <c r="F647" s="29"/>
      <c r="H647" s="30"/>
      <c r="P647" s="40"/>
      <c r="Q647" s="17"/>
      <c r="R647" s="17"/>
      <c r="S647" s="17"/>
      <c r="T647" s="17"/>
      <c r="U647" s="17"/>
      <c r="V647" s="87"/>
    </row>
    <row r="648" spans="4:22">
      <c r="D648" s="28"/>
      <c r="F648" s="29"/>
      <c r="H648" s="30"/>
      <c r="P648" s="40"/>
      <c r="Q648" s="17"/>
      <c r="R648" s="17"/>
      <c r="S648" s="17"/>
      <c r="T648" s="17"/>
      <c r="U648" s="17"/>
      <c r="V648" s="87"/>
    </row>
    <row r="649" spans="4:22">
      <c r="D649" s="28"/>
      <c r="F649" s="29"/>
      <c r="H649" s="30"/>
      <c r="P649" s="40"/>
      <c r="Q649" s="17"/>
      <c r="R649" s="17"/>
      <c r="S649" s="17"/>
      <c r="T649" s="17"/>
      <c r="U649" s="17"/>
      <c r="V649" s="87"/>
    </row>
    <row r="650" spans="4:22">
      <c r="D650" s="28"/>
      <c r="F650" s="29"/>
      <c r="H650" s="30"/>
      <c r="P650" s="40"/>
      <c r="Q650" s="17"/>
      <c r="R650" s="17"/>
      <c r="S650" s="17"/>
      <c r="T650" s="17"/>
      <c r="U650" s="17"/>
      <c r="V650" s="87"/>
    </row>
    <row r="651" spans="4:22">
      <c r="D651" s="28"/>
      <c r="F651" s="29"/>
      <c r="H651" s="30"/>
      <c r="P651" s="40"/>
      <c r="Q651" s="17"/>
      <c r="R651" s="17"/>
      <c r="S651" s="17"/>
      <c r="T651" s="17"/>
      <c r="U651" s="17"/>
      <c r="V651" s="87"/>
    </row>
    <row r="652" spans="4:22">
      <c r="D652" s="28"/>
      <c r="F652" s="29"/>
      <c r="H652" s="30"/>
      <c r="P652" s="40"/>
      <c r="Q652" s="17"/>
      <c r="R652" s="17"/>
      <c r="S652" s="17"/>
      <c r="T652" s="17"/>
      <c r="U652" s="17"/>
      <c r="V652" s="87"/>
    </row>
    <row r="653" spans="4:22">
      <c r="D653" s="28"/>
      <c r="F653" s="29"/>
      <c r="H653" s="30"/>
      <c r="P653" s="40"/>
      <c r="Q653" s="17"/>
      <c r="R653" s="17"/>
      <c r="S653" s="17"/>
      <c r="T653" s="17"/>
      <c r="U653" s="17"/>
      <c r="V653" s="87"/>
    </row>
    <row r="654" spans="4:22">
      <c r="D654" s="28"/>
      <c r="F654" s="29"/>
      <c r="H654" s="30"/>
      <c r="P654" s="40"/>
      <c r="Q654" s="17"/>
      <c r="R654" s="17"/>
      <c r="S654" s="17"/>
      <c r="T654" s="17"/>
      <c r="U654" s="17"/>
      <c r="V654" s="87"/>
    </row>
    <row r="655" spans="4:22">
      <c r="D655" s="28"/>
      <c r="F655" s="29"/>
      <c r="H655" s="30"/>
      <c r="P655" s="40"/>
      <c r="Q655" s="17"/>
      <c r="R655" s="17"/>
      <c r="S655" s="17"/>
      <c r="T655" s="17"/>
      <c r="U655" s="17"/>
      <c r="V655" s="87"/>
    </row>
    <row r="656" spans="4:22">
      <c r="D656" s="28"/>
      <c r="F656" s="29"/>
      <c r="H656" s="30"/>
      <c r="P656" s="40"/>
      <c r="Q656" s="17"/>
      <c r="R656" s="17"/>
      <c r="S656" s="17"/>
      <c r="T656" s="17"/>
      <c r="U656" s="17"/>
      <c r="V656" s="87"/>
    </row>
    <row r="657" spans="4:22">
      <c r="D657" s="28"/>
      <c r="F657" s="29"/>
      <c r="H657" s="30"/>
      <c r="P657" s="40"/>
      <c r="Q657" s="17"/>
      <c r="R657" s="17"/>
      <c r="S657" s="17"/>
      <c r="T657" s="17"/>
      <c r="U657" s="17"/>
      <c r="V657" s="87"/>
    </row>
    <row r="658" spans="4:22">
      <c r="D658" s="28"/>
      <c r="F658" s="29"/>
      <c r="H658" s="30"/>
      <c r="P658" s="40"/>
      <c r="Q658" s="17"/>
      <c r="R658" s="17"/>
      <c r="S658" s="17"/>
      <c r="T658" s="17"/>
      <c r="U658" s="17"/>
      <c r="V658" s="87"/>
    </row>
    <row r="659" spans="4:22">
      <c r="D659" s="28"/>
      <c r="F659" s="29"/>
      <c r="H659" s="30"/>
      <c r="P659" s="40"/>
      <c r="Q659" s="17"/>
      <c r="R659" s="17"/>
      <c r="S659" s="17"/>
      <c r="T659" s="17"/>
      <c r="U659" s="17"/>
      <c r="V659" s="87"/>
    </row>
    <row r="660" spans="4:22">
      <c r="D660" s="28"/>
      <c r="F660" s="29"/>
      <c r="H660" s="30"/>
      <c r="P660" s="40"/>
      <c r="Q660" s="17"/>
      <c r="R660" s="17"/>
      <c r="S660" s="17"/>
      <c r="T660" s="17"/>
      <c r="U660" s="17"/>
      <c r="V660" s="87"/>
    </row>
    <row r="661" spans="4:22">
      <c r="D661" s="28"/>
      <c r="F661" s="29"/>
      <c r="H661" s="30"/>
      <c r="P661" s="40"/>
      <c r="Q661" s="17"/>
      <c r="R661" s="17"/>
      <c r="S661" s="17"/>
      <c r="T661" s="17"/>
      <c r="U661" s="17"/>
      <c r="V661" s="87"/>
    </row>
    <row r="662" spans="4:22">
      <c r="D662" s="28"/>
      <c r="F662" s="29"/>
      <c r="H662" s="30"/>
      <c r="P662" s="40"/>
      <c r="Q662" s="17"/>
      <c r="R662" s="17"/>
      <c r="S662" s="17"/>
      <c r="T662" s="17"/>
      <c r="U662" s="17"/>
      <c r="V662" s="87"/>
    </row>
    <row r="663" spans="4:22">
      <c r="D663" s="28"/>
      <c r="F663" s="29"/>
      <c r="H663" s="30"/>
      <c r="P663" s="40"/>
      <c r="Q663" s="17"/>
      <c r="R663" s="17"/>
      <c r="S663" s="17"/>
      <c r="T663" s="17"/>
      <c r="U663" s="17"/>
      <c r="V663" s="87"/>
    </row>
    <row r="664" spans="4:22">
      <c r="D664" s="28"/>
      <c r="F664" s="29"/>
      <c r="H664" s="30"/>
      <c r="P664" s="40"/>
      <c r="Q664" s="17"/>
      <c r="R664" s="17"/>
      <c r="S664" s="17"/>
      <c r="T664" s="17"/>
      <c r="U664" s="17"/>
      <c r="V664" s="87"/>
    </row>
    <row r="665" spans="4:22">
      <c r="D665" s="28"/>
      <c r="F665" s="29"/>
      <c r="H665" s="30"/>
      <c r="P665" s="40"/>
      <c r="Q665" s="17"/>
      <c r="R665" s="17"/>
      <c r="S665" s="17"/>
      <c r="T665" s="17"/>
      <c r="U665" s="17"/>
      <c r="V665" s="87"/>
    </row>
    <row r="666" spans="4:22">
      <c r="D666" s="28"/>
      <c r="F666" s="29"/>
      <c r="H666" s="30"/>
      <c r="P666" s="40"/>
      <c r="Q666" s="17"/>
      <c r="R666" s="17"/>
      <c r="S666" s="17"/>
      <c r="T666" s="17"/>
      <c r="U666" s="17"/>
      <c r="V666" s="87"/>
    </row>
    <row r="667" spans="4:22">
      <c r="D667" s="28"/>
      <c r="F667" s="29"/>
      <c r="H667" s="30"/>
      <c r="P667" s="40"/>
      <c r="Q667" s="17"/>
      <c r="R667" s="17"/>
      <c r="S667" s="17"/>
      <c r="T667" s="17"/>
      <c r="U667" s="17"/>
      <c r="V667" s="87"/>
    </row>
    <row r="668" spans="4:22">
      <c r="D668" s="28"/>
      <c r="F668" s="29"/>
      <c r="H668" s="30"/>
      <c r="P668" s="40"/>
      <c r="Q668" s="17"/>
      <c r="R668" s="17"/>
      <c r="S668" s="17"/>
      <c r="T668" s="17"/>
      <c r="U668" s="17"/>
      <c r="V668" s="87"/>
    </row>
    <row r="669" spans="4:22">
      <c r="D669" s="28"/>
      <c r="F669" s="29"/>
      <c r="H669" s="30"/>
      <c r="P669" s="40"/>
      <c r="Q669" s="17"/>
      <c r="R669" s="17"/>
      <c r="S669" s="17"/>
      <c r="T669" s="17"/>
      <c r="U669" s="17"/>
      <c r="V669" s="87"/>
    </row>
    <row r="670" spans="4:22">
      <c r="D670" s="28"/>
      <c r="F670" s="29"/>
      <c r="H670" s="30"/>
      <c r="P670" s="40"/>
      <c r="Q670" s="17"/>
      <c r="R670" s="17"/>
      <c r="S670" s="17"/>
      <c r="T670" s="17"/>
      <c r="U670" s="17"/>
      <c r="V670" s="87"/>
    </row>
    <row r="671" spans="4:22">
      <c r="D671" s="28"/>
      <c r="F671" s="29"/>
      <c r="H671" s="30"/>
      <c r="P671" s="40"/>
      <c r="Q671" s="17"/>
      <c r="R671" s="17"/>
      <c r="S671" s="17"/>
      <c r="T671" s="17"/>
      <c r="U671" s="17"/>
      <c r="V671" s="87"/>
    </row>
    <row r="672" spans="4:22">
      <c r="D672" s="28"/>
      <c r="F672" s="29"/>
      <c r="H672" s="30"/>
      <c r="P672" s="40"/>
      <c r="Q672" s="17"/>
      <c r="R672" s="17"/>
      <c r="S672" s="17"/>
      <c r="T672" s="17"/>
      <c r="U672" s="17"/>
      <c r="V672" s="87"/>
    </row>
    <row r="673" spans="4:22">
      <c r="D673" s="28"/>
      <c r="F673" s="29"/>
      <c r="H673" s="30"/>
      <c r="P673" s="40"/>
      <c r="Q673" s="17"/>
      <c r="R673" s="17"/>
      <c r="S673" s="17"/>
      <c r="T673" s="17"/>
      <c r="U673" s="17"/>
      <c r="V673" s="87"/>
    </row>
    <row r="674" spans="4:22">
      <c r="D674" s="28"/>
      <c r="F674" s="29"/>
      <c r="H674" s="30"/>
      <c r="P674" s="40"/>
      <c r="Q674" s="17"/>
      <c r="R674" s="17"/>
      <c r="S674" s="17"/>
      <c r="T674" s="17"/>
      <c r="U674" s="17"/>
      <c r="V674" s="87"/>
    </row>
    <row r="675" spans="4:22">
      <c r="D675" s="28"/>
      <c r="F675" s="29"/>
      <c r="H675" s="30"/>
      <c r="P675" s="40"/>
      <c r="Q675" s="17"/>
      <c r="R675" s="17"/>
      <c r="S675" s="17"/>
      <c r="T675" s="17"/>
      <c r="U675" s="17"/>
      <c r="V675" s="87"/>
    </row>
    <row r="676" spans="4:22">
      <c r="D676" s="28"/>
      <c r="F676" s="29"/>
      <c r="H676" s="30"/>
      <c r="P676" s="40"/>
      <c r="Q676" s="17"/>
      <c r="R676" s="17"/>
      <c r="S676" s="17"/>
      <c r="T676" s="17"/>
      <c r="U676" s="17"/>
      <c r="V676" s="87"/>
    </row>
    <row r="677" spans="4:22">
      <c r="D677" s="28"/>
      <c r="F677" s="29"/>
      <c r="H677" s="30"/>
      <c r="P677" s="40"/>
      <c r="Q677" s="17"/>
      <c r="R677" s="17"/>
      <c r="S677" s="17"/>
      <c r="T677" s="17"/>
      <c r="U677" s="17"/>
      <c r="V677" s="87"/>
    </row>
    <row r="678" spans="4:22">
      <c r="D678" s="28"/>
      <c r="F678" s="29"/>
      <c r="H678" s="30"/>
      <c r="P678" s="40"/>
      <c r="Q678" s="17"/>
      <c r="R678" s="17"/>
      <c r="S678" s="17"/>
      <c r="T678" s="17"/>
      <c r="U678" s="17"/>
      <c r="V678" s="87"/>
    </row>
    <row r="679" spans="4:22">
      <c r="D679" s="28"/>
      <c r="F679" s="29"/>
      <c r="H679" s="30"/>
      <c r="P679" s="40"/>
      <c r="Q679" s="17"/>
      <c r="R679" s="17"/>
      <c r="S679" s="17"/>
      <c r="T679" s="17"/>
      <c r="U679" s="17"/>
      <c r="V679" s="87"/>
    </row>
    <row r="680" spans="4:22">
      <c r="D680" s="28"/>
      <c r="F680" s="29"/>
      <c r="H680" s="30"/>
      <c r="P680" s="40"/>
      <c r="Q680" s="17"/>
      <c r="R680" s="17"/>
      <c r="S680" s="17"/>
      <c r="T680" s="17"/>
      <c r="U680" s="17"/>
      <c r="V680" s="87"/>
    </row>
    <row r="681" spans="4:22">
      <c r="D681" s="28"/>
      <c r="F681" s="29"/>
      <c r="H681" s="30"/>
      <c r="P681" s="40"/>
      <c r="Q681" s="17"/>
      <c r="R681" s="17"/>
      <c r="S681" s="17"/>
      <c r="T681" s="17"/>
      <c r="U681" s="17"/>
      <c r="V681" s="87"/>
    </row>
    <row r="682" spans="4:22">
      <c r="D682" s="28"/>
      <c r="F682" s="29"/>
      <c r="H682" s="30"/>
      <c r="P682" s="40"/>
      <c r="Q682" s="17"/>
      <c r="R682" s="17"/>
      <c r="S682" s="17"/>
      <c r="T682" s="17"/>
      <c r="U682" s="17"/>
      <c r="V682" s="87"/>
    </row>
    <row r="683" spans="4:22">
      <c r="D683" s="28"/>
      <c r="F683" s="29"/>
      <c r="H683" s="30"/>
      <c r="P683" s="40"/>
      <c r="Q683" s="17"/>
      <c r="R683" s="17"/>
      <c r="S683" s="17"/>
      <c r="T683" s="17"/>
      <c r="U683" s="17"/>
      <c r="V683" s="87"/>
    </row>
    <row r="684" spans="4:22">
      <c r="D684" s="28"/>
      <c r="F684" s="29"/>
      <c r="H684" s="30"/>
      <c r="P684" s="40"/>
      <c r="Q684" s="17"/>
      <c r="R684" s="17"/>
      <c r="S684" s="17"/>
      <c r="T684" s="17"/>
      <c r="U684" s="17"/>
      <c r="V684" s="87"/>
    </row>
    <row r="685" spans="4:22">
      <c r="D685" s="28"/>
      <c r="F685" s="29"/>
      <c r="H685" s="30"/>
      <c r="P685" s="40"/>
      <c r="Q685" s="17"/>
      <c r="R685" s="17"/>
      <c r="S685" s="17"/>
      <c r="T685" s="17"/>
      <c r="U685" s="17"/>
      <c r="V685" s="87"/>
    </row>
    <row r="686" spans="4:22">
      <c r="D686" s="28"/>
      <c r="F686" s="29"/>
      <c r="H686" s="30"/>
      <c r="P686" s="40"/>
      <c r="Q686" s="17"/>
      <c r="R686" s="17"/>
      <c r="S686" s="17"/>
      <c r="T686" s="17"/>
      <c r="U686" s="17"/>
      <c r="V686" s="87"/>
    </row>
    <row r="687" spans="4:22">
      <c r="D687" s="28"/>
      <c r="F687" s="29"/>
      <c r="H687" s="30"/>
      <c r="P687" s="40"/>
      <c r="Q687" s="17"/>
      <c r="R687" s="17"/>
      <c r="S687" s="17"/>
      <c r="T687" s="17"/>
      <c r="U687" s="17"/>
      <c r="V687" s="87"/>
    </row>
    <row r="688" spans="4:22">
      <c r="D688" s="28"/>
      <c r="F688" s="29"/>
      <c r="H688" s="30"/>
      <c r="P688" s="40"/>
      <c r="Q688" s="17"/>
      <c r="R688" s="17"/>
      <c r="S688" s="17"/>
      <c r="T688" s="17"/>
      <c r="U688" s="17"/>
      <c r="V688" s="87"/>
    </row>
    <row r="689" spans="4:22">
      <c r="D689" s="28"/>
      <c r="F689" s="29"/>
      <c r="H689" s="30"/>
      <c r="P689" s="40"/>
      <c r="Q689" s="17"/>
      <c r="R689" s="17"/>
      <c r="S689" s="17"/>
      <c r="T689" s="17"/>
      <c r="U689" s="17"/>
      <c r="V689" s="87"/>
    </row>
    <row r="690" spans="4:22">
      <c r="D690" s="28"/>
      <c r="F690" s="29"/>
      <c r="H690" s="30"/>
      <c r="P690" s="40"/>
      <c r="Q690" s="17"/>
      <c r="R690" s="17"/>
      <c r="S690" s="17"/>
      <c r="T690" s="17"/>
      <c r="U690" s="17"/>
      <c r="V690" s="87"/>
    </row>
    <row r="691" spans="4:22">
      <c r="D691" s="28"/>
      <c r="F691" s="29"/>
      <c r="H691" s="30"/>
      <c r="P691" s="40"/>
      <c r="Q691" s="17"/>
      <c r="R691" s="17"/>
      <c r="S691" s="17"/>
      <c r="T691" s="17"/>
      <c r="U691" s="17"/>
      <c r="V691" s="87"/>
    </row>
    <row r="692" spans="4:22">
      <c r="D692" s="28"/>
      <c r="F692" s="29"/>
      <c r="H692" s="30"/>
      <c r="P692" s="40"/>
      <c r="Q692" s="17"/>
      <c r="R692" s="17"/>
      <c r="S692" s="17"/>
      <c r="T692" s="17"/>
      <c r="U692" s="17"/>
      <c r="V692" s="5"/>
    </row>
    <row r="693" spans="4:22">
      <c r="D693" s="28"/>
      <c r="F693" s="29"/>
      <c r="H693" s="30"/>
      <c r="P693" s="40"/>
      <c r="Q693" s="17"/>
      <c r="R693" s="17"/>
      <c r="S693" s="17"/>
      <c r="T693" s="17"/>
      <c r="U693" s="17"/>
      <c r="V693" s="5"/>
    </row>
    <row r="694" spans="4:22">
      <c r="D694" s="28"/>
      <c r="F694" s="29"/>
      <c r="H694" s="30"/>
      <c r="P694" s="40"/>
      <c r="Q694" s="17"/>
      <c r="R694" s="17"/>
      <c r="S694" s="17"/>
      <c r="T694" s="17"/>
      <c r="U694" s="17"/>
      <c r="V694" s="5"/>
    </row>
    <row r="695" spans="4:22">
      <c r="D695" s="28"/>
      <c r="F695" s="29"/>
      <c r="H695" s="30"/>
      <c r="P695" s="40"/>
      <c r="Q695" s="17"/>
      <c r="R695" s="17"/>
      <c r="S695" s="17"/>
      <c r="T695" s="17"/>
      <c r="U695" s="17"/>
      <c r="V695" s="5"/>
    </row>
    <row r="696" spans="4:22">
      <c r="D696" s="28"/>
      <c r="F696" s="29"/>
      <c r="H696" s="30"/>
      <c r="P696" s="40"/>
      <c r="Q696" s="17"/>
      <c r="R696" s="17"/>
      <c r="S696" s="17"/>
      <c r="T696" s="17"/>
      <c r="U696" s="17"/>
      <c r="V696" s="5"/>
    </row>
    <row r="697" spans="4:22">
      <c r="D697" s="28"/>
      <c r="F697" s="29"/>
      <c r="H697" s="30"/>
      <c r="P697" s="40"/>
      <c r="Q697" s="17"/>
      <c r="R697" s="17"/>
      <c r="S697" s="17"/>
      <c r="T697" s="17"/>
      <c r="U697" s="17"/>
      <c r="V697" s="5"/>
    </row>
    <row r="698" spans="4:22">
      <c r="D698" s="28"/>
      <c r="F698" s="29"/>
      <c r="H698" s="30"/>
      <c r="P698" s="40"/>
      <c r="Q698" s="17"/>
      <c r="R698" s="17"/>
      <c r="S698" s="17"/>
      <c r="T698" s="17"/>
      <c r="U698" s="17"/>
      <c r="V698" s="5"/>
    </row>
    <row r="699" spans="4:22">
      <c r="D699" s="28"/>
      <c r="F699" s="29"/>
      <c r="H699" s="30"/>
      <c r="P699" s="40"/>
      <c r="Q699" s="17"/>
      <c r="R699" s="17"/>
      <c r="S699" s="17"/>
      <c r="T699" s="17"/>
      <c r="U699" s="17"/>
      <c r="V699" s="5"/>
    </row>
    <row r="700" spans="4:22">
      <c r="D700" s="28"/>
      <c r="F700" s="29"/>
      <c r="H700" s="30"/>
      <c r="P700" s="40"/>
      <c r="Q700" s="17"/>
      <c r="R700" s="17"/>
      <c r="S700" s="17"/>
      <c r="T700" s="17"/>
      <c r="U700" s="17"/>
      <c r="V700" s="5"/>
    </row>
    <row r="701" spans="4:22">
      <c r="D701" s="28"/>
      <c r="F701" s="29"/>
      <c r="H701" s="30"/>
      <c r="P701" s="40"/>
      <c r="Q701" s="17"/>
      <c r="R701" s="17"/>
      <c r="S701" s="17"/>
      <c r="T701" s="17"/>
      <c r="U701" s="17"/>
      <c r="V701" s="5"/>
    </row>
    <row r="702" spans="4:22">
      <c r="D702" s="28"/>
      <c r="F702" s="29"/>
      <c r="H702" s="30"/>
      <c r="P702" s="40"/>
      <c r="Q702" s="17"/>
      <c r="R702" s="17"/>
      <c r="S702" s="17"/>
      <c r="T702" s="17"/>
      <c r="U702" s="17"/>
      <c r="V702" s="5"/>
    </row>
    <row r="703" spans="4:22">
      <c r="D703" s="28"/>
      <c r="F703" s="29"/>
      <c r="H703" s="30"/>
      <c r="P703" s="40"/>
      <c r="Q703" s="17"/>
      <c r="R703" s="17"/>
      <c r="S703" s="17"/>
      <c r="T703" s="17"/>
      <c r="U703" s="17"/>
      <c r="V703" s="5"/>
    </row>
    <row r="704" spans="4:22">
      <c r="D704" s="28"/>
      <c r="F704" s="29"/>
      <c r="H704" s="30"/>
      <c r="P704" s="40"/>
      <c r="Q704" s="17"/>
      <c r="R704" s="17"/>
      <c r="S704" s="17"/>
      <c r="T704" s="17"/>
      <c r="U704" s="17"/>
      <c r="V704" s="5"/>
    </row>
    <row r="705" spans="4:22">
      <c r="D705" s="28"/>
      <c r="F705" s="29"/>
      <c r="H705" s="30"/>
      <c r="P705" s="40"/>
      <c r="Q705" s="17"/>
      <c r="R705" s="17"/>
      <c r="S705" s="17"/>
      <c r="T705" s="17"/>
      <c r="U705" s="17"/>
      <c r="V705" s="5"/>
    </row>
    <row r="706" spans="4:22">
      <c r="D706" s="28"/>
      <c r="F706" s="29"/>
      <c r="H706" s="30"/>
      <c r="P706" s="40"/>
      <c r="Q706" s="17"/>
      <c r="R706" s="17"/>
      <c r="S706" s="17"/>
      <c r="T706" s="17"/>
      <c r="U706" s="17"/>
      <c r="V706" s="5"/>
    </row>
    <row r="707" spans="4:22">
      <c r="D707" s="28"/>
      <c r="F707" s="29"/>
      <c r="H707" s="30"/>
      <c r="P707" s="40"/>
      <c r="Q707" s="17"/>
      <c r="R707" s="17"/>
      <c r="S707" s="17"/>
      <c r="T707" s="17"/>
      <c r="U707" s="17"/>
      <c r="V707" s="5"/>
    </row>
    <row r="708" spans="4:22">
      <c r="D708" s="28"/>
      <c r="F708" s="29"/>
      <c r="H708" s="30"/>
      <c r="P708" s="40"/>
      <c r="Q708" s="17"/>
      <c r="R708" s="17"/>
      <c r="S708" s="17"/>
      <c r="T708" s="17"/>
      <c r="U708" s="17"/>
      <c r="V708" s="5"/>
    </row>
    <row r="709" spans="4:22">
      <c r="D709" s="28"/>
      <c r="F709" s="29"/>
      <c r="H709" s="30"/>
      <c r="P709" s="40"/>
      <c r="Q709" s="17"/>
      <c r="R709" s="17"/>
      <c r="S709" s="17"/>
      <c r="T709" s="17"/>
      <c r="U709" s="17"/>
      <c r="V709" s="5"/>
    </row>
    <row r="710" spans="4:22">
      <c r="D710" s="28"/>
      <c r="F710" s="29"/>
      <c r="H710" s="30"/>
      <c r="P710" s="40"/>
      <c r="Q710" s="17"/>
      <c r="R710" s="17"/>
      <c r="S710" s="17"/>
      <c r="T710" s="17"/>
      <c r="U710" s="17"/>
      <c r="V710" s="5"/>
    </row>
    <row r="711" spans="4:22">
      <c r="D711" s="28"/>
      <c r="F711" s="29"/>
      <c r="H711" s="30"/>
      <c r="P711" s="40"/>
      <c r="Q711" s="17"/>
      <c r="R711" s="17"/>
      <c r="S711" s="17"/>
      <c r="T711" s="17"/>
      <c r="U711" s="17"/>
      <c r="V711" s="5"/>
    </row>
    <row r="712" spans="4:22">
      <c r="D712" s="28"/>
      <c r="F712" s="29"/>
      <c r="H712" s="30"/>
      <c r="P712" s="40"/>
      <c r="Q712" s="17"/>
      <c r="R712" s="17"/>
      <c r="S712" s="17"/>
      <c r="T712" s="17"/>
      <c r="U712" s="17"/>
      <c r="V712" s="5"/>
    </row>
    <row r="713" spans="4:22">
      <c r="D713" s="28"/>
      <c r="F713" s="29"/>
      <c r="H713" s="30"/>
      <c r="P713" s="40"/>
      <c r="Q713" s="17"/>
      <c r="R713" s="17"/>
      <c r="S713" s="17"/>
      <c r="T713" s="17"/>
      <c r="U713" s="17"/>
      <c r="V713" s="5"/>
    </row>
    <row r="714" spans="4:22">
      <c r="D714" s="28"/>
      <c r="F714" s="29"/>
      <c r="H714" s="30"/>
      <c r="P714" s="40"/>
      <c r="Q714" s="17"/>
      <c r="R714" s="17"/>
      <c r="S714" s="17"/>
      <c r="T714" s="17"/>
      <c r="U714" s="17"/>
      <c r="V714" s="5"/>
    </row>
    <row r="715" spans="4:22">
      <c r="D715" s="28"/>
      <c r="F715" s="29"/>
      <c r="H715" s="30"/>
      <c r="P715" s="40"/>
      <c r="Q715" s="17"/>
      <c r="R715" s="17"/>
      <c r="S715" s="17"/>
      <c r="T715" s="17"/>
      <c r="U715" s="17"/>
      <c r="V715" s="5"/>
    </row>
    <row r="716" spans="4:22">
      <c r="D716" s="28"/>
      <c r="F716" s="29"/>
      <c r="H716" s="30"/>
      <c r="P716" s="40"/>
      <c r="Q716" s="17"/>
      <c r="R716" s="17"/>
      <c r="S716" s="17"/>
      <c r="T716" s="17"/>
      <c r="U716" s="17"/>
      <c r="V716" s="5"/>
    </row>
    <row r="717" spans="4:22">
      <c r="D717" s="28"/>
      <c r="F717" s="29"/>
      <c r="H717" s="30"/>
      <c r="P717" s="40"/>
      <c r="Q717" s="17"/>
      <c r="R717" s="17"/>
      <c r="S717" s="17"/>
      <c r="T717" s="17"/>
      <c r="U717" s="17"/>
      <c r="V717" s="5"/>
    </row>
    <row r="718" spans="4:22">
      <c r="D718" s="28"/>
      <c r="F718" s="29"/>
      <c r="H718" s="30"/>
      <c r="P718" s="40"/>
      <c r="Q718" s="17"/>
      <c r="R718" s="17"/>
      <c r="S718" s="17"/>
      <c r="T718" s="17"/>
      <c r="U718" s="17"/>
      <c r="V718" s="5"/>
    </row>
    <row r="719" spans="4:22">
      <c r="D719" s="28"/>
      <c r="F719" s="29"/>
      <c r="H719" s="30"/>
      <c r="P719" s="40"/>
      <c r="Q719" s="17"/>
      <c r="R719" s="17"/>
      <c r="S719" s="17"/>
      <c r="T719" s="17"/>
      <c r="U719" s="17"/>
      <c r="V719" s="5"/>
    </row>
    <row r="720" spans="4:22">
      <c r="D720" s="28"/>
      <c r="F720" s="29"/>
      <c r="H720" s="30"/>
      <c r="P720" s="40"/>
      <c r="Q720" s="17"/>
      <c r="R720" s="17"/>
      <c r="S720" s="17"/>
      <c r="T720" s="17"/>
      <c r="U720" s="17"/>
      <c r="V720" s="5"/>
    </row>
    <row r="721" spans="4:22">
      <c r="D721" s="28"/>
      <c r="F721" s="29"/>
      <c r="H721" s="30"/>
      <c r="P721" s="40"/>
      <c r="Q721" s="17"/>
      <c r="R721" s="17"/>
      <c r="S721" s="17"/>
      <c r="T721" s="17"/>
      <c r="U721" s="17"/>
      <c r="V721" s="5"/>
    </row>
    <row r="722" spans="4:22">
      <c r="D722" s="28"/>
      <c r="F722" s="29"/>
      <c r="H722" s="30"/>
      <c r="P722" s="40"/>
      <c r="Q722" s="17"/>
      <c r="R722" s="17"/>
      <c r="S722" s="17"/>
      <c r="T722" s="17"/>
      <c r="U722" s="17"/>
      <c r="V722" s="5"/>
    </row>
    <row r="723" spans="4:22">
      <c r="D723" s="28"/>
      <c r="F723" s="29"/>
      <c r="H723" s="30"/>
      <c r="P723" s="40"/>
      <c r="Q723" s="17"/>
      <c r="R723" s="17"/>
      <c r="S723" s="17"/>
      <c r="T723" s="17"/>
      <c r="U723" s="17"/>
      <c r="V723" s="5"/>
    </row>
    <row r="724" spans="4:22">
      <c r="D724" s="28"/>
      <c r="F724" s="29"/>
      <c r="H724" s="30"/>
      <c r="P724" s="40"/>
      <c r="Q724" s="17"/>
      <c r="R724" s="17"/>
      <c r="S724" s="17"/>
      <c r="T724" s="17"/>
      <c r="U724" s="17"/>
      <c r="V724" s="5"/>
    </row>
    <row r="725" spans="4:22">
      <c r="D725" s="28"/>
      <c r="F725" s="29"/>
      <c r="H725" s="30"/>
      <c r="P725" s="40"/>
      <c r="Q725" s="17"/>
      <c r="R725" s="17"/>
      <c r="S725" s="17"/>
      <c r="T725" s="17"/>
      <c r="U725" s="17"/>
      <c r="V725" s="5"/>
    </row>
    <row r="726" spans="4:22">
      <c r="D726" s="28"/>
      <c r="F726" s="29"/>
      <c r="H726" s="30"/>
      <c r="P726" s="40"/>
      <c r="Q726" s="17"/>
      <c r="R726" s="17"/>
      <c r="S726" s="17"/>
      <c r="T726" s="17"/>
      <c r="U726" s="17"/>
      <c r="V726" s="5"/>
    </row>
    <row r="727" spans="4:22">
      <c r="D727" s="28"/>
      <c r="F727" s="29"/>
      <c r="H727" s="30"/>
      <c r="P727" s="40"/>
      <c r="Q727" s="17"/>
      <c r="R727" s="17"/>
      <c r="S727" s="17"/>
      <c r="T727" s="17"/>
      <c r="U727" s="17"/>
      <c r="V727" s="5"/>
    </row>
    <row r="728" spans="4:22">
      <c r="D728" s="28"/>
      <c r="F728" s="29"/>
      <c r="H728" s="30"/>
      <c r="P728" s="40"/>
      <c r="Q728" s="17"/>
      <c r="R728" s="17"/>
      <c r="S728" s="17"/>
      <c r="T728" s="17"/>
      <c r="U728" s="17"/>
      <c r="V728" s="5"/>
    </row>
    <row r="729" spans="4:22">
      <c r="D729" s="28"/>
      <c r="F729" s="29"/>
      <c r="H729" s="30"/>
      <c r="P729" s="40"/>
      <c r="Q729" s="17"/>
      <c r="R729" s="17"/>
      <c r="S729" s="17"/>
      <c r="T729" s="17"/>
      <c r="U729" s="17"/>
      <c r="V729" s="5"/>
    </row>
    <row r="730" spans="4:22">
      <c r="D730" s="28"/>
      <c r="F730" s="29"/>
      <c r="H730" s="30"/>
      <c r="P730" s="40"/>
      <c r="Q730" s="17"/>
      <c r="R730" s="17"/>
      <c r="S730" s="17"/>
      <c r="T730" s="17"/>
      <c r="U730" s="17"/>
      <c r="V730" s="5"/>
    </row>
    <row r="731" spans="4:22">
      <c r="D731" s="28"/>
      <c r="F731" s="29"/>
      <c r="H731" s="30"/>
      <c r="P731" s="40"/>
      <c r="Q731" s="17"/>
      <c r="R731" s="17"/>
      <c r="S731" s="17"/>
      <c r="T731" s="17"/>
      <c r="U731" s="17"/>
      <c r="V731" s="5"/>
    </row>
    <row r="732" spans="4:22">
      <c r="D732" s="28"/>
      <c r="F732" s="29"/>
      <c r="H732" s="30"/>
      <c r="P732" s="40"/>
      <c r="Q732" s="17"/>
      <c r="R732" s="17"/>
      <c r="S732" s="17"/>
      <c r="T732" s="17"/>
      <c r="U732" s="17"/>
      <c r="V732" s="5"/>
    </row>
    <row r="733" spans="4:22">
      <c r="D733" s="28"/>
      <c r="F733" s="29"/>
      <c r="H733" s="30"/>
      <c r="P733" s="40"/>
      <c r="Q733" s="17"/>
      <c r="R733" s="17"/>
      <c r="S733" s="17"/>
      <c r="T733" s="17"/>
      <c r="U733" s="17"/>
      <c r="V733" s="5"/>
    </row>
    <row r="734" spans="4:22">
      <c r="D734" s="28"/>
      <c r="F734" s="29"/>
      <c r="H734" s="30"/>
      <c r="P734" s="40"/>
      <c r="Q734" s="17"/>
      <c r="R734" s="17"/>
      <c r="S734" s="17"/>
      <c r="T734" s="17"/>
      <c r="U734" s="17"/>
      <c r="V734" s="5"/>
    </row>
    <row r="735" spans="4:22">
      <c r="D735" s="28"/>
      <c r="F735" s="29"/>
      <c r="H735" s="30"/>
      <c r="P735" s="40"/>
      <c r="Q735" s="17"/>
      <c r="R735" s="17"/>
      <c r="S735" s="17"/>
      <c r="T735" s="17"/>
      <c r="U735" s="17"/>
      <c r="V735" s="5"/>
    </row>
    <row r="736" spans="4:22">
      <c r="D736" s="28"/>
      <c r="F736" s="29"/>
      <c r="H736" s="30"/>
      <c r="P736" s="40"/>
      <c r="Q736" s="17"/>
      <c r="R736" s="17"/>
      <c r="S736" s="17"/>
      <c r="T736" s="17"/>
      <c r="U736" s="17"/>
      <c r="V736" s="5"/>
    </row>
    <row r="737" spans="4:22">
      <c r="D737" s="28"/>
      <c r="F737" s="29"/>
      <c r="H737" s="30"/>
      <c r="P737" s="40"/>
      <c r="Q737" s="17"/>
      <c r="R737" s="17"/>
      <c r="S737" s="17"/>
      <c r="T737" s="17"/>
      <c r="U737" s="17"/>
      <c r="V737" s="5"/>
    </row>
    <row r="738" spans="4:22">
      <c r="D738" s="28"/>
      <c r="F738" s="29"/>
      <c r="H738" s="30"/>
      <c r="P738" s="40"/>
      <c r="Q738" s="17"/>
      <c r="R738" s="17"/>
      <c r="S738" s="17"/>
      <c r="T738" s="17"/>
      <c r="U738" s="17"/>
      <c r="V738" s="5"/>
    </row>
    <row r="739" spans="4:22">
      <c r="D739" s="28"/>
      <c r="F739" s="29"/>
      <c r="H739" s="30"/>
      <c r="P739" s="40"/>
      <c r="Q739" s="17"/>
      <c r="R739" s="17"/>
      <c r="S739" s="17"/>
      <c r="T739" s="17"/>
      <c r="U739" s="17"/>
      <c r="V739" s="5"/>
    </row>
    <row r="740" spans="4:22">
      <c r="D740" s="28"/>
      <c r="F740" s="29"/>
      <c r="H740" s="30"/>
      <c r="P740" s="40"/>
      <c r="Q740" s="17"/>
      <c r="R740" s="17"/>
      <c r="S740" s="17"/>
      <c r="T740" s="17"/>
      <c r="U740" s="17"/>
      <c r="V740" s="5"/>
    </row>
    <row r="741" spans="4:22">
      <c r="D741" s="28"/>
      <c r="F741" s="29"/>
      <c r="H741" s="30"/>
      <c r="P741" s="40"/>
      <c r="Q741" s="17"/>
      <c r="R741" s="17"/>
      <c r="S741" s="17"/>
      <c r="T741" s="17"/>
      <c r="U741" s="17"/>
      <c r="V741" s="5"/>
    </row>
    <row r="742" spans="4:22">
      <c r="D742" s="28"/>
      <c r="F742" s="29"/>
      <c r="H742" s="30"/>
      <c r="P742" s="40"/>
      <c r="Q742" s="17"/>
      <c r="R742" s="17"/>
      <c r="S742" s="17"/>
      <c r="T742" s="17"/>
      <c r="U742" s="17"/>
      <c r="V742" s="5"/>
    </row>
    <row r="743" spans="4:22">
      <c r="D743" s="28"/>
      <c r="F743" s="29"/>
      <c r="H743" s="30"/>
      <c r="P743" s="40"/>
      <c r="Q743" s="17"/>
      <c r="R743" s="17"/>
      <c r="S743" s="17"/>
      <c r="T743" s="17"/>
      <c r="U743" s="17"/>
      <c r="V743" s="5"/>
    </row>
    <row r="744" spans="4:22">
      <c r="D744" s="28"/>
      <c r="F744" s="29"/>
      <c r="H744" s="30"/>
      <c r="P744" s="40"/>
      <c r="Q744" s="17"/>
      <c r="R744" s="17"/>
      <c r="S744" s="17"/>
      <c r="T744" s="17"/>
      <c r="U744" s="17"/>
      <c r="V744" s="5"/>
    </row>
    <row r="745" spans="4:22">
      <c r="D745" s="28"/>
      <c r="F745" s="29"/>
      <c r="H745" s="30"/>
      <c r="P745" s="40"/>
      <c r="Q745" s="17"/>
      <c r="R745" s="17"/>
      <c r="S745" s="17"/>
      <c r="T745" s="17"/>
      <c r="U745" s="17"/>
      <c r="V745" s="5"/>
    </row>
    <row r="746" spans="4:22">
      <c r="D746" s="28"/>
      <c r="F746" s="29"/>
      <c r="H746" s="30"/>
      <c r="P746" s="40"/>
      <c r="Q746" s="17"/>
      <c r="R746" s="17"/>
      <c r="S746" s="17"/>
      <c r="T746" s="17"/>
      <c r="U746" s="17"/>
      <c r="V746" s="5"/>
    </row>
    <row r="747" spans="4:22">
      <c r="D747" s="28"/>
      <c r="F747" s="29"/>
      <c r="H747" s="30"/>
      <c r="P747" s="40"/>
      <c r="Q747" s="17"/>
      <c r="R747" s="17"/>
      <c r="S747" s="17"/>
      <c r="T747" s="17"/>
      <c r="U747" s="17"/>
      <c r="V747" s="5"/>
    </row>
    <row r="748" spans="4:22">
      <c r="D748" s="28"/>
      <c r="F748" s="29"/>
      <c r="H748" s="30"/>
      <c r="P748" s="40"/>
      <c r="Q748" s="17"/>
      <c r="R748" s="17"/>
      <c r="S748" s="17"/>
      <c r="T748" s="17"/>
      <c r="U748" s="17"/>
      <c r="V748" s="5"/>
    </row>
    <row r="749" spans="4:22">
      <c r="D749" s="28"/>
      <c r="F749" s="29"/>
      <c r="H749" s="30"/>
      <c r="P749" s="40"/>
      <c r="Q749" s="17"/>
      <c r="R749" s="17"/>
      <c r="S749" s="17"/>
      <c r="T749" s="17"/>
      <c r="U749" s="17"/>
      <c r="V749" s="5"/>
    </row>
    <row r="750" spans="4:22">
      <c r="D750" s="28"/>
      <c r="F750" s="29"/>
      <c r="H750" s="30"/>
      <c r="P750" s="40"/>
      <c r="Q750" s="17"/>
      <c r="R750" s="17"/>
      <c r="S750" s="17"/>
      <c r="T750" s="17"/>
      <c r="U750" s="17"/>
      <c r="V750" s="5"/>
    </row>
    <row r="751" spans="4:22">
      <c r="D751" s="28"/>
      <c r="F751" s="29"/>
      <c r="H751" s="30"/>
      <c r="P751" s="40"/>
      <c r="Q751" s="17"/>
      <c r="R751" s="17"/>
      <c r="S751" s="17"/>
      <c r="T751" s="17"/>
      <c r="U751" s="17"/>
      <c r="V751" s="5"/>
    </row>
    <row r="752" spans="4:22">
      <c r="D752" s="28"/>
      <c r="F752" s="29"/>
      <c r="H752" s="30"/>
      <c r="P752" s="40"/>
      <c r="Q752" s="17"/>
      <c r="R752" s="17"/>
      <c r="S752" s="17"/>
      <c r="T752" s="17"/>
      <c r="U752" s="17"/>
      <c r="V752" s="5"/>
    </row>
    <row r="753" spans="4:22">
      <c r="D753" s="28"/>
      <c r="F753" s="29"/>
      <c r="H753" s="30"/>
      <c r="P753" s="40"/>
      <c r="Q753" s="17"/>
      <c r="R753" s="17"/>
      <c r="S753" s="17"/>
      <c r="T753" s="17"/>
      <c r="U753" s="17"/>
      <c r="V753" s="5"/>
    </row>
    <row r="754" spans="4:22">
      <c r="D754" s="28"/>
      <c r="F754" s="29"/>
      <c r="H754" s="30"/>
      <c r="P754" s="40"/>
      <c r="Q754" s="17"/>
      <c r="R754" s="17"/>
      <c r="S754" s="17"/>
      <c r="T754" s="17"/>
      <c r="U754" s="17"/>
      <c r="V754" s="5"/>
    </row>
    <row r="755" spans="4:22">
      <c r="D755" s="28"/>
      <c r="F755" s="29"/>
      <c r="H755" s="30"/>
      <c r="P755" s="40"/>
      <c r="Q755" s="17"/>
      <c r="R755" s="17"/>
      <c r="S755" s="17"/>
      <c r="T755" s="17"/>
      <c r="U755" s="17"/>
      <c r="V755" s="5"/>
    </row>
    <row r="756" spans="4:22">
      <c r="D756" s="28"/>
      <c r="F756" s="29"/>
      <c r="H756" s="30"/>
      <c r="P756" s="40"/>
      <c r="Q756" s="17"/>
      <c r="R756" s="17"/>
      <c r="S756" s="17"/>
      <c r="T756" s="17"/>
      <c r="U756" s="17"/>
      <c r="V756" s="5"/>
    </row>
    <row r="757" spans="4:22">
      <c r="D757" s="28"/>
      <c r="F757" s="29"/>
      <c r="H757" s="30"/>
      <c r="P757" s="40"/>
      <c r="Q757" s="17"/>
      <c r="R757" s="17"/>
      <c r="S757" s="17"/>
      <c r="T757" s="17"/>
      <c r="U757" s="17"/>
      <c r="V757" s="5"/>
    </row>
    <row r="758" spans="4:22">
      <c r="D758" s="28"/>
      <c r="F758" s="29"/>
      <c r="H758" s="30"/>
      <c r="P758" s="40"/>
      <c r="Q758" s="17"/>
      <c r="R758" s="17"/>
      <c r="S758" s="17"/>
      <c r="T758" s="17"/>
      <c r="U758" s="17"/>
      <c r="V758" s="5"/>
    </row>
    <row r="759" spans="4:22">
      <c r="D759" s="28"/>
      <c r="F759" s="29"/>
      <c r="H759" s="30"/>
      <c r="P759" s="40"/>
      <c r="Q759" s="17"/>
      <c r="R759" s="17"/>
      <c r="S759" s="17"/>
      <c r="T759" s="17"/>
      <c r="U759" s="17"/>
      <c r="V759" s="5"/>
    </row>
    <row r="760" spans="4:22">
      <c r="D760" s="28"/>
      <c r="F760" s="29"/>
      <c r="H760" s="30"/>
      <c r="P760" s="40"/>
      <c r="Q760" s="17"/>
      <c r="R760" s="17"/>
      <c r="S760" s="17"/>
      <c r="T760" s="17"/>
      <c r="U760" s="17"/>
      <c r="V760" s="5"/>
    </row>
    <row r="761" spans="4:22">
      <c r="D761" s="28"/>
      <c r="F761" s="29"/>
      <c r="H761" s="30"/>
      <c r="P761" s="40"/>
      <c r="Q761" s="17"/>
      <c r="R761" s="17"/>
      <c r="S761" s="17"/>
      <c r="T761" s="17"/>
      <c r="U761" s="17"/>
      <c r="V761" s="5"/>
    </row>
    <row r="762" spans="4:22">
      <c r="D762" s="28"/>
      <c r="F762" s="29"/>
      <c r="H762" s="30"/>
      <c r="P762" s="40"/>
      <c r="Q762" s="17"/>
      <c r="R762" s="17"/>
      <c r="S762" s="17"/>
      <c r="T762" s="17"/>
      <c r="U762" s="17"/>
      <c r="V762" s="5"/>
    </row>
    <row r="763" spans="4:22">
      <c r="D763" s="28"/>
      <c r="F763" s="29"/>
      <c r="H763" s="30"/>
      <c r="P763" s="40"/>
      <c r="Q763" s="17"/>
      <c r="R763" s="17"/>
      <c r="S763" s="17"/>
      <c r="T763" s="17"/>
      <c r="U763" s="17"/>
      <c r="V763" s="5"/>
    </row>
    <row r="764" spans="4:22">
      <c r="D764" s="28"/>
      <c r="F764" s="29"/>
      <c r="H764" s="30"/>
      <c r="P764" s="40"/>
      <c r="Q764" s="17"/>
      <c r="R764" s="17"/>
      <c r="S764" s="17"/>
      <c r="T764" s="17"/>
      <c r="U764" s="17"/>
      <c r="V764" s="5"/>
    </row>
    <row r="765" spans="4:22">
      <c r="D765" s="28"/>
      <c r="F765" s="29"/>
      <c r="H765" s="30"/>
      <c r="P765" s="40"/>
      <c r="Q765" s="17"/>
      <c r="R765" s="17"/>
      <c r="S765" s="17"/>
      <c r="T765" s="17"/>
      <c r="U765" s="17"/>
      <c r="V765" s="5"/>
    </row>
    <row r="766" spans="4:22">
      <c r="D766" s="28"/>
      <c r="F766" s="29"/>
      <c r="H766" s="30"/>
      <c r="P766" s="40"/>
      <c r="Q766" s="17"/>
      <c r="R766" s="17"/>
      <c r="S766" s="17"/>
      <c r="T766" s="17"/>
      <c r="U766" s="17"/>
      <c r="V766" s="5"/>
    </row>
    <row r="767" spans="4:22">
      <c r="D767" s="28"/>
      <c r="F767" s="29"/>
      <c r="H767" s="30"/>
      <c r="P767" s="40"/>
      <c r="Q767" s="17"/>
      <c r="R767" s="17"/>
      <c r="S767" s="17"/>
      <c r="T767" s="17"/>
      <c r="U767" s="17"/>
      <c r="V767" s="5"/>
    </row>
    <row r="768" spans="4:22">
      <c r="D768" s="28"/>
      <c r="F768" s="29"/>
      <c r="H768" s="30"/>
      <c r="P768" s="40"/>
      <c r="Q768" s="17"/>
      <c r="R768" s="17"/>
      <c r="S768" s="17"/>
      <c r="T768" s="17"/>
      <c r="U768" s="17"/>
      <c r="V768" s="5"/>
    </row>
    <row r="769" spans="4:22">
      <c r="D769" s="28"/>
      <c r="F769" s="29"/>
      <c r="H769" s="30"/>
      <c r="P769" s="40"/>
      <c r="Q769" s="17"/>
      <c r="R769" s="17"/>
      <c r="S769" s="17"/>
      <c r="T769" s="17"/>
      <c r="U769" s="17"/>
      <c r="V769" s="5"/>
    </row>
    <row r="770" spans="4:22">
      <c r="D770" s="28"/>
      <c r="F770" s="29"/>
      <c r="H770" s="30"/>
      <c r="P770" s="40"/>
      <c r="Q770" s="17"/>
      <c r="R770" s="17"/>
      <c r="S770" s="17"/>
      <c r="T770" s="17"/>
      <c r="U770" s="17"/>
      <c r="V770" s="5"/>
    </row>
    <row r="771" spans="4:22">
      <c r="D771" s="28"/>
      <c r="F771" s="29"/>
      <c r="H771" s="30"/>
      <c r="P771" s="40"/>
      <c r="Q771" s="17"/>
      <c r="R771" s="17"/>
      <c r="S771" s="17"/>
      <c r="T771" s="17"/>
      <c r="U771" s="17"/>
      <c r="V771" s="5"/>
    </row>
    <row r="772" spans="4:22">
      <c r="D772" s="28"/>
      <c r="F772" s="29"/>
      <c r="H772" s="30"/>
      <c r="P772" s="40"/>
      <c r="Q772" s="17"/>
      <c r="R772" s="17"/>
      <c r="S772" s="17"/>
      <c r="T772" s="17"/>
      <c r="U772" s="17"/>
      <c r="V772" s="5"/>
    </row>
    <row r="773" spans="4:22">
      <c r="D773" s="28"/>
      <c r="F773" s="29"/>
      <c r="H773" s="30"/>
      <c r="P773" s="40"/>
      <c r="Q773" s="17"/>
      <c r="R773" s="17"/>
      <c r="S773" s="17"/>
      <c r="T773" s="17"/>
      <c r="U773" s="17"/>
      <c r="V773" s="5"/>
    </row>
    <row r="774" spans="4:22">
      <c r="D774" s="28"/>
      <c r="F774" s="29"/>
      <c r="H774" s="30"/>
      <c r="P774" s="40"/>
      <c r="Q774" s="17"/>
      <c r="R774" s="17"/>
      <c r="S774" s="17"/>
      <c r="T774" s="17"/>
      <c r="U774" s="17"/>
      <c r="V774" s="5"/>
    </row>
    <row r="775" spans="4:22">
      <c r="D775" s="28"/>
      <c r="F775" s="29"/>
      <c r="H775" s="30"/>
      <c r="P775" s="40"/>
      <c r="Q775" s="17"/>
      <c r="R775" s="17"/>
      <c r="S775" s="17"/>
      <c r="T775" s="17"/>
      <c r="U775" s="17"/>
      <c r="V775" s="5"/>
    </row>
    <row r="776" spans="4:22">
      <c r="D776" s="28"/>
      <c r="F776" s="29"/>
      <c r="H776" s="30"/>
      <c r="P776" s="40"/>
      <c r="Q776" s="17"/>
      <c r="R776" s="17"/>
      <c r="S776" s="17"/>
      <c r="T776" s="17"/>
      <c r="U776" s="17"/>
      <c r="V776" s="5"/>
    </row>
    <row r="777" spans="4:22">
      <c r="D777" s="28"/>
      <c r="F777" s="29"/>
      <c r="H777" s="30"/>
      <c r="P777" s="40"/>
      <c r="Q777" s="17"/>
      <c r="R777" s="17"/>
      <c r="S777" s="17"/>
      <c r="T777" s="17"/>
      <c r="U777" s="17"/>
      <c r="V777" s="5"/>
    </row>
    <row r="778" spans="4:22">
      <c r="D778" s="28"/>
      <c r="F778" s="29"/>
      <c r="H778" s="30"/>
      <c r="P778" s="40"/>
      <c r="Q778" s="17"/>
      <c r="R778" s="17"/>
      <c r="S778" s="17"/>
      <c r="T778" s="17"/>
      <c r="U778" s="17"/>
      <c r="V778" s="5"/>
    </row>
    <row r="779" spans="4:22">
      <c r="D779" s="28"/>
      <c r="F779" s="29"/>
      <c r="H779" s="30"/>
      <c r="P779" s="40"/>
      <c r="Q779" s="17"/>
      <c r="R779" s="17"/>
      <c r="S779" s="17"/>
      <c r="T779" s="17"/>
      <c r="U779" s="17"/>
      <c r="V779" s="5"/>
    </row>
    <row r="780" spans="4:22">
      <c r="D780" s="28"/>
      <c r="F780" s="29"/>
      <c r="H780" s="30"/>
      <c r="P780" s="40"/>
      <c r="Q780" s="17"/>
      <c r="R780" s="17"/>
      <c r="S780" s="17"/>
      <c r="T780" s="17"/>
      <c r="U780" s="17"/>
      <c r="V780" s="5"/>
    </row>
    <row r="781" spans="4:22">
      <c r="D781" s="28"/>
      <c r="F781" s="29"/>
      <c r="H781" s="30"/>
      <c r="P781" s="40"/>
      <c r="Q781" s="17"/>
      <c r="R781" s="17"/>
      <c r="S781" s="17"/>
      <c r="T781" s="17"/>
      <c r="U781" s="17"/>
      <c r="V781" s="5"/>
    </row>
    <row r="782" spans="4:22">
      <c r="D782" s="28"/>
      <c r="F782" s="29"/>
      <c r="H782" s="30"/>
      <c r="P782" s="40"/>
      <c r="Q782" s="17"/>
      <c r="R782" s="17"/>
      <c r="S782" s="17"/>
      <c r="T782" s="17"/>
      <c r="U782" s="17"/>
      <c r="V782" s="5"/>
    </row>
    <row r="783" spans="4:22">
      <c r="D783" s="28"/>
      <c r="F783" s="29"/>
      <c r="H783" s="30"/>
      <c r="P783" s="40"/>
      <c r="Q783" s="17"/>
      <c r="R783" s="17"/>
      <c r="S783" s="17"/>
      <c r="T783" s="17"/>
      <c r="U783" s="17"/>
      <c r="V783" s="5"/>
    </row>
    <row r="784" spans="4:22">
      <c r="D784" s="28"/>
      <c r="F784" s="29"/>
      <c r="H784" s="30"/>
      <c r="P784" s="40"/>
      <c r="Q784" s="17"/>
      <c r="R784" s="17"/>
      <c r="S784" s="17"/>
      <c r="T784" s="17"/>
      <c r="U784" s="17"/>
      <c r="V784" s="5"/>
    </row>
    <row r="785" spans="4:22">
      <c r="D785" s="28"/>
      <c r="F785" s="29"/>
      <c r="H785" s="30"/>
      <c r="P785" s="40"/>
      <c r="Q785" s="17"/>
      <c r="R785" s="17"/>
      <c r="S785" s="17"/>
      <c r="T785" s="17"/>
      <c r="U785" s="17"/>
      <c r="V785" s="5"/>
    </row>
    <row r="786" spans="4:22">
      <c r="D786" s="28"/>
      <c r="F786" s="29"/>
      <c r="H786" s="30"/>
      <c r="P786" s="40"/>
      <c r="Q786" s="17"/>
      <c r="R786" s="17"/>
      <c r="S786" s="17"/>
      <c r="T786" s="17"/>
      <c r="U786" s="17"/>
      <c r="V786" s="5"/>
    </row>
    <row r="787" spans="4:22">
      <c r="D787" s="28"/>
      <c r="F787" s="29"/>
      <c r="H787" s="30"/>
      <c r="P787" s="40"/>
      <c r="Q787" s="17"/>
      <c r="R787" s="17"/>
      <c r="S787" s="17"/>
      <c r="T787" s="17"/>
      <c r="U787" s="17"/>
      <c r="V787" s="5"/>
    </row>
    <row r="788" spans="4:22">
      <c r="D788" s="28"/>
      <c r="F788" s="29"/>
      <c r="H788" s="30"/>
      <c r="P788" s="40"/>
      <c r="Q788" s="17"/>
      <c r="R788" s="17"/>
      <c r="S788" s="17"/>
      <c r="T788" s="17"/>
      <c r="U788" s="17"/>
      <c r="V788" s="5"/>
    </row>
    <row r="789" spans="4:22">
      <c r="D789" s="28"/>
      <c r="F789" s="29"/>
      <c r="H789" s="30"/>
      <c r="P789" s="40"/>
      <c r="Q789" s="17"/>
      <c r="R789" s="17"/>
      <c r="S789" s="17"/>
      <c r="T789" s="17"/>
      <c r="U789" s="17"/>
      <c r="V789" s="5"/>
    </row>
    <row r="790" spans="4:22">
      <c r="D790" s="28"/>
      <c r="F790" s="29"/>
      <c r="H790" s="30"/>
      <c r="P790" s="40"/>
      <c r="Q790" s="17"/>
      <c r="R790" s="17"/>
      <c r="S790" s="17"/>
      <c r="T790" s="17"/>
      <c r="U790" s="17"/>
      <c r="V790" s="5"/>
    </row>
    <row r="791" spans="4:22">
      <c r="D791" s="28"/>
      <c r="F791" s="29"/>
      <c r="H791" s="30"/>
      <c r="P791" s="40"/>
      <c r="Q791" s="17"/>
      <c r="R791" s="17"/>
      <c r="S791" s="17"/>
      <c r="T791" s="17"/>
      <c r="U791" s="17"/>
      <c r="V791" s="5"/>
    </row>
    <row r="792" spans="4:22">
      <c r="D792" s="28"/>
      <c r="F792" s="29"/>
      <c r="H792" s="30"/>
      <c r="P792" s="40"/>
      <c r="Q792" s="17"/>
      <c r="R792" s="17"/>
      <c r="S792" s="17"/>
      <c r="T792" s="17"/>
      <c r="U792" s="17"/>
      <c r="V792" s="5"/>
    </row>
    <row r="793" spans="4:22">
      <c r="D793" s="28"/>
      <c r="F793" s="29"/>
      <c r="H793" s="30"/>
      <c r="P793" s="40"/>
      <c r="Q793" s="17"/>
      <c r="R793" s="17"/>
      <c r="S793" s="17"/>
      <c r="T793" s="17"/>
      <c r="U793" s="17"/>
      <c r="V793" s="5"/>
    </row>
    <row r="794" spans="4:22">
      <c r="D794" s="28"/>
      <c r="F794" s="29"/>
      <c r="H794" s="30"/>
      <c r="P794" s="40"/>
      <c r="Q794" s="17"/>
      <c r="R794" s="17"/>
      <c r="S794" s="17"/>
      <c r="T794" s="17"/>
      <c r="U794" s="17"/>
      <c r="V794" s="5"/>
    </row>
    <row r="795" spans="4:22">
      <c r="D795" s="28"/>
      <c r="F795" s="29"/>
      <c r="H795" s="30"/>
      <c r="P795" s="40"/>
      <c r="Q795" s="17"/>
      <c r="R795" s="17"/>
      <c r="S795" s="17"/>
      <c r="T795" s="17"/>
      <c r="U795" s="17"/>
      <c r="V795" s="5"/>
    </row>
    <row r="796" spans="4:22">
      <c r="D796" s="28"/>
      <c r="F796" s="29"/>
      <c r="H796" s="30"/>
      <c r="P796" s="40"/>
      <c r="Q796" s="17"/>
      <c r="R796" s="17"/>
      <c r="S796" s="17"/>
      <c r="T796" s="17"/>
      <c r="U796" s="17"/>
      <c r="V796" s="5"/>
    </row>
    <row r="797" spans="4:22">
      <c r="D797" s="28"/>
      <c r="F797" s="29"/>
      <c r="H797" s="30"/>
      <c r="P797" s="40"/>
      <c r="Q797" s="17"/>
      <c r="R797" s="17"/>
      <c r="S797" s="17"/>
      <c r="T797" s="17"/>
      <c r="U797" s="17"/>
      <c r="V797" s="5"/>
    </row>
    <row r="798" spans="4:22">
      <c r="D798" s="28"/>
      <c r="F798" s="29"/>
      <c r="H798" s="30"/>
      <c r="P798" s="40"/>
      <c r="Q798" s="17"/>
      <c r="R798" s="17"/>
      <c r="S798" s="17"/>
      <c r="T798" s="17"/>
      <c r="U798" s="17"/>
      <c r="V798" s="5"/>
    </row>
    <row r="799" spans="4:22">
      <c r="D799" s="28"/>
      <c r="F799" s="29"/>
      <c r="H799" s="30"/>
      <c r="P799" s="40"/>
      <c r="Q799" s="17"/>
      <c r="R799" s="17"/>
      <c r="S799" s="17"/>
      <c r="T799" s="17"/>
      <c r="U799" s="17"/>
      <c r="V799" s="5"/>
    </row>
    <row r="800" spans="4:22">
      <c r="D800" s="28"/>
      <c r="F800" s="29"/>
      <c r="H800" s="30"/>
      <c r="P800" s="40"/>
      <c r="Q800" s="17"/>
      <c r="R800" s="17"/>
      <c r="S800" s="17"/>
      <c r="T800" s="17"/>
      <c r="U800" s="17"/>
      <c r="V800" s="5"/>
    </row>
    <row r="801" spans="4:22">
      <c r="D801" s="28"/>
      <c r="F801" s="29"/>
      <c r="H801" s="30"/>
      <c r="P801" s="40"/>
      <c r="Q801" s="17"/>
      <c r="R801" s="17"/>
      <c r="S801" s="17"/>
      <c r="T801" s="17"/>
      <c r="U801" s="17"/>
      <c r="V801" s="5"/>
    </row>
    <row r="802" spans="4:22">
      <c r="D802" s="28"/>
      <c r="F802" s="29"/>
      <c r="H802" s="30"/>
      <c r="P802" s="40"/>
      <c r="Q802" s="17"/>
      <c r="R802" s="17"/>
      <c r="S802" s="17"/>
      <c r="T802" s="17"/>
      <c r="U802" s="17"/>
      <c r="V802" s="5"/>
    </row>
    <row r="803" spans="4:22">
      <c r="D803" s="28"/>
      <c r="F803" s="29"/>
      <c r="H803" s="30"/>
      <c r="P803" s="40"/>
      <c r="Q803" s="17"/>
      <c r="R803" s="17"/>
      <c r="S803" s="17"/>
      <c r="T803" s="17"/>
      <c r="U803" s="17"/>
      <c r="V803" s="5"/>
    </row>
    <row r="804" spans="4:22">
      <c r="D804" s="28"/>
      <c r="F804" s="29"/>
      <c r="H804" s="30"/>
      <c r="P804" s="40"/>
      <c r="Q804" s="17"/>
      <c r="R804" s="17"/>
      <c r="S804" s="17"/>
      <c r="T804" s="17"/>
      <c r="U804" s="17"/>
      <c r="V804" s="5"/>
    </row>
    <row r="805" spans="4:22">
      <c r="D805" s="28"/>
      <c r="F805" s="29"/>
      <c r="H805" s="30"/>
      <c r="P805" s="40"/>
      <c r="Q805" s="17"/>
      <c r="R805" s="17"/>
      <c r="S805" s="17"/>
      <c r="T805" s="17"/>
      <c r="U805" s="17"/>
      <c r="V805" s="5"/>
    </row>
    <row r="806" spans="4:22">
      <c r="D806" s="28"/>
      <c r="F806" s="29"/>
      <c r="H806" s="30"/>
      <c r="P806" s="40"/>
      <c r="Q806" s="17"/>
      <c r="R806" s="17"/>
      <c r="S806" s="17"/>
      <c r="T806" s="17"/>
      <c r="U806" s="17"/>
      <c r="V806" s="5"/>
    </row>
    <row r="807" spans="4:22">
      <c r="D807" s="28"/>
      <c r="F807" s="29"/>
      <c r="H807" s="30"/>
      <c r="P807" s="40"/>
      <c r="Q807" s="17"/>
      <c r="R807" s="17"/>
      <c r="S807" s="17"/>
      <c r="T807" s="17"/>
      <c r="U807" s="17"/>
      <c r="V807" s="5"/>
    </row>
    <row r="808" spans="4:22">
      <c r="D808" s="28"/>
      <c r="F808" s="29"/>
      <c r="H808" s="30"/>
      <c r="P808" s="40"/>
      <c r="Q808" s="17"/>
      <c r="R808" s="17"/>
      <c r="S808" s="17"/>
      <c r="T808" s="17"/>
      <c r="U808" s="17"/>
      <c r="V808" s="5"/>
    </row>
    <row r="809" spans="4:22">
      <c r="D809" s="28"/>
      <c r="F809" s="29"/>
      <c r="H809" s="30"/>
      <c r="P809" s="40"/>
      <c r="Q809" s="17"/>
      <c r="R809" s="17"/>
      <c r="S809" s="17"/>
      <c r="T809" s="17"/>
      <c r="U809" s="17"/>
      <c r="V809" s="5"/>
    </row>
    <row r="810" spans="4:22">
      <c r="D810" s="28"/>
      <c r="F810" s="29"/>
      <c r="H810" s="30"/>
      <c r="P810" s="40"/>
      <c r="Q810" s="17"/>
      <c r="R810" s="17"/>
      <c r="S810" s="17"/>
      <c r="T810" s="17"/>
      <c r="U810" s="17"/>
      <c r="V810" s="5"/>
    </row>
    <row r="811" spans="4:22">
      <c r="D811" s="28"/>
      <c r="F811" s="29"/>
      <c r="H811" s="30"/>
      <c r="P811" s="40"/>
      <c r="Q811" s="17"/>
      <c r="R811" s="17"/>
      <c r="S811" s="17"/>
      <c r="T811" s="17"/>
      <c r="U811" s="17"/>
      <c r="V811" s="5"/>
    </row>
    <row r="812" spans="4:22">
      <c r="D812" s="28"/>
      <c r="F812" s="29"/>
      <c r="H812" s="30"/>
      <c r="P812" s="40"/>
      <c r="Q812" s="17"/>
      <c r="R812" s="17"/>
      <c r="S812" s="17"/>
      <c r="T812" s="17"/>
      <c r="U812" s="17"/>
      <c r="V812" s="5"/>
    </row>
    <row r="813" spans="4:22">
      <c r="D813" s="28"/>
      <c r="F813" s="29"/>
      <c r="H813" s="30"/>
      <c r="P813" s="40"/>
      <c r="Q813" s="17"/>
      <c r="R813" s="17"/>
      <c r="S813" s="17"/>
      <c r="T813" s="17"/>
      <c r="U813" s="17"/>
      <c r="V813" s="5"/>
    </row>
    <row r="814" spans="4:22">
      <c r="D814" s="28"/>
      <c r="F814" s="29"/>
      <c r="H814" s="30"/>
      <c r="P814" s="40"/>
      <c r="Q814" s="17"/>
      <c r="R814" s="17"/>
      <c r="S814" s="17"/>
      <c r="T814" s="17"/>
      <c r="U814" s="17"/>
      <c r="V814" s="5"/>
    </row>
    <row r="815" spans="4:22">
      <c r="D815" s="28"/>
      <c r="F815" s="29"/>
      <c r="H815" s="30"/>
      <c r="P815" s="40"/>
      <c r="Q815" s="17"/>
      <c r="R815" s="17"/>
      <c r="S815" s="17"/>
      <c r="T815" s="17"/>
      <c r="U815" s="17"/>
      <c r="V815" s="5"/>
    </row>
    <row r="816" spans="4:22">
      <c r="D816" s="28"/>
      <c r="F816" s="29"/>
      <c r="H816" s="30"/>
      <c r="P816" s="40"/>
      <c r="Q816" s="17"/>
      <c r="R816" s="17"/>
      <c r="S816" s="17"/>
      <c r="T816" s="17"/>
      <c r="U816" s="17"/>
      <c r="V816" s="5"/>
    </row>
    <row r="817" spans="4:22">
      <c r="D817" s="28"/>
      <c r="F817" s="29"/>
      <c r="H817" s="30"/>
      <c r="P817" s="40"/>
      <c r="Q817" s="17"/>
      <c r="R817" s="17"/>
      <c r="S817" s="17"/>
      <c r="T817" s="17"/>
      <c r="U817" s="17"/>
      <c r="V817" s="5"/>
    </row>
    <row r="818" spans="4:22">
      <c r="D818" s="28"/>
      <c r="F818" s="29"/>
      <c r="H818" s="30"/>
      <c r="P818" s="40"/>
      <c r="Q818" s="17"/>
      <c r="R818" s="17"/>
      <c r="S818" s="17"/>
      <c r="T818" s="17"/>
      <c r="U818" s="17"/>
      <c r="V818" s="5"/>
    </row>
    <row r="819" spans="4:22">
      <c r="D819" s="28"/>
      <c r="F819" s="29"/>
      <c r="H819" s="30"/>
      <c r="P819" s="40"/>
      <c r="Q819" s="17"/>
      <c r="R819" s="17"/>
      <c r="S819" s="17"/>
      <c r="T819" s="17"/>
      <c r="U819" s="17"/>
      <c r="V819" s="5"/>
    </row>
    <row r="820" spans="4:22">
      <c r="D820" s="28"/>
      <c r="F820" s="29"/>
      <c r="H820" s="30"/>
      <c r="P820" s="40"/>
      <c r="Q820" s="17"/>
      <c r="R820" s="17"/>
      <c r="S820" s="17"/>
      <c r="T820" s="17"/>
      <c r="U820" s="17"/>
      <c r="V820" s="5"/>
    </row>
    <row r="821" spans="4:22">
      <c r="D821" s="28"/>
      <c r="F821" s="29"/>
      <c r="H821" s="30"/>
      <c r="P821" s="40"/>
      <c r="Q821" s="17"/>
      <c r="R821" s="17"/>
      <c r="S821" s="17"/>
      <c r="T821" s="17"/>
      <c r="U821" s="17"/>
      <c r="V821" s="5"/>
    </row>
    <row r="822" spans="4:22">
      <c r="D822" s="28"/>
      <c r="F822" s="29"/>
      <c r="H822" s="30"/>
      <c r="P822" s="40"/>
      <c r="Q822" s="17"/>
      <c r="R822" s="17"/>
      <c r="S822" s="17"/>
      <c r="T822" s="17"/>
      <c r="U822" s="17"/>
      <c r="V822" s="5"/>
    </row>
    <row r="823" spans="4:22">
      <c r="D823" s="28"/>
      <c r="F823" s="29"/>
      <c r="H823" s="30"/>
      <c r="P823" s="40"/>
      <c r="Q823" s="17"/>
      <c r="R823" s="17"/>
      <c r="S823" s="17"/>
      <c r="T823" s="17"/>
      <c r="U823" s="17"/>
      <c r="V823" s="5"/>
    </row>
    <row r="824" spans="4:22">
      <c r="D824" s="28"/>
      <c r="F824" s="29"/>
      <c r="H824" s="30"/>
      <c r="P824" s="40"/>
      <c r="Q824" s="17"/>
      <c r="R824" s="17"/>
      <c r="S824" s="17"/>
      <c r="T824" s="17"/>
      <c r="U824" s="17"/>
      <c r="V824" s="5"/>
    </row>
    <row r="825" spans="4:22">
      <c r="D825" s="28"/>
      <c r="F825" s="29"/>
      <c r="H825" s="30"/>
      <c r="P825" s="40"/>
      <c r="Q825" s="17"/>
      <c r="R825" s="17"/>
      <c r="S825" s="17"/>
      <c r="T825" s="17"/>
      <c r="U825" s="17"/>
      <c r="V825" s="5"/>
    </row>
    <row r="826" spans="4:22">
      <c r="D826" s="28"/>
      <c r="F826" s="29"/>
      <c r="H826" s="30"/>
      <c r="P826" s="40"/>
      <c r="Q826" s="17"/>
      <c r="R826" s="17"/>
      <c r="S826" s="17"/>
      <c r="T826" s="17"/>
      <c r="U826" s="17"/>
      <c r="V826" s="5"/>
    </row>
    <row r="827" spans="4:22">
      <c r="D827" s="28"/>
      <c r="F827" s="29"/>
      <c r="H827" s="30"/>
      <c r="P827" s="40"/>
      <c r="Q827" s="17"/>
      <c r="R827" s="17"/>
      <c r="S827" s="17"/>
      <c r="T827" s="17"/>
      <c r="U827" s="17"/>
      <c r="V827" s="5"/>
    </row>
    <row r="828" spans="4:22">
      <c r="D828" s="28"/>
      <c r="F828" s="29"/>
      <c r="H828" s="30"/>
      <c r="P828" s="40"/>
      <c r="Q828" s="17"/>
      <c r="R828" s="17"/>
      <c r="S828" s="17"/>
      <c r="T828" s="17"/>
      <c r="U828" s="17"/>
      <c r="V828" s="5"/>
    </row>
    <row r="829" spans="4:22">
      <c r="D829" s="28"/>
      <c r="F829" s="29"/>
      <c r="H829" s="30"/>
      <c r="P829" s="40"/>
      <c r="Q829" s="17"/>
      <c r="R829" s="17"/>
      <c r="S829" s="17"/>
      <c r="T829" s="17"/>
      <c r="U829" s="17"/>
      <c r="V829" s="5"/>
    </row>
    <row r="830" spans="4:22">
      <c r="D830" s="28"/>
      <c r="F830" s="29"/>
      <c r="H830" s="30"/>
      <c r="P830" s="40"/>
      <c r="Q830" s="17"/>
      <c r="R830" s="17"/>
      <c r="S830" s="17"/>
      <c r="T830" s="17"/>
      <c r="U830" s="17"/>
      <c r="V830" s="5"/>
    </row>
    <row r="831" spans="4:22">
      <c r="D831" s="28"/>
      <c r="F831" s="29"/>
      <c r="H831" s="30"/>
      <c r="P831" s="40"/>
      <c r="Q831" s="17"/>
      <c r="R831" s="17"/>
      <c r="S831" s="17"/>
      <c r="T831" s="17"/>
      <c r="U831" s="17"/>
      <c r="V831" s="5"/>
    </row>
    <row r="832" spans="4:22">
      <c r="D832" s="28"/>
      <c r="F832" s="29"/>
      <c r="H832" s="30"/>
      <c r="P832" s="40"/>
      <c r="Q832" s="17"/>
      <c r="R832" s="17"/>
      <c r="S832" s="17"/>
      <c r="T832" s="17"/>
      <c r="U832" s="17"/>
      <c r="V832" s="5"/>
    </row>
    <row r="833" spans="4:22">
      <c r="D833" s="28"/>
      <c r="F833" s="29"/>
      <c r="H833" s="30"/>
      <c r="P833" s="40"/>
      <c r="Q833" s="17"/>
      <c r="R833" s="17"/>
      <c r="S833" s="17"/>
      <c r="T833" s="17"/>
      <c r="U833" s="17"/>
      <c r="V833" s="5"/>
    </row>
    <row r="834" spans="4:22">
      <c r="D834" s="28"/>
      <c r="F834" s="29"/>
      <c r="H834" s="30"/>
      <c r="P834" s="40"/>
      <c r="Q834" s="17"/>
      <c r="R834" s="17"/>
      <c r="S834" s="17"/>
      <c r="T834" s="17"/>
      <c r="U834" s="17"/>
      <c r="V834" s="5"/>
    </row>
    <row r="835" spans="4:22">
      <c r="D835" s="28"/>
      <c r="F835" s="29"/>
      <c r="H835" s="30"/>
      <c r="P835" s="40"/>
      <c r="Q835" s="17"/>
      <c r="R835" s="17"/>
      <c r="S835" s="17"/>
      <c r="T835" s="17"/>
      <c r="U835" s="17"/>
      <c r="V835" s="5"/>
    </row>
    <row r="836" spans="4:22">
      <c r="D836" s="28"/>
      <c r="F836" s="29"/>
      <c r="H836" s="30"/>
      <c r="P836" s="40"/>
      <c r="Q836" s="17"/>
      <c r="R836" s="17"/>
      <c r="S836" s="17"/>
      <c r="T836" s="17"/>
      <c r="U836" s="17"/>
      <c r="V836" s="5"/>
    </row>
    <row r="837" spans="4:22">
      <c r="D837" s="28"/>
      <c r="F837" s="29"/>
      <c r="H837" s="30"/>
      <c r="P837" s="40"/>
      <c r="Q837" s="17"/>
      <c r="R837" s="17"/>
      <c r="S837" s="17"/>
      <c r="T837" s="17"/>
      <c r="U837" s="17"/>
      <c r="V837" s="5"/>
    </row>
    <row r="838" spans="4:22">
      <c r="D838" s="28"/>
      <c r="F838" s="29"/>
      <c r="H838" s="30"/>
      <c r="P838" s="40"/>
      <c r="Q838" s="17"/>
      <c r="R838" s="17"/>
      <c r="S838" s="17"/>
      <c r="T838" s="17"/>
      <c r="U838" s="17"/>
      <c r="V838" s="5"/>
    </row>
    <row r="839" spans="4:22">
      <c r="D839" s="28"/>
      <c r="F839" s="29"/>
      <c r="H839" s="30"/>
      <c r="P839" s="40"/>
      <c r="Q839" s="17"/>
      <c r="R839" s="17"/>
      <c r="S839" s="17"/>
      <c r="T839" s="17"/>
      <c r="U839" s="17"/>
      <c r="V839" s="5"/>
    </row>
    <row r="840" spans="4:22">
      <c r="D840" s="28"/>
      <c r="F840" s="29"/>
      <c r="H840" s="30"/>
      <c r="P840" s="40"/>
      <c r="Q840" s="17"/>
      <c r="R840" s="17"/>
      <c r="S840" s="17"/>
      <c r="T840" s="17"/>
      <c r="U840" s="17"/>
      <c r="V840" s="5"/>
    </row>
    <row r="841" spans="4:22">
      <c r="D841" s="28"/>
      <c r="F841" s="29"/>
      <c r="H841" s="30"/>
      <c r="P841" s="40"/>
      <c r="Q841" s="17"/>
      <c r="R841" s="17"/>
      <c r="S841" s="17"/>
      <c r="T841" s="17"/>
      <c r="U841" s="17"/>
      <c r="V841" s="5"/>
    </row>
    <row r="842" spans="4:22">
      <c r="D842" s="28"/>
      <c r="F842" s="29"/>
      <c r="H842" s="30"/>
      <c r="P842" s="40"/>
      <c r="Q842" s="17"/>
      <c r="R842" s="17"/>
      <c r="S842" s="17"/>
      <c r="T842" s="17"/>
      <c r="U842" s="17"/>
      <c r="V842" s="5"/>
    </row>
    <row r="843" spans="4:22">
      <c r="D843" s="28"/>
      <c r="F843" s="29"/>
      <c r="H843" s="30"/>
      <c r="P843" s="40"/>
      <c r="Q843" s="17"/>
      <c r="R843" s="17"/>
      <c r="S843" s="17"/>
      <c r="T843" s="17"/>
      <c r="U843" s="17"/>
      <c r="V843" s="5"/>
    </row>
    <row r="844" spans="4:22">
      <c r="D844" s="28"/>
      <c r="F844" s="29"/>
      <c r="H844" s="30"/>
      <c r="P844" s="40"/>
      <c r="Q844" s="17"/>
      <c r="R844" s="17"/>
      <c r="S844" s="17"/>
      <c r="T844" s="17"/>
      <c r="U844" s="17"/>
      <c r="V844" s="5"/>
    </row>
    <row r="845" spans="4:22">
      <c r="D845" s="28"/>
      <c r="F845" s="29"/>
      <c r="H845" s="30"/>
      <c r="P845" s="40"/>
      <c r="Q845" s="17"/>
      <c r="R845" s="17"/>
      <c r="S845" s="17"/>
      <c r="T845" s="17"/>
      <c r="U845" s="17"/>
      <c r="V845" s="5"/>
    </row>
    <row r="846" spans="4:22">
      <c r="D846" s="28"/>
      <c r="F846" s="29"/>
      <c r="H846" s="30"/>
      <c r="P846" s="40"/>
      <c r="Q846" s="17"/>
      <c r="R846" s="17"/>
      <c r="S846" s="17"/>
      <c r="T846" s="17"/>
      <c r="U846" s="17"/>
      <c r="V846" s="5"/>
    </row>
    <row r="847" spans="4:22">
      <c r="D847" s="28"/>
      <c r="F847" s="29"/>
      <c r="H847" s="30"/>
      <c r="P847" s="40"/>
      <c r="Q847" s="17"/>
      <c r="R847" s="17"/>
      <c r="S847" s="17"/>
      <c r="T847" s="17"/>
      <c r="U847" s="17"/>
      <c r="V847" s="5"/>
    </row>
    <row r="848" spans="4:22">
      <c r="D848" s="28"/>
      <c r="F848" s="29"/>
      <c r="H848" s="30"/>
      <c r="P848" s="40"/>
      <c r="Q848" s="17"/>
      <c r="R848" s="17"/>
      <c r="S848" s="17"/>
      <c r="T848" s="17"/>
      <c r="U848" s="17"/>
      <c r="V848" s="5"/>
    </row>
    <row r="849" spans="4:22">
      <c r="D849" s="28"/>
      <c r="F849" s="29"/>
      <c r="H849" s="30"/>
      <c r="P849" s="40"/>
      <c r="Q849" s="17"/>
      <c r="R849" s="17"/>
      <c r="S849" s="17"/>
      <c r="T849" s="17"/>
      <c r="U849" s="17"/>
      <c r="V849" s="5"/>
    </row>
    <row r="850" spans="4:22">
      <c r="D850" s="28"/>
      <c r="F850" s="29"/>
      <c r="H850" s="30"/>
      <c r="P850" s="40"/>
      <c r="Q850" s="17"/>
      <c r="R850" s="17"/>
      <c r="S850" s="17"/>
      <c r="T850" s="17"/>
      <c r="U850" s="17"/>
      <c r="V850" s="5"/>
    </row>
    <row r="851" spans="4:22">
      <c r="D851" s="28"/>
      <c r="F851" s="29"/>
      <c r="H851" s="30"/>
      <c r="P851" s="40"/>
      <c r="Q851" s="17"/>
      <c r="R851" s="17"/>
      <c r="S851" s="17"/>
      <c r="T851" s="17"/>
      <c r="U851" s="17"/>
      <c r="V851" s="5"/>
    </row>
    <row r="852" spans="4:22">
      <c r="D852" s="28"/>
      <c r="F852" s="29"/>
      <c r="H852" s="30"/>
      <c r="P852" s="40"/>
      <c r="Q852" s="17"/>
      <c r="R852" s="17"/>
      <c r="S852" s="17"/>
      <c r="T852" s="17"/>
      <c r="U852" s="17"/>
      <c r="V852" s="5"/>
    </row>
    <row r="853" spans="4:22">
      <c r="D853" s="28"/>
      <c r="F853" s="29"/>
      <c r="H853" s="30"/>
      <c r="P853" s="40"/>
      <c r="Q853" s="17"/>
      <c r="R853" s="17"/>
      <c r="S853" s="17"/>
      <c r="T853" s="17"/>
      <c r="U853" s="17"/>
      <c r="V853" s="5"/>
    </row>
    <row r="854" spans="4:22">
      <c r="D854" s="28"/>
      <c r="F854" s="29"/>
      <c r="H854" s="30"/>
      <c r="P854" s="40"/>
      <c r="Q854" s="17"/>
      <c r="R854" s="17"/>
      <c r="S854" s="17"/>
      <c r="T854" s="17"/>
      <c r="U854" s="17"/>
      <c r="V854" s="5"/>
    </row>
    <row r="855" spans="4:22">
      <c r="D855" s="28"/>
      <c r="F855" s="29"/>
      <c r="H855" s="30"/>
      <c r="P855" s="40"/>
      <c r="Q855" s="17"/>
      <c r="R855" s="17"/>
      <c r="S855" s="17"/>
      <c r="T855" s="17"/>
      <c r="U855" s="17"/>
      <c r="V855" s="5"/>
    </row>
    <row r="856" spans="4:22">
      <c r="D856" s="28"/>
      <c r="F856" s="29"/>
      <c r="H856" s="30"/>
      <c r="P856" s="40"/>
      <c r="Q856" s="17"/>
      <c r="R856" s="17"/>
      <c r="S856" s="17"/>
      <c r="T856" s="17"/>
      <c r="U856" s="17"/>
      <c r="V856" s="5"/>
    </row>
    <row r="857" spans="4:22">
      <c r="D857" s="28"/>
      <c r="F857" s="29"/>
      <c r="H857" s="30"/>
      <c r="P857" s="40"/>
      <c r="Q857" s="17"/>
      <c r="R857" s="17"/>
      <c r="S857" s="17"/>
      <c r="T857" s="17"/>
      <c r="U857" s="17"/>
      <c r="V857" s="5"/>
    </row>
    <row r="858" spans="4:22">
      <c r="D858" s="28"/>
      <c r="F858" s="29"/>
      <c r="H858" s="30"/>
      <c r="P858" s="40"/>
      <c r="Q858" s="17"/>
      <c r="R858" s="17"/>
      <c r="S858" s="17"/>
      <c r="T858" s="17"/>
      <c r="U858" s="17"/>
      <c r="V858" s="5"/>
    </row>
    <row r="859" spans="4:22">
      <c r="D859" s="28"/>
      <c r="F859" s="29"/>
      <c r="H859" s="30"/>
      <c r="P859" s="40"/>
      <c r="Q859" s="17"/>
      <c r="R859" s="17"/>
      <c r="S859" s="17"/>
      <c r="T859" s="17"/>
      <c r="U859" s="17"/>
      <c r="V859" s="5"/>
    </row>
    <row r="860" spans="4:22">
      <c r="D860" s="28"/>
      <c r="F860" s="29"/>
      <c r="H860" s="30"/>
      <c r="P860" s="40"/>
      <c r="Q860" s="17"/>
      <c r="R860" s="17"/>
      <c r="S860" s="17"/>
      <c r="T860" s="17"/>
      <c r="U860" s="17"/>
      <c r="V860" s="5"/>
    </row>
    <row r="861" spans="4:22">
      <c r="D861" s="28"/>
      <c r="F861" s="29"/>
      <c r="H861" s="30"/>
      <c r="P861" s="40"/>
      <c r="Q861" s="17"/>
      <c r="R861" s="17"/>
      <c r="S861" s="17"/>
      <c r="T861" s="17"/>
      <c r="U861" s="17"/>
      <c r="V861" s="5"/>
    </row>
    <row r="862" spans="4:22">
      <c r="D862" s="28"/>
      <c r="F862" s="29"/>
      <c r="H862" s="30"/>
      <c r="P862" s="40"/>
      <c r="Q862" s="17"/>
      <c r="R862" s="17"/>
      <c r="S862" s="17"/>
      <c r="T862" s="17"/>
      <c r="U862" s="17"/>
      <c r="V862" s="5"/>
    </row>
    <row r="863" spans="4:22">
      <c r="D863" s="28"/>
      <c r="F863" s="29"/>
      <c r="H863" s="30"/>
      <c r="P863" s="40"/>
      <c r="Q863" s="17"/>
      <c r="R863" s="17"/>
      <c r="S863" s="17"/>
      <c r="T863" s="17"/>
      <c r="U863" s="17"/>
      <c r="V863" s="5"/>
    </row>
    <row r="864" spans="4:22">
      <c r="D864" s="28"/>
      <c r="F864" s="29"/>
      <c r="H864" s="30"/>
      <c r="P864" s="40"/>
      <c r="Q864" s="17"/>
      <c r="R864" s="17"/>
      <c r="S864" s="17"/>
      <c r="T864" s="17"/>
      <c r="U864" s="17"/>
      <c r="V864" s="5"/>
    </row>
    <row r="865" spans="4:22">
      <c r="D865" s="28"/>
      <c r="F865" s="29"/>
      <c r="H865" s="30"/>
      <c r="P865" s="40"/>
      <c r="Q865" s="17"/>
      <c r="R865" s="17"/>
      <c r="S865" s="17"/>
      <c r="T865" s="17"/>
      <c r="U865" s="17"/>
      <c r="V865" s="5"/>
    </row>
    <row r="866" spans="4:22">
      <c r="D866" s="28"/>
      <c r="F866" s="29"/>
      <c r="H866" s="30"/>
      <c r="P866" s="40"/>
      <c r="Q866" s="17"/>
      <c r="R866" s="17"/>
      <c r="S866" s="17"/>
      <c r="T866" s="17"/>
      <c r="U866" s="17"/>
      <c r="V866" s="5"/>
    </row>
    <row r="867" spans="4:22">
      <c r="D867" s="28"/>
      <c r="F867" s="29"/>
      <c r="H867" s="30"/>
      <c r="P867" s="40"/>
      <c r="Q867" s="17"/>
      <c r="R867" s="17"/>
      <c r="S867" s="17"/>
      <c r="T867" s="17"/>
      <c r="U867" s="17"/>
      <c r="V867" s="5"/>
    </row>
    <row r="868" spans="4:22">
      <c r="D868" s="28"/>
      <c r="F868" s="29"/>
      <c r="H868" s="30"/>
      <c r="P868" s="40"/>
      <c r="Q868" s="17"/>
      <c r="R868" s="17"/>
      <c r="S868" s="17"/>
      <c r="T868" s="17"/>
      <c r="U868" s="17"/>
      <c r="V868" s="5"/>
    </row>
    <row r="869" spans="4:22">
      <c r="D869" s="28"/>
      <c r="F869" s="29"/>
      <c r="H869" s="30"/>
      <c r="P869" s="40"/>
      <c r="Q869" s="17"/>
      <c r="R869" s="17"/>
      <c r="S869" s="17"/>
      <c r="T869" s="17"/>
      <c r="U869" s="17"/>
      <c r="V869" s="5"/>
    </row>
    <row r="870" spans="4:22">
      <c r="D870" s="28"/>
      <c r="F870" s="29"/>
      <c r="H870" s="30"/>
      <c r="P870" s="40"/>
      <c r="Q870" s="17"/>
      <c r="R870" s="17"/>
      <c r="S870" s="17"/>
      <c r="T870" s="17"/>
      <c r="U870" s="17"/>
      <c r="V870" s="5"/>
    </row>
    <row r="871" spans="4:22">
      <c r="D871" s="28"/>
      <c r="F871" s="29"/>
      <c r="H871" s="30"/>
      <c r="P871" s="40"/>
      <c r="Q871" s="17"/>
      <c r="R871" s="17"/>
      <c r="S871" s="17"/>
      <c r="T871" s="17"/>
      <c r="U871" s="17"/>
      <c r="V871" s="5"/>
    </row>
    <row r="872" spans="4:22">
      <c r="D872" s="28"/>
      <c r="F872" s="29"/>
      <c r="H872" s="30"/>
      <c r="P872" s="40"/>
      <c r="Q872" s="17"/>
      <c r="R872" s="17"/>
      <c r="S872" s="17"/>
      <c r="T872" s="17"/>
      <c r="U872" s="17"/>
      <c r="V872" s="5"/>
    </row>
    <row r="873" spans="4:22">
      <c r="D873" s="28"/>
      <c r="F873" s="29"/>
      <c r="H873" s="30"/>
      <c r="P873" s="40"/>
      <c r="Q873" s="17"/>
      <c r="R873" s="17"/>
      <c r="S873" s="17"/>
      <c r="T873" s="17"/>
      <c r="U873" s="17"/>
      <c r="V873" s="5"/>
    </row>
    <row r="874" spans="4:22">
      <c r="D874" s="28"/>
      <c r="F874" s="29"/>
      <c r="H874" s="30"/>
      <c r="P874" s="40"/>
      <c r="Q874" s="17"/>
      <c r="R874" s="17"/>
      <c r="S874" s="17"/>
      <c r="T874" s="17"/>
      <c r="U874" s="17"/>
      <c r="V874" s="5"/>
    </row>
    <row r="875" spans="4:22">
      <c r="D875" s="28"/>
      <c r="F875" s="29"/>
      <c r="H875" s="30"/>
      <c r="P875" s="40"/>
      <c r="Q875" s="17"/>
      <c r="R875" s="17"/>
      <c r="S875" s="17"/>
      <c r="T875" s="17"/>
      <c r="U875" s="17"/>
      <c r="V875" s="5"/>
    </row>
    <row r="876" spans="4:22">
      <c r="D876" s="28"/>
      <c r="F876" s="29"/>
      <c r="H876" s="30"/>
      <c r="P876" s="40"/>
      <c r="Q876" s="17"/>
      <c r="R876" s="17"/>
      <c r="S876" s="17"/>
      <c r="T876" s="17"/>
      <c r="U876" s="17"/>
      <c r="V876" s="5"/>
    </row>
    <row r="877" spans="4:22">
      <c r="D877" s="28"/>
      <c r="F877" s="29"/>
      <c r="H877" s="30"/>
      <c r="P877" s="40"/>
      <c r="Q877" s="17"/>
      <c r="R877" s="17"/>
      <c r="S877" s="17"/>
      <c r="T877" s="17"/>
      <c r="U877" s="17"/>
      <c r="V877" s="5"/>
    </row>
    <row r="878" spans="4:22">
      <c r="D878" s="28"/>
      <c r="F878" s="29"/>
      <c r="H878" s="30"/>
      <c r="P878" s="40"/>
      <c r="Q878" s="17"/>
      <c r="R878" s="17"/>
      <c r="S878" s="17"/>
      <c r="T878" s="17"/>
      <c r="U878" s="17"/>
      <c r="V878" s="5"/>
    </row>
    <row r="879" spans="4:22">
      <c r="D879" s="28"/>
      <c r="F879" s="29"/>
      <c r="H879" s="30"/>
      <c r="P879" s="40"/>
      <c r="Q879" s="17"/>
      <c r="R879" s="17"/>
      <c r="S879" s="17"/>
      <c r="T879" s="17"/>
      <c r="U879" s="17"/>
      <c r="V879" s="5"/>
    </row>
    <row r="880" spans="4:22">
      <c r="D880" s="28"/>
      <c r="F880" s="29"/>
      <c r="H880" s="30"/>
      <c r="P880" s="40"/>
      <c r="Q880" s="17"/>
      <c r="R880" s="17"/>
      <c r="S880" s="17"/>
      <c r="T880" s="17"/>
      <c r="U880" s="17"/>
      <c r="V880" s="5"/>
    </row>
    <row r="881" spans="4:22">
      <c r="D881" s="28"/>
      <c r="F881" s="29"/>
      <c r="H881" s="30"/>
      <c r="P881" s="40"/>
      <c r="Q881" s="17"/>
      <c r="R881" s="17"/>
      <c r="S881" s="17"/>
      <c r="T881" s="17"/>
      <c r="U881" s="17"/>
      <c r="V881" s="5"/>
    </row>
    <row r="882" spans="4:22">
      <c r="D882" s="28"/>
      <c r="F882" s="29"/>
      <c r="H882" s="30"/>
      <c r="Q882" s="17"/>
      <c r="R882" s="17"/>
      <c r="S882" s="17"/>
      <c r="T882" s="17"/>
      <c r="U882" s="17"/>
      <c r="V882" s="5"/>
    </row>
    <row r="883" spans="4:22">
      <c r="D883" s="28"/>
      <c r="F883" s="29"/>
      <c r="H883" s="30"/>
      <c r="Q883" s="17"/>
      <c r="R883" s="17"/>
      <c r="S883" s="17"/>
      <c r="T883" s="17"/>
      <c r="U883" s="17"/>
      <c r="V883" s="5"/>
    </row>
    <row r="884" spans="4:22">
      <c r="D884" s="28"/>
      <c r="F884" s="29"/>
      <c r="H884" s="30"/>
      <c r="Q884" s="17"/>
      <c r="R884" s="17"/>
      <c r="S884" s="17"/>
      <c r="T884" s="17"/>
      <c r="U884" s="17"/>
      <c r="V884" s="5"/>
    </row>
    <row r="885" spans="4:22">
      <c r="D885" s="28"/>
      <c r="F885" s="29"/>
      <c r="H885" s="30"/>
      <c r="Q885" s="17"/>
      <c r="R885" s="17"/>
      <c r="S885" s="17"/>
      <c r="T885" s="17"/>
      <c r="U885" s="17"/>
      <c r="V885" s="5"/>
    </row>
    <row r="886" spans="4:22">
      <c r="D886" s="28"/>
      <c r="F886" s="29"/>
      <c r="H886" s="30"/>
      <c r="N886" s="17"/>
      <c r="O886" s="17"/>
      <c r="P886" s="17"/>
      <c r="Q886" s="17"/>
      <c r="R886" s="17"/>
      <c r="S886" s="17"/>
      <c r="T886" s="17"/>
      <c r="U886" s="17"/>
      <c r="V886" s="5"/>
    </row>
    <row r="887" spans="4:22">
      <c r="D887" s="28"/>
      <c r="F887" s="29"/>
      <c r="H887" s="30"/>
      <c r="N887" s="17"/>
      <c r="O887" s="17"/>
      <c r="P887" s="17"/>
      <c r="Q887" s="17"/>
      <c r="R887" s="17"/>
      <c r="S887" s="17"/>
      <c r="T887" s="17"/>
      <c r="U887" s="17"/>
      <c r="V887" s="5"/>
    </row>
    <row r="888" spans="4:22">
      <c r="D888" s="28"/>
      <c r="F888" s="29"/>
      <c r="H888" s="30"/>
      <c r="N888" s="17"/>
      <c r="O888" s="17"/>
      <c r="P888" s="17"/>
      <c r="Q888" s="17"/>
      <c r="R888" s="17"/>
      <c r="S888" s="17"/>
      <c r="T888" s="17"/>
      <c r="U888" s="17"/>
      <c r="V888" s="5"/>
    </row>
    <row r="889" spans="4:22">
      <c r="D889" s="28"/>
      <c r="F889" s="29"/>
      <c r="H889" s="30"/>
      <c r="N889" s="17"/>
      <c r="O889" s="17"/>
      <c r="P889" s="17"/>
      <c r="Q889" s="17"/>
      <c r="R889" s="17"/>
      <c r="S889" s="17"/>
      <c r="T889" s="17"/>
      <c r="U889" s="17"/>
      <c r="V889" s="5"/>
    </row>
    <row r="890" spans="4:22">
      <c r="D890" s="28"/>
      <c r="F890" s="29"/>
      <c r="H890" s="30"/>
      <c r="N890" s="17"/>
      <c r="O890" s="17"/>
      <c r="P890" s="17"/>
      <c r="Q890" s="17"/>
      <c r="R890" s="17"/>
      <c r="S890" s="17"/>
      <c r="T890" s="17"/>
      <c r="U890" s="17"/>
      <c r="V890" s="5"/>
    </row>
    <row r="891" spans="4:22">
      <c r="D891" s="28"/>
      <c r="F891" s="29"/>
      <c r="H891" s="30"/>
      <c r="N891" s="17"/>
      <c r="O891" s="17"/>
      <c r="P891" s="17"/>
      <c r="Q891" s="17"/>
      <c r="R891" s="17"/>
      <c r="S891" s="17"/>
      <c r="T891" s="17"/>
      <c r="U891" s="17"/>
      <c r="V891" s="5"/>
    </row>
    <row r="892" spans="4:22">
      <c r="D892" s="28"/>
      <c r="F892" s="29"/>
      <c r="H892" s="30"/>
      <c r="N892" s="17"/>
      <c r="O892" s="17"/>
      <c r="P892" s="17"/>
      <c r="Q892" s="17"/>
      <c r="R892" s="17"/>
      <c r="S892" s="17"/>
      <c r="T892" s="17"/>
      <c r="U892" s="17"/>
      <c r="V892" s="5"/>
    </row>
    <row r="893" spans="4:22">
      <c r="D893" s="28"/>
      <c r="F893" s="29"/>
      <c r="H893" s="30"/>
      <c r="N893" s="17"/>
      <c r="O893" s="17"/>
      <c r="P893" s="17"/>
      <c r="Q893" s="17"/>
      <c r="R893" s="17"/>
      <c r="S893" s="17"/>
      <c r="T893" s="17"/>
      <c r="U893" s="17"/>
      <c r="V893" s="5"/>
    </row>
    <row r="894" spans="4:22">
      <c r="D894" s="28"/>
      <c r="F894" s="29"/>
      <c r="H894" s="30"/>
      <c r="N894" s="17"/>
      <c r="O894" s="17"/>
      <c r="P894" s="17"/>
      <c r="Q894" s="17"/>
      <c r="R894" s="17"/>
      <c r="S894" s="17"/>
      <c r="T894" s="17"/>
      <c r="U894" s="17"/>
      <c r="V894" s="5"/>
    </row>
    <row r="895" spans="4:22">
      <c r="D895" s="28"/>
      <c r="F895" s="29"/>
      <c r="H895" s="30"/>
      <c r="N895" s="17"/>
      <c r="O895" s="17"/>
      <c r="P895" s="17"/>
      <c r="Q895" s="17"/>
      <c r="R895" s="17"/>
      <c r="S895" s="17"/>
      <c r="T895" s="17"/>
      <c r="U895" s="17"/>
      <c r="V895" s="5"/>
    </row>
    <row r="896" spans="4:22">
      <c r="D896" s="28"/>
      <c r="F896" s="29"/>
      <c r="H896" s="30"/>
      <c r="N896" s="17"/>
      <c r="O896" s="17"/>
      <c r="P896" s="17"/>
      <c r="Q896" s="17"/>
      <c r="R896" s="17"/>
      <c r="S896" s="17"/>
      <c r="T896" s="17"/>
      <c r="U896" s="17"/>
      <c r="V896" s="5"/>
    </row>
    <row r="897" spans="4:22">
      <c r="D897" s="28"/>
      <c r="F897" s="29"/>
      <c r="H897" s="30"/>
      <c r="N897" s="17"/>
      <c r="O897" s="17"/>
      <c r="P897" s="17"/>
      <c r="Q897" s="17"/>
      <c r="R897" s="17"/>
      <c r="S897" s="17"/>
      <c r="T897" s="17"/>
      <c r="U897" s="17"/>
      <c r="V897" s="5"/>
    </row>
    <row r="898" spans="4:22">
      <c r="D898" s="28"/>
      <c r="F898" s="29"/>
      <c r="H898" s="30"/>
      <c r="N898" s="17"/>
      <c r="O898" s="17"/>
      <c r="P898" s="17"/>
      <c r="Q898" s="17"/>
      <c r="R898" s="17"/>
      <c r="S898" s="17"/>
      <c r="T898" s="17"/>
      <c r="U898" s="17"/>
      <c r="V898" s="5"/>
    </row>
    <row r="899" spans="4:22">
      <c r="D899" s="28"/>
      <c r="F899" s="29"/>
      <c r="H899" s="30"/>
      <c r="N899" s="17"/>
      <c r="O899" s="17"/>
      <c r="P899" s="17"/>
      <c r="Q899" s="17"/>
      <c r="R899" s="17"/>
      <c r="S899" s="17"/>
      <c r="T899" s="17"/>
      <c r="U899" s="17"/>
      <c r="V899" s="5"/>
    </row>
    <row r="900" spans="4:22">
      <c r="D900" s="28"/>
      <c r="F900" s="29"/>
      <c r="H900" s="30"/>
      <c r="N900" s="17"/>
      <c r="O900" s="17"/>
      <c r="P900" s="17"/>
      <c r="Q900" s="17"/>
      <c r="R900" s="17"/>
      <c r="S900" s="17"/>
      <c r="T900" s="17"/>
      <c r="U900" s="17"/>
      <c r="V900" s="5"/>
    </row>
    <row r="901" spans="4:22">
      <c r="D901" s="28"/>
      <c r="F901" s="29"/>
      <c r="H901" s="30"/>
      <c r="N901" s="17"/>
      <c r="O901" s="17"/>
      <c r="P901" s="17"/>
      <c r="Q901" s="17"/>
      <c r="R901" s="17"/>
      <c r="S901" s="17"/>
      <c r="T901" s="17"/>
      <c r="U901" s="17"/>
      <c r="V901" s="5"/>
    </row>
    <row r="902" spans="4:22">
      <c r="D902" s="28"/>
      <c r="F902" s="29"/>
      <c r="H902" s="30"/>
      <c r="N902" s="17"/>
      <c r="O902" s="17"/>
      <c r="P902" s="17"/>
      <c r="Q902" s="17"/>
      <c r="R902" s="17"/>
      <c r="S902" s="17"/>
      <c r="T902" s="17"/>
      <c r="U902" s="17"/>
      <c r="V902" s="5"/>
    </row>
    <row r="903" spans="4:22">
      <c r="D903" s="28"/>
      <c r="F903" s="29"/>
      <c r="H903" s="30"/>
      <c r="N903" s="17"/>
      <c r="O903" s="17"/>
      <c r="P903" s="17"/>
      <c r="Q903" s="17"/>
      <c r="R903" s="17"/>
      <c r="S903" s="17"/>
      <c r="T903" s="17"/>
      <c r="U903" s="17"/>
      <c r="V903" s="5"/>
    </row>
    <row r="904" spans="4:22">
      <c r="D904" s="28"/>
      <c r="F904" s="29"/>
      <c r="H904" s="30"/>
      <c r="N904" s="17"/>
      <c r="O904" s="17"/>
      <c r="P904" s="17"/>
      <c r="Q904" s="17"/>
      <c r="R904" s="17"/>
      <c r="S904" s="17"/>
      <c r="T904" s="17"/>
      <c r="U904" s="17"/>
    </row>
    <row r="905" spans="4:22">
      <c r="D905" s="28"/>
      <c r="F905" s="29"/>
      <c r="H905" s="30"/>
      <c r="N905" s="17"/>
      <c r="O905" s="17"/>
      <c r="P905" s="17"/>
      <c r="Q905" s="17"/>
      <c r="R905" s="17"/>
      <c r="S905" s="17"/>
      <c r="T905" s="17"/>
      <c r="U905" s="17"/>
    </row>
    <row r="906" spans="4:22">
      <c r="D906" s="28"/>
      <c r="F906" s="29"/>
      <c r="H906" s="30"/>
      <c r="N906" s="17"/>
      <c r="O906" s="17"/>
      <c r="P906" s="17"/>
      <c r="Q906" s="17"/>
      <c r="R906" s="17"/>
      <c r="S906" s="17"/>
      <c r="T906" s="17"/>
      <c r="U906" s="17"/>
    </row>
    <row r="907" spans="4:22">
      <c r="D907" s="28"/>
      <c r="F907" s="29"/>
      <c r="H907" s="30"/>
      <c r="N907" s="17"/>
      <c r="O907" s="17"/>
      <c r="P907" s="17"/>
      <c r="Q907" s="17"/>
      <c r="R907" s="17"/>
      <c r="S907" s="17"/>
      <c r="T907" s="17"/>
      <c r="U907" s="17"/>
    </row>
    <row r="908" spans="4:22">
      <c r="D908" s="28"/>
      <c r="F908" s="29"/>
      <c r="H908" s="30"/>
      <c r="N908" s="17"/>
      <c r="O908" s="17"/>
      <c r="P908" s="17"/>
      <c r="Q908" s="17"/>
      <c r="R908" s="17"/>
      <c r="S908" s="17"/>
      <c r="T908" s="17"/>
      <c r="U908" s="17"/>
    </row>
    <row r="909" spans="4:22">
      <c r="D909" s="28"/>
      <c r="F909" s="29"/>
      <c r="H909" s="30"/>
      <c r="N909" s="17"/>
      <c r="O909" s="17"/>
      <c r="P909" s="17"/>
      <c r="Q909" s="17"/>
      <c r="R909" s="17"/>
      <c r="S909" s="17"/>
      <c r="T909" s="17"/>
      <c r="U909" s="17"/>
    </row>
    <row r="910" spans="4:22">
      <c r="D910" s="28"/>
      <c r="F910" s="29"/>
      <c r="H910" s="30"/>
      <c r="N910" s="17"/>
      <c r="O910" s="17"/>
      <c r="P910" s="17"/>
      <c r="Q910" s="17"/>
      <c r="R910" s="17"/>
      <c r="S910" s="17"/>
      <c r="T910" s="17"/>
      <c r="U910" s="17"/>
    </row>
    <row r="911" spans="4:22">
      <c r="D911" s="28"/>
      <c r="F911" s="29"/>
      <c r="H911" s="30"/>
      <c r="N911" s="17"/>
      <c r="O911" s="17"/>
      <c r="P911" s="17"/>
      <c r="Q911" s="17"/>
      <c r="R911" s="17"/>
      <c r="S911" s="17"/>
      <c r="T911" s="17"/>
      <c r="U911" s="17"/>
    </row>
    <row r="912" spans="4:22">
      <c r="D912" s="28"/>
      <c r="F912" s="29"/>
      <c r="H912" s="30"/>
      <c r="N912" s="17"/>
      <c r="O912" s="17"/>
      <c r="P912" s="17"/>
      <c r="Q912" s="17"/>
      <c r="R912" s="17"/>
      <c r="S912" s="17"/>
      <c r="T912" s="17"/>
      <c r="U912" s="17"/>
    </row>
    <row r="913" spans="4:21">
      <c r="D913" s="28"/>
      <c r="F913" s="29"/>
      <c r="H913" s="30"/>
      <c r="N913" s="17"/>
      <c r="O913" s="17"/>
      <c r="P913" s="17"/>
      <c r="Q913" s="17"/>
      <c r="R913" s="17"/>
      <c r="S913" s="17"/>
      <c r="T913" s="17"/>
      <c r="U913" s="17"/>
    </row>
    <row r="914" spans="4:21">
      <c r="D914" s="28"/>
      <c r="F914" s="29"/>
      <c r="H914" s="30"/>
      <c r="N914" s="17"/>
      <c r="O914" s="17"/>
      <c r="P914" s="17"/>
      <c r="Q914" s="17"/>
      <c r="R914" s="17"/>
      <c r="S914" s="17"/>
      <c r="T914" s="17"/>
      <c r="U914" s="17"/>
    </row>
    <row r="915" spans="4:21">
      <c r="D915" s="28"/>
      <c r="F915" s="29"/>
      <c r="H915" s="30"/>
      <c r="N915" s="17"/>
      <c r="O915" s="17"/>
      <c r="P915" s="17"/>
      <c r="Q915" s="17"/>
      <c r="R915" s="17"/>
      <c r="S915" s="17"/>
      <c r="T915" s="17"/>
      <c r="U915" s="17"/>
    </row>
    <row r="916" spans="4:21">
      <c r="D916" s="28"/>
      <c r="F916" s="29"/>
      <c r="H916" s="30"/>
      <c r="N916" s="17"/>
      <c r="O916" s="17"/>
      <c r="P916" s="17"/>
      <c r="Q916" s="17"/>
      <c r="R916" s="17"/>
      <c r="S916" s="17"/>
      <c r="T916" s="17"/>
      <c r="U916" s="17"/>
    </row>
    <row r="917" spans="4:21">
      <c r="D917" s="28"/>
      <c r="F917" s="29"/>
      <c r="H917" s="30"/>
      <c r="N917" s="17"/>
      <c r="O917" s="17"/>
      <c r="P917" s="17"/>
      <c r="Q917" s="17"/>
      <c r="R917" s="17"/>
      <c r="S917" s="17"/>
      <c r="T917" s="17"/>
      <c r="U917" s="17"/>
    </row>
    <row r="918" spans="4:21">
      <c r="D918" s="28"/>
      <c r="F918" s="29"/>
      <c r="H918" s="30"/>
      <c r="N918" s="17"/>
      <c r="O918" s="17"/>
      <c r="P918" s="17"/>
      <c r="Q918" s="17"/>
      <c r="R918" s="17"/>
      <c r="S918" s="17"/>
      <c r="T918" s="17"/>
      <c r="U918" s="17"/>
    </row>
    <row r="919" spans="4:21">
      <c r="D919" s="28"/>
      <c r="F919" s="29"/>
      <c r="H919" s="30"/>
      <c r="N919" s="17"/>
      <c r="O919" s="17"/>
      <c r="P919" s="17"/>
      <c r="Q919" s="17"/>
      <c r="R919" s="17"/>
      <c r="S919" s="17"/>
      <c r="T919" s="17"/>
      <c r="U919" s="17"/>
    </row>
    <row r="920" spans="4:21">
      <c r="D920" s="28"/>
      <c r="F920" s="29"/>
      <c r="H920" s="30"/>
      <c r="N920" s="17"/>
      <c r="O920" s="17"/>
      <c r="P920" s="17"/>
      <c r="Q920" s="17"/>
      <c r="R920" s="17"/>
      <c r="S920" s="17"/>
      <c r="T920" s="17"/>
      <c r="U920" s="17"/>
    </row>
    <row r="921" spans="4:21">
      <c r="D921" s="28"/>
      <c r="F921" s="29"/>
      <c r="H921" s="30"/>
      <c r="N921" s="17"/>
      <c r="O921" s="17"/>
      <c r="P921" s="17"/>
      <c r="Q921" s="17"/>
      <c r="R921" s="17"/>
      <c r="S921" s="17"/>
      <c r="T921" s="17"/>
      <c r="U921" s="17"/>
    </row>
    <row r="922" spans="4:21">
      <c r="D922" s="28"/>
      <c r="F922" s="29"/>
      <c r="H922" s="30"/>
      <c r="N922" s="17"/>
      <c r="O922" s="17"/>
      <c r="P922" s="17"/>
      <c r="Q922" s="17"/>
      <c r="R922" s="17"/>
      <c r="S922" s="17"/>
      <c r="T922" s="17"/>
      <c r="U922" s="17"/>
    </row>
    <row r="923" spans="4:21">
      <c r="D923" s="28"/>
      <c r="F923" s="29"/>
      <c r="H923" s="30"/>
      <c r="N923" s="17"/>
      <c r="O923" s="17"/>
      <c r="P923" s="17"/>
      <c r="Q923" s="17"/>
      <c r="R923" s="17"/>
      <c r="S923" s="17"/>
      <c r="T923" s="17"/>
      <c r="U923" s="17"/>
    </row>
    <row r="924" spans="4:21">
      <c r="D924" s="28"/>
      <c r="F924" s="29"/>
      <c r="H924" s="30"/>
      <c r="N924" s="17"/>
      <c r="O924" s="17"/>
      <c r="P924" s="17"/>
      <c r="Q924" s="17"/>
      <c r="R924" s="17"/>
      <c r="S924" s="17"/>
      <c r="T924" s="17"/>
      <c r="U924" s="17"/>
    </row>
    <row r="925" spans="4:21">
      <c r="D925" s="28"/>
      <c r="F925" s="29"/>
      <c r="H925" s="30"/>
      <c r="N925" s="17"/>
      <c r="O925" s="17"/>
      <c r="P925" s="17"/>
      <c r="Q925" s="17"/>
      <c r="R925" s="17"/>
      <c r="S925" s="17"/>
      <c r="T925" s="17"/>
      <c r="U925" s="17"/>
    </row>
    <row r="926" spans="4:21">
      <c r="D926" s="28"/>
      <c r="F926" s="29"/>
      <c r="H926" s="30"/>
      <c r="N926" s="17"/>
      <c r="O926" s="17"/>
      <c r="P926" s="17"/>
      <c r="Q926" s="17"/>
      <c r="R926" s="17"/>
      <c r="S926" s="17"/>
      <c r="T926" s="17"/>
      <c r="U926" s="17"/>
    </row>
    <row r="927" spans="4:21">
      <c r="D927" s="28"/>
      <c r="F927" s="29"/>
      <c r="H927" s="30"/>
      <c r="N927" s="17"/>
      <c r="O927" s="17"/>
      <c r="P927" s="17"/>
      <c r="Q927" s="17"/>
      <c r="R927" s="17"/>
      <c r="S927" s="17"/>
      <c r="T927" s="17"/>
      <c r="U927" s="17"/>
    </row>
    <row r="928" spans="4:21">
      <c r="D928" s="28"/>
      <c r="F928" s="29"/>
      <c r="H928" s="30"/>
      <c r="N928" s="17"/>
      <c r="O928" s="17"/>
      <c r="P928" s="17"/>
      <c r="Q928" s="17"/>
      <c r="R928" s="17"/>
      <c r="S928" s="17"/>
      <c r="T928" s="17"/>
      <c r="U928" s="17"/>
    </row>
    <row r="929" spans="4:21">
      <c r="D929" s="28"/>
      <c r="F929" s="29"/>
      <c r="H929" s="30"/>
      <c r="N929" s="17"/>
      <c r="O929" s="17"/>
      <c r="P929" s="17"/>
      <c r="Q929" s="17"/>
      <c r="R929" s="17"/>
      <c r="S929" s="17"/>
      <c r="T929" s="17"/>
      <c r="U929" s="17"/>
    </row>
    <row r="930" spans="4:21">
      <c r="D930" s="28"/>
      <c r="F930" s="29"/>
      <c r="H930" s="30"/>
      <c r="N930" s="17"/>
      <c r="O930" s="17"/>
      <c r="P930" s="17"/>
      <c r="Q930" s="17"/>
      <c r="R930" s="17"/>
      <c r="S930" s="17"/>
      <c r="T930" s="17"/>
      <c r="U930" s="17"/>
    </row>
    <row r="931" spans="4:21">
      <c r="D931" s="28"/>
      <c r="F931" s="29"/>
      <c r="H931" s="30"/>
      <c r="N931" s="17"/>
      <c r="O931" s="17"/>
      <c r="P931" s="17"/>
      <c r="Q931" s="17"/>
      <c r="R931" s="17"/>
      <c r="S931" s="17"/>
      <c r="T931" s="17"/>
      <c r="U931" s="17"/>
    </row>
    <row r="932" spans="4:21">
      <c r="D932" s="28"/>
      <c r="F932" s="29"/>
      <c r="H932" s="30"/>
      <c r="N932" s="17"/>
      <c r="O932" s="17"/>
      <c r="P932" s="17"/>
      <c r="Q932" s="17"/>
      <c r="R932" s="17"/>
      <c r="S932" s="17"/>
      <c r="T932" s="17"/>
      <c r="U932" s="17"/>
    </row>
    <row r="933" spans="4:21">
      <c r="D933" s="28"/>
      <c r="F933" s="29"/>
      <c r="H933" s="30"/>
      <c r="N933" s="17"/>
      <c r="O933" s="17"/>
      <c r="P933" s="17"/>
      <c r="Q933" s="17"/>
      <c r="R933" s="17"/>
      <c r="S933" s="17"/>
      <c r="T933" s="17"/>
      <c r="U933" s="17"/>
    </row>
    <row r="934" spans="4:21">
      <c r="D934" s="28"/>
      <c r="F934" s="29"/>
      <c r="H934" s="30"/>
      <c r="N934" s="17"/>
      <c r="O934" s="17"/>
      <c r="P934" s="17"/>
      <c r="Q934" s="17"/>
      <c r="R934" s="17"/>
      <c r="S934" s="17"/>
      <c r="T934" s="17"/>
      <c r="U934" s="17"/>
    </row>
    <row r="935" spans="4:21">
      <c r="D935" s="28"/>
      <c r="F935" s="29"/>
      <c r="H935" s="30"/>
      <c r="N935" s="17"/>
      <c r="O935" s="17"/>
      <c r="P935" s="17"/>
      <c r="Q935" s="17"/>
      <c r="R935" s="17"/>
      <c r="S935" s="17"/>
      <c r="T935" s="17"/>
      <c r="U935" s="17"/>
    </row>
    <row r="936" spans="4:21">
      <c r="D936" s="28"/>
      <c r="F936" s="29"/>
      <c r="H936" s="30"/>
      <c r="N936" s="17"/>
      <c r="O936" s="17"/>
      <c r="P936" s="17"/>
      <c r="Q936" s="17"/>
      <c r="R936" s="17"/>
      <c r="S936" s="17"/>
      <c r="T936" s="17"/>
      <c r="U936" s="17"/>
    </row>
    <row r="937" spans="4:21">
      <c r="D937" s="28"/>
      <c r="F937" s="29"/>
      <c r="H937" s="30"/>
      <c r="N937" s="17"/>
      <c r="O937" s="17"/>
      <c r="P937" s="17"/>
      <c r="Q937" s="17"/>
      <c r="R937" s="17"/>
      <c r="S937" s="17"/>
      <c r="T937" s="17"/>
      <c r="U937" s="17"/>
    </row>
    <row r="938" spans="4:21">
      <c r="D938" s="28"/>
      <c r="F938" s="29"/>
      <c r="H938" s="30"/>
      <c r="N938" s="17"/>
      <c r="O938" s="17"/>
      <c r="P938" s="17"/>
      <c r="Q938" s="17"/>
      <c r="R938" s="17"/>
      <c r="S938" s="17"/>
      <c r="T938" s="17"/>
      <c r="U938" s="17"/>
    </row>
    <row r="939" spans="4:21">
      <c r="D939" s="28"/>
      <c r="F939" s="29"/>
      <c r="H939" s="30"/>
      <c r="N939" s="17"/>
      <c r="O939" s="17"/>
      <c r="P939" s="17"/>
      <c r="Q939" s="17"/>
      <c r="R939" s="17"/>
      <c r="S939" s="17"/>
      <c r="T939" s="17"/>
      <c r="U939" s="17"/>
    </row>
    <row r="940" spans="4:21">
      <c r="D940" s="28"/>
      <c r="F940" s="29"/>
      <c r="H940" s="30"/>
      <c r="N940" s="17"/>
      <c r="O940" s="17"/>
      <c r="P940" s="17"/>
      <c r="Q940" s="17"/>
      <c r="R940" s="17"/>
      <c r="S940" s="17"/>
      <c r="T940" s="17"/>
      <c r="U940" s="17"/>
    </row>
    <row r="941" spans="4:21">
      <c r="D941" s="28"/>
      <c r="F941" s="29"/>
      <c r="H941" s="30"/>
      <c r="N941" s="17"/>
      <c r="O941" s="17"/>
      <c r="P941" s="17"/>
      <c r="Q941" s="17"/>
      <c r="R941" s="17"/>
      <c r="S941" s="17"/>
      <c r="T941" s="17"/>
      <c r="U941" s="17"/>
    </row>
    <row r="942" spans="4:21">
      <c r="D942" s="28"/>
      <c r="F942" s="29"/>
      <c r="H942" s="30"/>
      <c r="N942" s="17"/>
      <c r="O942" s="17"/>
      <c r="P942" s="17"/>
      <c r="Q942" s="17"/>
      <c r="R942" s="17"/>
      <c r="S942" s="17"/>
      <c r="T942" s="17"/>
      <c r="U942" s="17"/>
    </row>
    <row r="943" spans="4:21">
      <c r="D943" s="28"/>
      <c r="F943" s="29"/>
      <c r="H943" s="30"/>
      <c r="N943" s="17"/>
      <c r="O943" s="17"/>
      <c r="P943" s="17"/>
      <c r="Q943" s="17"/>
      <c r="R943" s="17"/>
      <c r="S943" s="17"/>
      <c r="T943" s="17"/>
      <c r="U943" s="17"/>
    </row>
    <row r="944" spans="4:21">
      <c r="D944" s="28"/>
      <c r="F944" s="29"/>
      <c r="H944" s="30"/>
      <c r="N944" s="17"/>
      <c r="O944" s="17"/>
      <c r="P944" s="17"/>
      <c r="Q944" s="17"/>
      <c r="R944" s="17"/>
      <c r="S944" s="17"/>
      <c r="T944" s="17"/>
      <c r="U944" s="17"/>
    </row>
    <row r="945" spans="4:21">
      <c r="D945" s="28"/>
      <c r="F945" s="29"/>
      <c r="H945" s="30"/>
      <c r="N945" s="17"/>
      <c r="O945" s="17"/>
      <c r="P945" s="17"/>
      <c r="Q945" s="17"/>
      <c r="R945" s="17"/>
      <c r="S945" s="17"/>
      <c r="T945" s="17"/>
      <c r="U945" s="17"/>
    </row>
    <row r="946" spans="4:21">
      <c r="D946" s="28"/>
      <c r="F946" s="29"/>
      <c r="H946" s="30"/>
      <c r="N946" s="17"/>
      <c r="O946" s="17"/>
      <c r="P946" s="17"/>
      <c r="Q946" s="17"/>
      <c r="R946" s="17"/>
      <c r="S946" s="17"/>
      <c r="T946" s="17"/>
      <c r="U946" s="17"/>
    </row>
    <row r="947" spans="4:21">
      <c r="D947" s="28"/>
      <c r="F947" s="29"/>
      <c r="H947" s="30"/>
      <c r="N947" s="17"/>
      <c r="O947" s="17"/>
      <c r="P947" s="17"/>
      <c r="Q947" s="17"/>
      <c r="R947" s="17"/>
      <c r="S947" s="17"/>
      <c r="T947" s="17"/>
      <c r="U947" s="17"/>
    </row>
    <row r="948" spans="4:21">
      <c r="D948" s="28"/>
      <c r="F948" s="29"/>
      <c r="H948" s="30"/>
      <c r="N948" s="17"/>
      <c r="O948" s="17"/>
      <c r="P948" s="17"/>
      <c r="Q948" s="17"/>
      <c r="R948" s="17"/>
      <c r="S948" s="17"/>
      <c r="T948" s="17"/>
      <c r="U948" s="17"/>
    </row>
    <row r="949" spans="4:21">
      <c r="D949" s="28"/>
      <c r="F949" s="29"/>
      <c r="H949" s="30"/>
      <c r="N949" s="17"/>
      <c r="O949" s="17"/>
      <c r="P949" s="17"/>
      <c r="Q949" s="17"/>
      <c r="R949" s="17"/>
      <c r="S949" s="17"/>
      <c r="T949" s="17"/>
      <c r="U949" s="17"/>
    </row>
    <row r="950" spans="4:21">
      <c r="D950" s="28"/>
      <c r="F950" s="29"/>
      <c r="H950" s="30"/>
      <c r="N950" s="17"/>
      <c r="O950" s="17"/>
      <c r="P950" s="17"/>
      <c r="Q950" s="17"/>
      <c r="R950" s="17"/>
      <c r="S950" s="17"/>
      <c r="T950" s="17"/>
      <c r="U950" s="17"/>
    </row>
    <row r="951" spans="4:21">
      <c r="D951" s="28"/>
      <c r="F951" s="29"/>
      <c r="H951" s="30"/>
      <c r="N951" s="17"/>
      <c r="O951" s="17"/>
      <c r="P951" s="17"/>
      <c r="Q951" s="17"/>
      <c r="R951" s="17"/>
      <c r="S951" s="17"/>
      <c r="T951" s="17"/>
      <c r="U951" s="17"/>
    </row>
    <row r="952" spans="4:21">
      <c r="D952" s="28"/>
      <c r="F952" s="29"/>
      <c r="H952" s="30"/>
      <c r="N952" s="17"/>
      <c r="O952" s="17"/>
      <c r="P952" s="17"/>
      <c r="Q952" s="17"/>
      <c r="R952" s="17"/>
      <c r="S952" s="17"/>
      <c r="T952" s="17"/>
      <c r="U952" s="17"/>
    </row>
    <row r="953" spans="4:21">
      <c r="D953" s="28"/>
      <c r="F953" s="29"/>
      <c r="H953" s="30"/>
      <c r="N953" s="17"/>
      <c r="O953" s="17"/>
      <c r="P953" s="17"/>
      <c r="Q953" s="17"/>
      <c r="R953" s="17"/>
      <c r="S953" s="17"/>
      <c r="T953" s="17"/>
      <c r="U953" s="17"/>
    </row>
    <row r="954" spans="4:21">
      <c r="D954" s="28"/>
      <c r="F954" s="29"/>
      <c r="H954" s="30"/>
      <c r="N954" s="17"/>
      <c r="O954" s="17"/>
      <c r="P954" s="17"/>
      <c r="Q954" s="17"/>
      <c r="R954" s="17"/>
      <c r="S954" s="17"/>
      <c r="T954" s="17"/>
      <c r="U954" s="17"/>
    </row>
    <row r="955" spans="4:21">
      <c r="D955" s="28"/>
      <c r="F955" s="29"/>
      <c r="H955" s="30"/>
      <c r="N955" s="17"/>
      <c r="O955" s="17"/>
      <c r="P955" s="17"/>
      <c r="Q955" s="17"/>
      <c r="R955" s="17"/>
      <c r="S955" s="17"/>
      <c r="T955" s="17"/>
      <c r="U955" s="17"/>
    </row>
    <row r="956" spans="4:21">
      <c r="D956" s="28"/>
      <c r="F956" s="29"/>
      <c r="H956" s="30"/>
      <c r="N956" s="17"/>
      <c r="O956" s="17"/>
      <c r="P956" s="17"/>
      <c r="Q956" s="17"/>
      <c r="R956" s="17"/>
      <c r="S956" s="17"/>
      <c r="T956" s="17"/>
      <c r="U956" s="17"/>
    </row>
    <row r="957" spans="4:21">
      <c r="D957" s="28"/>
      <c r="F957" s="29"/>
      <c r="H957" s="30"/>
      <c r="N957" s="17"/>
      <c r="O957" s="17"/>
      <c r="P957" s="17"/>
      <c r="Q957" s="17"/>
      <c r="R957" s="17"/>
      <c r="S957" s="17"/>
      <c r="T957" s="17"/>
      <c r="U957" s="17"/>
    </row>
    <row r="958" spans="4:21">
      <c r="D958" s="28"/>
      <c r="F958" s="29"/>
      <c r="H958" s="30"/>
      <c r="N958" s="17"/>
      <c r="O958" s="17"/>
      <c r="P958" s="17"/>
      <c r="Q958" s="17"/>
      <c r="R958" s="17"/>
      <c r="S958" s="17"/>
      <c r="T958" s="17"/>
      <c r="U958" s="17"/>
    </row>
    <row r="959" spans="4:21">
      <c r="D959" s="28"/>
      <c r="F959" s="29"/>
      <c r="H959" s="30"/>
      <c r="N959" s="17"/>
      <c r="O959" s="17"/>
      <c r="P959" s="17"/>
      <c r="Q959" s="17"/>
      <c r="R959" s="17"/>
      <c r="S959" s="17"/>
      <c r="T959" s="17"/>
      <c r="U959" s="17"/>
    </row>
    <row r="960" spans="4:21">
      <c r="D960" s="28"/>
      <c r="F960" s="29"/>
      <c r="H960" s="30"/>
      <c r="N960" s="17"/>
      <c r="O960" s="17"/>
      <c r="P960" s="17"/>
      <c r="Q960" s="17"/>
      <c r="R960" s="17"/>
      <c r="S960" s="17"/>
      <c r="T960" s="17"/>
      <c r="U960" s="17"/>
    </row>
    <row r="961" spans="4:21">
      <c r="D961" s="28"/>
      <c r="F961" s="29"/>
      <c r="H961" s="30"/>
      <c r="N961" s="17"/>
      <c r="O961" s="17"/>
      <c r="P961" s="17"/>
      <c r="Q961" s="17"/>
      <c r="R961" s="17"/>
      <c r="S961" s="17"/>
      <c r="T961" s="17"/>
      <c r="U961" s="17"/>
    </row>
    <row r="962" spans="4:21">
      <c r="D962" s="28"/>
      <c r="F962" s="29"/>
      <c r="H962" s="30"/>
      <c r="N962" s="17"/>
      <c r="O962" s="17"/>
      <c r="P962" s="17"/>
      <c r="Q962" s="17"/>
      <c r="R962" s="17"/>
      <c r="S962" s="17"/>
      <c r="T962" s="17"/>
      <c r="U962" s="17"/>
    </row>
    <row r="963" spans="4:21">
      <c r="D963" s="28"/>
      <c r="F963" s="29"/>
      <c r="H963" s="30"/>
      <c r="N963" s="17"/>
      <c r="O963" s="17"/>
      <c r="P963" s="17"/>
      <c r="Q963" s="17"/>
      <c r="R963" s="17"/>
      <c r="S963" s="17"/>
      <c r="T963" s="17"/>
      <c r="U963" s="17"/>
    </row>
    <row r="964" spans="4:21">
      <c r="D964" s="28"/>
      <c r="F964" s="29"/>
      <c r="H964" s="30"/>
      <c r="N964" s="17"/>
      <c r="O964" s="17"/>
      <c r="P964" s="17"/>
      <c r="Q964" s="17"/>
      <c r="R964" s="17"/>
      <c r="S964" s="17"/>
      <c r="T964" s="17"/>
      <c r="U964" s="17"/>
    </row>
    <row r="965" spans="4:21">
      <c r="D965" s="28"/>
      <c r="F965" s="29"/>
      <c r="H965" s="30"/>
      <c r="N965" s="17"/>
      <c r="O965" s="17"/>
      <c r="P965" s="17"/>
      <c r="Q965" s="17"/>
      <c r="R965" s="17"/>
      <c r="S965" s="17"/>
      <c r="T965" s="17"/>
      <c r="U965" s="17"/>
    </row>
    <row r="966" spans="4:21">
      <c r="D966" s="28"/>
      <c r="F966" s="29"/>
      <c r="H966" s="30"/>
      <c r="N966" s="17"/>
      <c r="O966" s="17"/>
      <c r="P966" s="17"/>
      <c r="Q966" s="17"/>
      <c r="R966" s="17"/>
      <c r="S966" s="17"/>
      <c r="T966" s="17"/>
      <c r="U966" s="17"/>
    </row>
    <row r="967" spans="4:21">
      <c r="D967" s="28"/>
      <c r="F967" s="29"/>
      <c r="H967" s="30"/>
      <c r="N967" s="17"/>
      <c r="O967" s="17"/>
      <c r="P967" s="17"/>
      <c r="Q967" s="17"/>
      <c r="R967" s="17"/>
      <c r="S967" s="17"/>
      <c r="T967" s="17"/>
      <c r="U967" s="17"/>
    </row>
    <row r="968" spans="4:21">
      <c r="D968" s="28"/>
      <c r="F968" s="29"/>
      <c r="H968" s="30"/>
      <c r="N968" s="17"/>
      <c r="O968" s="17"/>
      <c r="P968" s="17"/>
      <c r="Q968" s="17"/>
      <c r="R968" s="17"/>
      <c r="S968" s="17"/>
      <c r="T968" s="17"/>
      <c r="U968" s="17"/>
    </row>
    <row r="969" spans="4:21">
      <c r="D969" s="28"/>
      <c r="F969" s="29"/>
      <c r="H969" s="30"/>
      <c r="N969" s="17"/>
      <c r="O969" s="17"/>
      <c r="P969" s="17"/>
      <c r="Q969" s="17"/>
      <c r="R969" s="17"/>
      <c r="S969" s="17"/>
      <c r="T969" s="17"/>
      <c r="U969" s="17"/>
    </row>
    <row r="970" spans="4:21">
      <c r="D970" s="28"/>
      <c r="F970" s="29"/>
      <c r="H970" s="30"/>
      <c r="N970" s="17"/>
      <c r="O970" s="17"/>
      <c r="P970" s="17"/>
      <c r="Q970" s="17"/>
      <c r="R970" s="17"/>
      <c r="S970" s="17"/>
      <c r="T970" s="17"/>
      <c r="U970" s="17"/>
    </row>
  </sheetData>
  <mergeCells count="4">
    <mergeCell ref="A1:V1"/>
    <mergeCell ref="A4:V4"/>
    <mergeCell ref="A5:V5"/>
    <mergeCell ref="A3:V3"/>
  </mergeCells>
  <pageMargins left="0.2" right="0.2" top="0.7" bottom="0.25" header="0.3" footer="0.3"/>
  <pageSetup scale="70" fitToHeight="0" orientation="landscape" verticalDpi="4294967295" r:id="rId1"/>
  <headerFooter>
    <oddHeader>&amp;RDocket No. 160021-EI 
Exhibit__(JP-1)
Page &amp;P of 17</oddHeader>
  </headerFooter>
  <rowBreaks count="11" manualBreakCount="11">
    <brk id="77" max="21" man="1"/>
    <brk id="109" max="21" man="1"/>
    <brk id="158" max="21" man="1"/>
    <brk id="220" max="21" man="1"/>
    <brk id="257" max="21" man="1"/>
    <brk id="306" max="21" man="1"/>
    <brk id="349" max="21" man="1"/>
    <brk id="397" max="21" man="1"/>
    <brk id="456" max="21" man="1"/>
    <brk id="523" max="21" man="1"/>
    <brk id="567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568:H622"/>
  <sheetViews>
    <sheetView topLeftCell="B567" workbookViewId="0">
      <selection activeCell="D579" sqref="D579"/>
    </sheetView>
  </sheetViews>
  <sheetFormatPr defaultRowHeight="14.4"/>
  <cols>
    <col min="1" max="1" width="44.33203125" customWidth="1"/>
    <col min="2" max="2" width="14.109375" bestFit="1" customWidth="1"/>
    <col min="3" max="3" width="12.44140625" bestFit="1" customWidth="1"/>
    <col min="4" max="4" width="14.109375" bestFit="1" customWidth="1"/>
    <col min="5" max="5" width="11.6640625" bestFit="1" customWidth="1"/>
    <col min="6" max="7" width="14.109375" bestFit="1" customWidth="1"/>
    <col min="8" max="8" width="12" bestFit="1" customWidth="1"/>
  </cols>
  <sheetData>
    <row r="568" spans="1:7">
      <c r="B568" t="s">
        <v>201</v>
      </c>
      <c r="C568" t="s">
        <v>202</v>
      </c>
      <c r="E568" s="75"/>
      <c r="F568" t="s">
        <v>201</v>
      </c>
      <c r="G568" t="s">
        <v>203</v>
      </c>
    </row>
    <row r="569" spans="1:7">
      <c r="A569" s="19" t="s">
        <v>118</v>
      </c>
      <c r="B569" t="s">
        <v>204</v>
      </c>
      <c r="C569" t="s">
        <v>205</v>
      </c>
      <c r="E569" s="75"/>
      <c r="G569" t="s">
        <v>206</v>
      </c>
    </row>
    <row r="570" spans="1:7">
      <c r="A570" s="17" t="s">
        <v>119</v>
      </c>
      <c r="B570" s="76">
        <v>83384302.848000005</v>
      </c>
      <c r="C570" s="77">
        <v>18683834</v>
      </c>
      <c r="D570" s="77">
        <f>+B570-C570</f>
        <v>64700468.848000005</v>
      </c>
      <c r="E570" s="75">
        <f>+C570/C$581*E$581</f>
        <v>29729452.77005573</v>
      </c>
      <c r="F570" s="20">
        <v>83384302.848000005</v>
      </c>
      <c r="G570" s="75">
        <f>+F570-E570</f>
        <v>53654850.077944279</v>
      </c>
    </row>
    <row r="571" spans="1:7">
      <c r="A571" s="17" t="s">
        <v>18</v>
      </c>
      <c r="B571" s="76">
        <v>42940285.587999992</v>
      </c>
      <c r="C571" s="77"/>
      <c r="D571" s="78">
        <f>+B571</f>
        <v>42940285.587999992</v>
      </c>
      <c r="E571" s="75"/>
      <c r="F571" s="20">
        <v>42940285.587999992</v>
      </c>
      <c r="G571" s="75">
        <f t="shared" ref="G571:G579" si="0">+F571-E571</f>
        <v>42940285.587999992</v>
      </c>
    </row>
    <row r="572" spans="1:7">
      <c r="A572" s="17" t="s">
        <v>120</v>
      </c>
      <c r="B572" s="76">
        <v>535313220.12125248</v>
      </c>
      <c r="C572" s="77">
        <v>40143064</v>
      </c>
      <c r="D572" s="77">
        <f>+B572-C572</f>
        <v>495170156.12125248</v>
      </c>
      <c r="E572" s="75">
        <f>+C572/C$581*E$581</f>
        <v>63875076.455577835</v>
      </c>
      <c r="F572" s="20">
        <v>535313220.12125248</v>
      </c>
      <c r="G572" s="75">
        <f t="shared" si="0"/>
        <v>471438143.66567463</v>
      </c>
    </row>
    <row r="573" spans="1:7">
      <c r="A573" s="17" t="s">
        <v>121</v>
      </c>
      <c r="B573" s="76">
        <v>69487768.060000002</v>
      </c>
      <c r="C573" s="77">
        <v>17519141</v>
      </c>
      <c r="D573" s="77">
        <f>+B573-C573</f>
        <v>51968627.060000002</v>
      </c>
      <c r="E573" s="75">
        <f>+C573/C$581*E$581</f>
        <v>27876209.718596675</v>
      </c>
      <c r="F573" s="20">
        <v>69487768.060000002</v>
      </c>
      <c r="G573" s="75">
        <f t="shared" si="0"/>
        <v>41611558.341403328</v>
      </c>
    </row>
    <row r="574" spans="1:7">
      <c r="A574" s="17" t="s">
        <v>122</v>
      </c>
      <c r="B574" s="76">
        <v>232954144.354</v>
      </c>
      <c r="C574" s="77">
        <v>36582203</v>
      </c>
      <c r="D574" s="77">
        <f>+B574-C574</f>
        <v>196371941.354</v>
      </c>
      <c r="E574" s="75">
        <f>+C574/C$581*E$581</f>
        <v>58209084.726030596</v>
      </c>
      <c r="F574" s="20">
        <v>232954144.354</v>
      </c>
      <c r="G574" s="75">
        <f t="shared" si="0"/>
        <v>174745059.62796941</v>
      </c>
    </row>
    <row r="575" spans="1:7">
      <c r="A575" s="17" t="s">
        <v>123</v>
      </c>
      <c r="B575" s="76">
        <v>448901389.57800001</v>
      </c>
      <c r="C575" s="77">
        <v>94765634</v>
      </c>
      <c r="D575" s="77">
        <f>+B575-C575</f>
        <v>354135755.57800001</v>
      </c>
      <c r="E575" s="75">
        <f>+C575/C$581*E$581</f>
        <v>150789738.34960145</v>
      </c>
      <c r="F575" s="20">
        <v>448901389.57800001</v>
      </c>
      <c r="G575" s="75">
        <f t="shared" si="0"/>
        <v>298111651.22839856</v>
      </c>
    </row>
    <row r="576" spans="1:7">
      <c r="A576" s="17" t="s">
        <v>124</v>
      </c>
      <c r="B576" s="76">
        <v>382405934.912</v>
      </c>
      <c r="C576" s="77">
        <v>28531255</v>
      </c>
      <c r="D576" s="77">
        <f>+B576-C576</f>
        <v>353874679.912</v>
      </c>
      <c r="E576" s="75">
        <f>+C576/C$581*E$581</f>
        <v>45398529.980137713</v>
      </c>
      <c r="F576" s="20">
        <v>382405934.912</v>
      </c>
      <c r="G576" s="75">
        <f t="shared" si="0"/>
        <v>337007404.93186229</v>
      </c>
    </row>
    <row r="577" spans="1:8">
      <c r="A577" s="17" t="s">
        <v>125</v>
      </c>
      <c r="B577" s="76">
        <v>27751731.549999997</v>
      </c>
      <c r="D577" s="78">
        <f>+B577</f>
        <v>27751731.549999997</v>
      </c>
      <c r="E577" s="75"/>
      <c r="F577" s="20">
        <v>27751731.549999997</v>
      </c>
      <c r="G577" s="75">
        <f t="shared" si="0"/>
        <v>27751731.549999997</v>
      </c>
    </row>
    <row r="578" spans="1:8">
      <c r="A578" s="17" t="s">
        <v>126</v>
      </c>
      <c r="B578" s="76">
        <v>31010192.599999998</v>
      </c>
      <c r="D578" s="78">
        <f>+B578</f>
        <v>31010192.599999998</v>
      </c>
      <c r="E578" s="75"/>
      <c r="F578" s="20">
        <v>31010192.599999998</v>
      </c>
      <c r="G578" s="75">
        <f t="shared" si="0"/>
        <v>31010192.599999998</v>
      </c>
    </row>
    <row r="579" spans="1:8">
      <c r="A579" s="17" t="s">
        <v>127</v>
      </c>
      <c r="B579" s="79">
        <v>44431827.413000003</v>
      </c>
      <c r="D579" s="78">
        <f>+B579</f>
        <v>44431827.413000003</v>
      </c>
      <c r="E579" s="75"/>
      <c r="F579" s="16">
        <v>44431827.413000003</v>
      </c>
      <c r="G579" s="75">
        <f t="shared" si="0"/>
        <v>44431827.413000003</v>
      </c>
    </row>
    <row r="580" spans="1:8">
      <c r="A580" s="17" t="s">
        <v>5</v>
      </c>
      <c r="B580" s="17"/>
      <c r="E580" s="75"/>
      <c r="F580" s="17"/>
    </row>
    <row r="581" spans="1:8">
      <c r="A581" s="19" t="s">
        <v>128</v>
      </c>
      <c r="B581" s="80">
        <f>+SUBTOTAL(9,B570:B580)</f>
        <v>1898580797.0242522</v>
      </c>
      <c r="C581" s="80">
        <f>+SUBTOTAL(9,C570:C580)</f>
        <v>236225131</v>
      </c>
      <c r="D581" s="80">
        <f>+SUBTOTAL(9,D570:D580)</f>
        <v>1662355666.0242522</v>
      </c>
      <c r="E581" s="75">
        <v>375878092</v>
      </c>
      <c r="F581" s="6">
        <f>+SUBTOTAL(9,F570:F580)</f>
        <v>1898580797.0242522</v>
      </c>
      <c r="G581" s="6">
        <f>+SUBTOTAL(9,G570:G580)</f>
        <v>1522702705.0242527</v>
      </c>
      <c r="H581" s="78">
        <f>+G581-D581+E581</f>
        <v>236225131.00000048</v>
      </c>
    </row>
    <row r="582" spans="1:8">
      <c r="A582" s="19" t="s">
        <v>5</v>
      </c>
      <c r="B582" s="17"/>
      <c r="E582" s="75"/>
      <c r="F582" s="17"/>
    </row>
    <row r="583" spans="1:8">
      <c r="A583" s="19" t="s">
        <v>129</v>
      </c>
      <c r="B583" s="17"/>
      <c r="E583" s="75"/>
      <c r="F583" s="17"/>
    </row>
    <row r="584" spans="1:8">
      <c r="A584" s="17" t="s">
        <v>18</v>
      </c>
      <c r="B584" s="76">
        <v>58619127.831</v>
      </c>
      <c r="D584" s="78">
        <f>+B584</f>
        <v>58619127.831</v>
      </c>
      <c r="E584" s="75"/>
      <c r="F584" s="20">
        <v>58619127.831</v>
      </c>
      <c r="G584" s="75">
        <f t="shared" ref="G584:G599" si="1">+F584-E584</f>
        <v>58619127.831</v>
      </c>
    </row>
    <row r="585" spans="1:8">
      <c r="A585" s="17" t="s">
        <v>120</v>
      </c>
      <c r="B585" s="76">
        <v>565016144.5940001</v>
      </c>
      <c r="C585">
        <v>38193864</v>
      </c>
      <c r="D585" s="78">
        <f>+B585-C585</f>
        <v>526822280.5940001</v>
      </c>
      <c r="E585" s="75">
        <f>+C585/C$601*E$601</f>
        <v>32500392.950855386</v>
      </c>
      <c r="F585" s="20">
        <v>565016144.5940001</v>
      </c>
      <c r="G585" s="75">
        <f t="shared" si="1"/>
        <v>532515751.64314473</v>
      </c>
    </row>
    <row r="586" spans="1:8">
      <c r="A586" s="17" t="s">
        <v>130</v>
      </c>
      <c r="B586" s="76">
        <v>511487607.57485461</v>
      </c>
      <c r="C586">
        <v>141756307</v>
      </c>
      <c r="D586" s="78">
        <f>+B586-C586</f>
        <v>369731300.57485461</v>
      </c>
      <c r="E586" s="75">
        <f>+C586/C$601*E$601</f>
        <v>120625021.88210367</v>
      </c>
      <c r="F586" s="20">
        <v>511487607.57485461</v>
      </c>
      <c r="G586" s="75">
        <f t="shared" si="1"/>
        <v>390862585.69275093</v>
      </c>
    </row>
    <row r="587" spans="1:8">
      <c r="A587" s="17" t="s">
        <v>131</v>
      </c>
      <c r="B587" s="76">
        <v>118841771.20514533</v>
      </c>
      <c r="C587">
        <v>38785241</v>
      </c>
      <c r="D587" s="78">
        <f>+B587-C587</f>
        <v>80056530.205145329</v>
      </c>
      <c r="E587" s="75">
        <f>+C587/C$601*E$601</f>
        <v>33003614.748003166</v>
      </c>
      <c r="F587" s="34">
        <v>118841771.20514533</v>
      </c>
      <c r="G587" s="75">
        <f t="shared" si="1"/>
        <v>85838156.457142159</v>
      </c>
    </row>
    <row r="588" spans="1:8">
      <c r="A588" s="17" t="s">
        <v>124</v>
      </c>
      <c r="B588" s="76">
        <v>797691076.36000001</v>
      </c>
      <c r="C588">
        <v>138254750</v>
      </c>
      <c r="D588" s="78">
        <f>+B588-C588</f>
        <v>659436326.36000001</v>
      </c>
      <c r="E588" s="75">
        <f>+C588/C$601*E$601</f>
        <v>117645433.8927916</v>
      </c>
      <c r="F588" s="20">
        <v>797691076.36000001</v>
      </c>
      <c r="G588" s="75">
        <f t="shared" si="1"/>
        <v>680045642.46720839</v>
      </c>
    </row>
    <row r="589" spans="1:8">
      <c r="A589" s="17" t="s">
        <v>207</v>
      </c>
      <c r="B589" s="76">
        <v>361940007.14999998</v>
      </c>
      <c r="D589" s="78">
        <f>+B589</f>
        <v>361940007.14999998</v>
      </c>
      <c r="E589" s="75"/>
      <c r="F589" s="20">
        <v>361940007.14999998</v>
      </c>
      <c r="G589" s="75">
        <f t="shared" si="1"/>
        <v>361940007.14999998</v>
      </c>
    </row>
    <row r="590" spans="1:8">
      <c r="A590" s="17" t="s">
        <v>208</v>
      </c>
      <c r="B590" s="76">
        <v>31128709.419999994</v>
      </c>
      <c r="D590" s="78">
        <f>+B590</f>
        <v>31128709.419999994</v>
      </c>
      <c r="E590" s="75"/>
      <c r="F590" s="20">
        <v>31128709.419999994</v>
      </c>
      <c r="G590" s="75">
        <f t="shared" si="1"/>
        <v>31128709.419999994</v>
      </c>
    </row>
    <row r="591" spans="1:8">
      <c r="A591" s="17" t="s">
        <v>209</v>
      </c>
      <c r="B591" s="76">
        <v>490906532.10000002</v>
      </c>
      <c r="C591">
        <v>103857365</v>
      </c>
      <c r="D591" s="78">
        <f>+B591-C591</f>
        <v>387049167.10000002</v>
      </c>
      <c r="E591" s="75">
        <f>+C591/C$601*E$601</f>
        <v>88375587.590205967</v>
      </c>
      <c r="F591" s="20">
        <v>490906532.10000002</v>
      </c>
      <c r="G591" s="75">
        <f t="shared" si="1"/>
        <v>402530944.50979406</v>
      </c>
    </row>
    <row r="592" spans="1:8">
      <c r="A592" s="17" t="s">
        <v>210</v>
      </c>
      <c r="B592" s="76">
        <v>309852422.01999998</v>
      </c>
      <c r="C592">
        <v>88636016</v>
      </c>
      <c r="D592" s="78">
        <f>+B592-C592</f>
        <v>221216406.01999998</v>
      </c>
      <c r="E592" s="75">
        <f>+C592/C$601*E$601</f>
        <v>75423249.912559375</v>
      </c>
      <c r="F592" s="20">
        <v>309852422.01999998</v>
      </c>
      <c r="G592" s="75">
        <f t="shared" si="1"/>
        <v>234429172.10744059</v>
      </c>
    </row>
    <row r="593" spans="1:8">
      <c r="A593" s="17" t="s">
        <v>132</v>
      </c>
      <c r="B593" s="76">
        <v>1015547475.5999999</v>
      </c>
      <c r="D593" s="78">
        <f>+B593</f>
        <v>1015547475.5999999</v>
      </c>
      <c r="E593" s="75"/>
      <c r="F593" s="20">
        <v>1015547475.5999999</v>
      </c>
      <c r="G593" s="75">
        <f t="shared" si="1"/>
        <v>1015547475.5999999</v>
      </c>
    </row>
    <row r="594" spans="1:8">
      <c r="A594" s="17" t="s">
        <v>211</v>
      </c>
      <c r="B594" s="76">
        <v>132503973.38999999</v>
      </c>
      <c r="C594">
        <v>25670658</v>
      </c>
      <c r="D594" s="78">
        <f>+B594-C594</f>
        <v>106833315.38999999</v>
      </c>
      <c r="E594" s="75">
        <f>+C594/C$601*E$601</f>
        <v>21843992.330993779</v>
      </c>
      <c r="F594" s="20">
        <v>132503973.38999999</v>
      </c>
      <c r="G594" s="75">
        <f t="shared" si="1"/>
        <v>110659981.05900621</v>
      </c>
    </row>
    <row r="595" spans="1:8">
      <c r="A595" s="17" t="s">
        <v>212</v>
      </c>
      <c r="B595" s="76">
        <v>334839861.48000002</v>
      </c>
      <c r="D595" s="78">
        <f>+B595</f>
        <v>334839861.48000002</v>
      </c>
      <c r="E595" s="75"/>
      <c r="F595" s="20">
        <v>334839861.48000002</v>
      </c>
      <c r="G595" s="75">
        <f t="shared" si="1"/>
        <v>334839861.48000002</v>
      </c>
    </row>
    <row r="596" spans="1:8">
      <c r="A596" s="17" t="s">
        <v>133</v>
      </c>
      <c r="B596" s="76">
        <v>66395671.999999963</v>
      </c>
      <c r="C596">
        <v>5109511</v>
      </c>
      <c r="D596" s="78">
        <f>+B596-C596</f>
        <v>61286160.999999963</v>
      </c>
      <c r="E596" s="75">
        <f>+C596/C$601*E$601</f>
        <v>4347848.0021481467</v>
      </c>
      <c r="F596" s="20">
        <v>66395671.999999963</v>
      </c>
      <c r="G596" s="75">
        <f t="shared" si="1"/>
        <v>62047823.997851819</v>
      </c>
    </row>
    <row r="597" spans="1:8">
      <c r="A597" s="17" t="s">
        <v>134</v>
      </c>
      <c r="B597" s="76">
        <v>234993270.98549029</v>
      </c>
      <c r="C597">
        <v>19754292</v>
      </c>
      <c r="D597" s="78">
        <f>+B597-C597</f>
        <v>215238978.98549029</v>
      </c>
      <c r="E597" s="75">
        <f>+C597/C$601*E$601</f>
        <v>16809565.339237183</v>
      </c>
      <c r="F597" s="20">
        <v>234993270.98549029</v>
      </c>
      <c r="G597" s="75">
        <f t="shared" si="1"/>
        <v>218183705.64625311</v>
      </c>
    </row>
    <row r="598" spans="1:8">
      <c r="A598" s="17" t="s">
        <v>199</v>
      </c>
      <c r="B598" s="76">
        <v>34707238.769999996</v>
      </c>
      <c r="D598" s="78">
        <f>+B598</f>
        <v>34707238.769999996</v>
      </c>
      <c r="E598" s="75"/>
      <c r="F598" s="20">
        <v>34707238.769999996</v>
      </c>
      <c r="G598" s="75">
        <f t="shared" si="1"/>
        <v>34707238.769999996</v>
      </c>
    </row>
    <row r="599" spans="1:8">
      <c r="A599" s="17" t="s">
        <v>135</v>
      </c>
      <c r="B599" s="79">
        <v>185439324.44999999</v>
      </c>
      <c r="C599">
        <v>10717243</v>
      </c>
      <c r="D599" s="78">
        <f>+B599-C599</f>
        <v>174722081.44999999</v>
      </c>
      <c r="E599" s="75">
        <f>+C599/C$601*E$601</f>
        <v>9119648.3511017412</v>
      </c>
      <c r="F599" s="16">
        <v>185439324.44999999</v>
      </c>
      <c r="G599" s="75">
        <f t="shared" si="1"/>
        <v>176319676.09889823</v>
      </c>
    </row>
    <row r="600" spans="1:8">
      <c r="A600" s="17" t="s">
        <v>5</v>
      </c>
      <c r="B600" s="17"/>
      <c r="E600" s="75" t="s">
        <v>200</v>
      </c>
      <c r="F600" s="17"/>
    </row>
    <row r="601" spans="1:8">
      <c r="A601" s="19" t="s">
        <v>136</v>
      </c>
      <c r="B601" s="80">
        <f>+SUBTOTAL(9,B584:B600)</f>
        <v>5249910214.9304905</v>
      </c>
      <c r="C601" s="80">
        <f>+SUBTOTAL(9,C584:C600)</f>
        <v>610735247</v>
      </c>
      <c r="D601" s="80">
        <f>+SUBTOTAL(9,D584:D600)</f>
        <v>4639174967.9304905</v>
      </c>
      <c r="E601" s="75">
        <v>519694355</v>
      </c>
      <c r="F601" s="6">
        <f>+SUBTOTAL(9,F584:F600)</f>
        <v>5249910214.9304905</v>
      </c>
      <c r="G601" s="6">
        <f>+SUBTOTAL(9,G584:G600)</f>
        <v>4730215859.9304905</v>
      </c>
      <c r="H601" s="78">
        <f>+G601-D601+E601</f>
        <v>610735247</v>
      </c>
    </row>
    <row r="602" spans="1:8">
      <c r="A602" s="19" t="s">
        <v>5</v>
      </c>
      <c r="B602" s="17"/>
      <c r="E602" s="75"/>
      <c r="F602" s="17"/>
    </row>
    <row r="603" spans="1:8">
      <c r="A603" s="19" t="s">
        <v>137</v>
      </c>
      <c r="B603" s="17"/>
      <c r="E603" s="75"/>
      <c r="F603" s="17"/>
    </row>
    <row r="604" spans="1:8">
      <c r="A604" s="17" t="s">
        <v>18</v>
      </c>
      <c r="B604" s="76">
        <v>128926295.48</v>
      </c>
      <c r="C604">
        <v>22903853</v>
      </c>
      <c r="D604" s="78">
        <f>+B604-C604</f>
        <v>106022442.48</v>
      </c>
      <c r="E604" s="75">
        <f>+C604/C613*E613</f>
        <v>22610222.043652199</v>
      </c>
      <c r="F604" s="20">
        <v>128926295.48</v>
      </c>
      <c r="G604" s="75">
        <f t="shared" ref="G604:G611" si="2">+F604-E604</f>
        <v>106316073.43634781</v>
      </c>
    </row>
    <row r="605" spans="1:8">
      <c r="A605" s="17" t="s">
        <v>138</v>
      </c>
      <c r="B605" s="76">
        <v>2860934.89</v>
      </c>
      <c r="D605" s="78">
        <f>+B605</f>
        <v>2860934.89</v>
      </c>
      <c r="E605" s="75"/>
      <c r="F605" s="20">
        <v>2860934.89</v>
      </c>
      <c r="G605" s="75">
        <f t="shared" si="2"/>
        <v>2860934.89</v>
      </c>
    </row>
    <row r="606" spans="1:8">
      <c r="A606" s="17" t="s">
        <v>139</v>
      </c>
      <c r="B606" s="76">
        <v>14686874.99</v>
      </c>
      <c r="D606" s="78">
        <f>+B606</f>
        <v>14686874.99</v>
      </c>
      <c r="E606" s="75"/>
      <c r="F606" s="20">
        <v>14686874.99</v>
      </c>
      <c r="G606" s="75">
        <f t="shared" si="2"/>
        <v>14686874.99</v>
      </c>
    </row>
    <row r="607" spans="1:8">
      <c r="A607" s="17" t="s">
        <v>140</v>
      </c>
      <c r="B607" s="76">
        <v>110025531.16</v>
      </c>
      <c r="C607">
        <v>5008211</v>
      </c>
      <c r="D607" s="78">
        <f>+B607-C607</f>
        <v>105017320.16</v>
      </c>
      <c r="E607" s="75">
        <f>+C607/C613*E613</f>
        <v>4944004.9563477999</v>
      </c>
      <c r="F607" s="20">
        <v>110025531.16</v>
      </c>
      <c r="G607" s="75">
        <f t="shared" si="2"/>
        <v>105081526.2036522</v>
      </c>
    </row>
    <row r="608" spans="1:8">
      <c r="A608" s="17" t="s">
        <v>141</v>
      </c>
      <c r="B608" s="76">
        <v>702528.90999999992</v>
      </c>
      <c r="D608" s="78">
        <f>+B608</f>
        <v>702528.90999999992</v>
      </c>
      <c r="E608" s="75"/>
      <c r="F608" s="20">
        <v>702528.90999999992</v>
      </c>
      <c r="G608" s="75">
        <f t="shared" si="2"/>
        <v>702528.90999999992</v>
      </c>
    </row>
    <row r="609" spans="1:8">
      <c r="A609" s="17" t="s">
        <v>142</v>
      </c>
      <c r="B609" s="76">
        <v>3130952.5299999993</v>
      </c>
      <c r="D609" s="78">
        <f>+B609</f>
        <v>3130952.5299999993</v>
      </c>
      <c r="E609" s="75"/>
      <c r="F609" s="20">
        <v>3130952.5299999993</v>
      </c>
      <c r="G609" s="75">
        <f t="shared" si="2"/>
        <v>3130952.5299999993</v>
      </c>
    </row>
    <row r="610" spans="1:8">
      <c r="A610" s="17" t="s">
        <v>143</v>
      </c>
      <c r="B610" s="76">
        <v>2463918.2799999998</v>
      </c>
      <c r="D610" s="78">
        <f>+B610</f>
        <v>2463918.2799999998</v>
      </c>
      <c r="E610" s="75"/>
      <c r="F610" s="20">
        <v>2463918.2799999998</v>
      </c>
      <c r="G610" s="75">
        <f t="shared" si="2"/>
        <v>2463918.2799999998</v>
      </c>
    </row>
    <row r="611" spans="1:8">
      <c r="A611" s="17" t="s">
        <v>144</v>
      </c>
      <c r="B611" s="79">
        <v>10380859.369999999</v>
      </c>
      <c r="D611" s="78">
        <f>+B611</f>
        <v>10380859.369999999</v>
      </c>
      <c r="E611" s="75"/>
      <c r="F611" s="16">
        <v>10380859.369999999</v>
      </c>
      <c r="G611" s="75">
        <f t="shared" si="2"/>
        <v>10380859.369999999</v>
      </c>
    </row>
    <row r="612" spans="1:8">
      <c r="A612" s="17" t="s">
        <v>5</v>
      </c>
      <c r="B612" s="17"/>
      <c r="E612" s="75"/>
      <c r="F612" s="17"/>
    </row>
    <row r="613" spans="1:8">
      <c r="A613" s="19" t="s">
        <v>145</v>
      </c>
      <c r="B613" s="81">
        <f>+SUBTOTAL(9,B604:B612)</f>
        <v>273177895.61000001</v>
      </c>
      <c r="C613" s="81">
        <f>+SUBTOTAL(9,C604:C612)</f>
        <v>27912064</v>
      </c>
      <c r="D613" s="81">
        <f>+SUBTOTAL(9,D604:D612)</f>
        <v>245265831.60999998</v>
      </c>
      <c r="E613" s="75">
        <v>27554227</v>
      </c>
      <c r="F613" s="7">
        <f>+SUBTOTAL(9,F604:F612)</f>
        <v>273177895.61000001</v>
      </c>
      <c r="G613" s="7">
        <f>+SUBTOTAL(9,G604:G612)</f>
        <v>245623668.61000001</v>
      </c>
      <c r="H613" s="78">
        <f>+G613-D613+E613</f>
        <v>27912064.00000003</v>
      </c>
    </row>
    <row r="614" spans="1:8">
      <c r="A614" s="17"/>
      <c r="B614" s="17"/>
      <c r="C614" s="17"/>
      <c r="D614" s="17"/>
      <c r="E614" s="75"/>
      <c r="F614" s="17"/>
    </row>
    <row r="615" spans="1:8" ht="15" thickBot="1">
      <c r="A615" s="19"/>
      <c r="B615" s="82">
        <f>+SUBTOTAL(9,B570:B614)</f>
        <v>7421668907.564743</v>
      </c>
      <c r="C615" s="82">
        <f>+SUBTOTAL(9,C570:C614)</f>
        <v>874872442</v>
      </c>
      <c r="D615" s="82">
        <f>+SUBTOTAL(9,D570:D614)</f>
        <v>6546796465.564743</v>
      </c>
      <c r="E615" s="83">
        <f>+E613+E601+E581</f>
        <v>923126674</v>
      </c>
      <c r="F615" s="8">
        <f>+SUBTOTAL(9,F570:F614)</f>
        <v>7421668907.564743</v>
      </c>
    </row>
    <row r="616" spans="1:8" ht="15" thickTop="1">
      <c r="F616" s="17"/>
    </row>
    <row r="617" spans="1:8">
      <c r="F617" s="17"/>
    </row>
    <row r="618" spans="1:8" ht="15" thickBot="1">
      <c r="F618" s="8">
        <f>+SUBTOTAL(9,F15:F617)</f>
        <v>7421668907.564743</v>
      </c>
    </row>
    <row r="619" spans="1:8" ht="15" thickTop="1">
      <c r="F619" s="17"/>
    </row>
    <row r="620" spans="1:8">
      <c r="F620" s="17"/>
    </row>
    <row r="621" spans="1:8">
      <c r="F621" s="17"/>
    </row>
    <row r="622" spans="1:8">
      <c r="F622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Sheet1</vt:lpstr>
      <vt:lpstr>'Table 1'!Print_Area</vt:lpstr>
      <vt:lpstr>'Table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2016-04-06T15:14:17Z</dcterms:created>
  <dcterms:modified xsi:type="dcterms:W3CDTF">2016-07-18T18:17:53Z</dcterms:modified>
</cp:coreProperties>
</file>