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30" yWindow="630" windowWidth="19410" windowHeight="8100"/>
  </bookViews>
  <sheets>
    <sheet name="1989" sheetId="1" r:id="rId1"/>
    <sheet name="2015" sheetId="5" r:id="rId2"/>
    <sheet name="89 v 15" sheetId="6" r:id="rId3"/>
  </sheets>
  <definedNames>
    <definedName name="_xlnm.Print_Area" localSheetId="1">'2015'!$A$1:$AC$146</definedName>
  </definedNames>
  <calcPr calcId="145621"/>
</workbook>
</file>

<file path=xl/calcChain.xml><?xml version="1.0" encoding="utf-8"?>
<calcChain xmlns="http://schemas.openxmlformats.org/spreadsheetml/2006/main">
  <c r="I33" i="6" l="1"/>
  <c r="H33" i="6"/>
  <c r="I32" i="6" l="1"/>
  <c r="I13" i="6" s="1"/>
  <c r="H32" i="6"/>
  <c r="H13" i="6" s="1"/>
  <c r="D32" i="6"/>
  <c r="C32" i="6"/>
  <c r="D31" i="6"/>
  <c r="C31" i="6"/>
  <c r="C13" i="6" l="1"/>
  <c r="D13" i="6"/>
  <c r="I12" i="6"/>
  <c r="I11" i="6"/>
  <c r="H12" i="6"/>
  <c r="H11" i="6"/>
  <c r="I15" i="6" l="1"/>
  <c r="H15" i="6"/>
  <c r="D11" i="6"/>
  <c r="C11" i="6"/>
  <c r="D12" i="6"/>
  <c r="C12" i="6"/>
  <c r="J13" i="6" l="1"/>
  <c r="J33" i="6"/>
  <c r="K13" i="6"/>
  <c r="K33" i="6"/>
  <c r="J12" i="6"/>
  <c r="J32" i="6"/>
  <c r="K12" i="6"/>
  <c r="K32" i="6"/>
  <c r="J11" i="6"/>
  <c r="K11" i="6"/>
  <c r="C15" i="6"/>
  <c r="D15" i="6"/>
  <c r="L17" i="5"/>
  <c r="M17" i="5"/>
  <c r="N17" i="5"/>
  <c r="N97" i="5" s="1"/>
  <c r="L20" i="5"/>
  <c r="M20" i="5"/>
  <c r="N20" i="5"/>
  <c r="L24" i="5"/>
  <c r="M24" i="5"/>
  <c r="N24" i="5"/>
  <c r="M28" i="5"/>
  <c r="N28" i="5"/>
  <c r="L30" i="5"/>
  <c r="L31" i="5"/>
  <c r="L28" i="5" s="1"/>
  <c r="L34" i="5"/>
  <c r="M34" i="5"/>
  <c r="N34" i="5"/>
  <c r="L41" i="5"/>
  <c r="M41" i="5"/>
  <c r="N41" i="5"/>
  <c r="L47" i="5"/>
  <c r="M47" i="5"/>
  <c r="N47" i="5"/>
  <c r="L55" i="5"/>
  <c r="M55" i="5"/>
  <c r="N55" i="5"/>
  <c r="L59" i="5"/>
  <c r="M59" i="5"/>
  <c r="N59" i="5"/>
  <c r="M63" i="5"/>
  <c r="N63" i="5"/>
  <c r="L64" i="5"/>
  <c r="L65" i="5"/>
  <c r="L63" i="5" s="1"/>
  <c r="L67" i="5"/>
  <c r="M67" i="5"/>
  <c r="N67" i="5"/>
  <c r="L71" i="5"/>
  <c r="M71" i="5"/>
  <c r="N71" i="5"/>
  <c r="L76" i="5"/>
  <c r="M76" i="5"/>
  <c r="N76" i="5"/>
  <c r="L81" i="5"/>
  <c r="M81" i="5"/>
  <c r="N81" i="5"/>
  <c r="L86" i="5"/>
  <c r="M86" i="5"/>
  <c r="N86" i="5"/>
  <c r="L90" i="5"/>
  <c r="M93" i="5"/>
  <c r="N93" i="5"/>
  <c r="L94" i="5"/>
  <c r="L95" i="5"/>
  <c r="L96" i="5"/>
  <c r="M97" i="5"/>
  <c r="M98" i="5" s="1"/>
  <c r="E11" i="6" l="1"/>
  <c r="M11" i="6" s="1"/>
  <c r="E32" i="6"/>
  <c r="E31" i="6"/>
  <c r="F14" i="6"/>
  <c r="N14" i="6" s="1"/>
  <c r="F32" i="6"/>
  <c r="F31" i="6"/>
  <c r="K15" i="6"/>
  <c r="J15" i="6"/>
  <c r="F12" i="6"/>
  <c r="N12" i="6" s="1"/>
  <c r="F13" i="6"/>
  <c r="N13" i="6" s="1"/>
  <c r="E14" i="6"/>
  <c r="M14" i="6" s="1"/>
  <c r="E13" i="6"/>
  <c r="M13" i="6" s="1"/>
  <c r="F11" i="6"/>
  <c r="N11" i="6" s="1"/>
  <c r="E12" i="6"/>
  <c r="M12" i="6" s="1"/>
  <c r="N119" i="5"/>
  <c r="N98" i="5"/>
  <c r="M75" i="1"/>
  <c r="M15" i="6" l="1"/>
  <c r="N15" i="6"/>
  <c r="F15" i="6"/>
  <c r="E15" i="6"/>
  <c r="M119" i="5"/>
  <c r="L105" i="1" l="1"/>
</calcChain>
</file>

<file path=xl/sharedStrings.xml><?xml version="1.0" encoding="utf-8"?>
<sst xmlns="http://schemas.openxmlformats.org/spreadsheetml/2006/main" count="659" uniqueCount="231">
  <si>
    <t>Florida Power &amp; Light Company</t>
  </si>
  <si>
    <t>Existing Generating Facilities</t>
  </si>
  <si>
    <r>
      <t xml:space="preserve">As Of December </t>
    </r>
    <r>
      <rPr>
        <b/>
        <sz val="11"/>
        <rFont val="Arial Narrow"/>
        <family val="2"/>
      </rPr>
      <t xml:space="preserve">31 </t>
    </r>
    <r>
      <rPr>
        <b/>
        <i/>
        <sz val="11"/>
        <rFont val="Bookman Old Style"/>
        <family val="1"/>
      </rPr>
      <t>1989</t>
    </r>
  </si>
  <si>
    <t>Net Capability</t>
  </si>
  <si>
    <t>Alt.</t>
  </si>
  <si>
    <t>Unit</t>
  </si>
  <si>
    <t>Nameplate</t>
  </si>
  <si>
    <t>Winter</t>
  </si>
  <si>
    <t>Plant Name</t>
  </si>
  <si>
    <t>No.</t>
  </si>
  <si>
    <t>Location</t>
  </si>
  <si>
    <t>Turkey Point</t>
  </si>
  <si>
    <t>Dade County -</t>
  </si>
  <si>
    <t>2,080.0</t>
  </si>
  <si>
    <t>2,130.0</t>
  </si>
  <si>
    <t>27/575/40E</t>
  </si>
  <si>
    <t>1-5</t>
  </si>
  <si>
    <t>Lauderdale</t>
  </si>
  <si>
    <t>1-12</t>
  </si>
  <si>
    <t>13-24</t>
  </si>
  <si>
    <t>Port Everglades</t>
  </si>
  <si>
    <t>City of Hollywood</t>
  </si>
  <si>
    <t>23/50S/42E</t>
  </si>
  <si>
    <t>Summer</t>
  </si>
  <si>
    <t>MW</t>
  </si>
  <si>
    <t>Broward County 30/50S/42E</t>
  </si>
  <si>
    <t>Retirement</t>
  </si>
  <si>
    <t xml:space="preserve">Unit In-Service </t>
  </si>
  <si>
    <t>Commercial</t>
  </si>
  <si>
    <t>Expected</t>
  </si>
  <si>
    <t>HO</t>
  </si>
  <si>
    <t>Month/Year</t>
  </si>
  <si>
    <t>Pri</t>
  </si>
  <si>
    <t xml:space="preserve">Unit </t>
  </si>
  <si>
    <t>Type</t>
  </si>
  <si>
    <t xml:space="preserve"> 4 / 67</t>
  </si>
  <si>
    <t xml:space="preserve"> 4 / 68</t>
  </si>
  <si>
    <t xml:space="preserve"> 12 / 72</t>
  </si>
  <si>
    <t xml:space="preserve"> 9 / 73</t>
  </si>
  <si>
    <t xml:space="preserve"> 4 / 58</t>
  </si>
  <si>
    <t xml:space="preserve"> 9 / 57</t>
  </si>
  <si>
    <t>LO</t>
  </si>
  <si>
    <t xml:space="preserve"> 8 / 70</t>
  </si>
  <si>
    <t xml:space="preserve"> 8 / 72</t>
  </si>
  <si>
    <t>NG</t>
  </si>
  <si>
    <t xml:space="preserve"> 4 / 61</t>
  </si>
  <si>
    <t xml:space="preserve"> 7 / 64</t>
  </si>
  <si>
    <t xml:space="preserve"> 4 / 65</t>
  </si>
  <si>
    <t>CT</t>
  </si>
  <si>
    <t xml:space="preserve"> City of Riviera Beach</t>
  </si>
  <si>
    <t>Riviera</t>
  </si>
  <si>
    <t>6 / 60</t>
  </si>
  <si>
    <t>6 / 62</t>
  </si>
  <si>
    <t>3 / 63</t>
  </si>
  <si>
    <t>Martin</t>
  </si>
  <si>
    <t>12 / 80</t>
  </si>
  <si>
    <t>6 / 81</t>
  </si>
  <si>
    <t>Unknown</t>
  </si>
  <si>
    <t xml:space="preserve"> St. Lucie County</t>
  </si>
  <si>
    <t>St. Lucie</t>
  </si>
  <si>
    <t>N</t>
  </si>
  <si>
    <t>No</t>
  </si>
  <si>
    <t>12 / 76</t>
  </si>
  <si>
    <t>8 / 83</t>
  </si>
  <si>
    <t xml:space="preserve"> Brevard County</t>
  </si>
  <si>
    <t>Cape Canaveral</t>
  </si>
  <si>
    <t>19/24S/36F</t>
  </si>
  <si>
    <t>4 / 65</t>
  </si>
  <si>
    <t xml:space="preserve"> 5 / 59</t>
  </si>
  <si>
    <t>Sanford</t>
  </si>
  <si>
    <t xml:space="preserve"> 7 / 72</t>
  </si>
  <si>
    <t xml:space="preserve"> 6 / 73</t>
  </si>
  <si>
    <t>16/105/27E</t>
  </si>
  <si>
    <t>35/430/25E</t>
  </si>
  <si>
    <t>18/33S/20E</t>
  </si>
  <si>
    <t>(RPC4)</t>
  </si>
  <si>
    <t>24/55S/40E</t>
  </si>
  <si>
    <t>PL</t>
  </si>
  <si>
    <t>TOTAL SYSTEM AS OF DECEMBER 31, 1989 -</t>
  </si>
  <si>
    <t>Putnam</t>
  </si>
  <si>
    <t xml:space="preserve"> Putnam County</t>
  </si>
  <si>
    <t>CC</t>
  </si>
  <si>
    <t>4/78</t>
  </si>
  <si>
    <t>8/77</t>
  </si>
  <si>
    <t xml:space="preserve">Lee County </t>
  </si>
  <si>
    <t>Ft. Myers</t>
  </si>
  <si>
    <t xml:space="preserve"> 1-12</t>
  </si>
  <si>
    <t>11 / 58</t>
  </si>
  <si>
    <t>7 / 69</t>
  </si>
  <si>
    <t xml:space="preserve"> 5 / 74</t>
  </si>
  <si>
    <t>Manatee</t>
  </si>
  <si>
    <t xml:space="preserve"> Manatee County</t>
  </si>
  <si>
    <t>10 / 76</t>
  </si>
  <si>
    <t>12 / 77</t>
  </si>
  <si>
    <t xml:space="preserve">St. Johns River </t>
  </si>
  <si>
    <t xml:space="preserve">Duval County </t>
  </si>
  <si>
    <t xml:space="preserve"> 12/15/28E</t>
  </si>
  <si>
    <t>Power Park</t>
  </si>
  <si>
    <t>C</t>
  </si>
  <si>
    <t xml:space="preserve"> 3 / 87</t>
  </si>
  <si>
    <t xml:space="preserve"> 5 / 88</t>
  </si>
  <si>
    <t>Cutler</t>
  </si>
  <si>
    <t xml:space="preserve"> Dade County</t>
  </si>
  <si>
    <t>11 / 54</t>
  </si>
  <si>
    <t>7 / 55</t>
  </si>
  <si>
    <t>D</t>
  </si>
  <si>
    <t>GT</t>
  </si>
  <si>
    <t>ST</t>
  </si>
  <si>
    <t xml:space="preserve"> </t>
  </si>
  <si>
    <t>PV</t>
  </si>
  <si>
    <r>
      <t xml:space="preserve">7/ The System Firm Generating Capacity value shown includes </t>
    </r>
    <r>
      <rPr>
        <u/>
        <sz val="10"/>
        <rFont val="Arial"/>
        <family val="2"/>
      </rPr>
      <t>only firm</t>
    </r>
    <r>
      <rPr>
        <sz val="10"/>
        <rFont val="Arial"/>
        <family val="2"/>
      </rPr>
      <t xml:space="preserve"> generating capacity.</t>
    </r>
  </si>
  <si>
    <t>6/ The Total System Generating Capacity value shown includes FPL-owned firm and non-firm generating capacity.</t>
  </si>
  <si>
    <t xml:space="preserve">     Orlando Utilities Commission (OUC) and  Florida Municipal Power Agency (FMPA) combined portion of approximately 7.448% per unit.</t>
  </si>
  <si>
    <t xml:space="preserve">      is 100% and 85%,  respectively, as shown above. FPL's share of the deliverable capacity from each unit is approx. 92.5% and exclude the </t>
  </si>
  <si>
    <t>5/ Total capability of St. Lucie 1 is 981/1,003 MW. FPL's share of St. Lucie 2 is 840/860.FPL's ownership share of St. Lucie Units 1 and 2</t>
  </si>
  <si>
    <t xml:space="preserve">    Jacksonville Electric Authority (JEA) share of 80%.</t>
  </si>
  <si>
    <t>4/ The net capability ratings represent Florida Power &amp; Light Company's share of St. Johns River Park Units 1 and 2, excluding the</t>
  </si>
  <si>
    <t xml:space="preserve">    and 0% is considered as firm capacity for Winter reserve margin purposes.</t>
  </si>
  <si>
    <t>3/ Approximately 32% of the 10 MW (Nameplate, AC) PV facility at Space Coast is considered as firm generating capacity for Summer reserve margin purposes</t>
  </si>
  <si>
    <t xml:space="preserve">    at point of interchange.</t>
  </si>
  <si>
    <t>2/ These ratings relate to FPL's 76.36% share of Plant Scherer Unit 4 operated by Georgia Power, and represent FPL's 73.923% owernership share available</t>
  </si>
  <si>
    <t>1/ These ratings are peak capability.</t>
  </si>
  <si>
    <r>
      <t xml:space="preserve"> System Firm Generating Capacity as of December 31, 2015</t>
    </r>
    <r>
      <rPr>
        <b/>
        <vertAlign val="superscript"/>
        <sz val="10"/>
        <rFont val="Arial"/>
        <family val="2"/>
      </rPr>
      <t xml:space="preserve"> 7/ </t>
    </r>
    <r>
      <rPr>
        <b/>
        <sz val="10"/>
        <rFont val="Arial"/>
        <family val="2"/>
      </rPr>
      <t>=</t>
    </r>
  </si>
  <si>
    <r>
      <t xml:space="preserve">Total System Generating Capacity as of December 31, 2015 </t>
    </r>
    <r>
      <rPr>
        <b/>
        <vertAlign val="superscript"/>
        <sz val="10"/>
        <rFont val="Arial"/>
        <family val="2"/>
      </rPr>
      <t xml:space="preserve">6/ </t>
    </r>
    <r>
      <rPr>
        <b/>
        <sz val="10"/>
        <rFont val="Arial"/>
        <family val="2"/>
      </rPr>
      <t>=</t>
    </r>
  </si>
  <si>
    <t>TK</t>
  </si>
  <si>
    <t>FO2</t>
  </si>
  <si>
    <t>29&amp;32/43S/40E</t>
  </si>
  <si>
    <t xml:space="preserve">Palm Beach County </t>
  </si>
  <si>
    <t>West County</t>
  </si>
  <si>
    <t>Nuc</t>
  </si>
  <si>
    <t>WA</t>
  </si>
  <si>
    <t>FO6</t>
  </si>
  <si>
    <t>27/57S/40E</t>
  </si>
  <si>
    <t>Miami Dade County</t>
  </si>
  <si>
    <t>16/36S/41E</t>
  </si>
  <si>
    <t>St. Lucie County</t>
  </si>
  <si>
    <r>
      <t xml:space="preserve">St. Lucie </t>
    </r>
    <r>
      <rPr>
        <vertAlign val="superscript"/>
        <sz val="10"/>
        <rFont val="Arial"/>
        <family val="2"/>
      </rPr>
      <t>5/</t>
    </r>
  </si>
  <si>
    <t>RR</t>
  </si>
  <si>
    <t xml:space="preserve">Pet </t>
  </si>
  <si>
    <t>BIT</t>
  </si>
  <si>
    <t xml:space="preserve">  (RPC4)</t>
  </si>
  <si>
    <r>
      <t xml:space="preserve">Power Park </t>
    </r>
    <r>
      <rPr>
        <vertAlign val="superscript"/>
        <sz val="10"/>
        <rFont val="Arial"/>
        <family val="2"/>
      </rPr>
      <t>4/</t>
    </r>
  </si>
  <si>
    <t>Duval County</t>
  </si>
  <si>
    <t>St. Johns River</t>
  </si>
  <si>
    <t>N/A</t>
  </si>
  <si>
    <t>Solar</t>
  </si>
  <si>
    <t>13/23S/36E</t>
  </si>
  <si>
    <t>Brevard County</t>
  </si>
  <si>
    <r>
      <t xml:space="preserve">Space Coast </t>
    </r>
    <r>
      <rPr>
        <vertAlign val="superscript"/>
        <sz val="10"/>
        <rFont val="Arial"/>
        <family val="2"/>
      </rPr>
      <t>3/</t>
    </r>
  </si>
  <si>
    <t>SUB</t>
  </si>
  <si>
    <t>Monroe, GA</t>
  </si>
  <si>
    <r>
      <t>Scherer</t>
    </r>
    <r>
      <rPr>
        <vertAlign val="superscript"/>
        <sz val="10"/>
        <rFont val="Arial"/>
        <family val="2"/>
      </rPr>
      <t xml:space="preserve"> 2/</t>
    </r>
  </si>
  <si>
    <t>16/19S/30E</t>
  </si>
  <si>
    <t>Volusia County</t>
  </si>
  <si>
    <t>33/42S/432E</t>
  </si>
  <si>
    <t>City of Riviera Beach</t>
  </si>
  <si>
    <t>Riviera Beach</t>
  </si>
  <si>
    <r>
      <t xml:space="preserve">8 </t>
    </r>
    <r>
      <rPr>
        <vertAlign val="superscript"/>
        <sz val="10"/>
        <rFont val="Arial"/>
        <family val="2"/>
      </rPr>
      <t>3/</t>
    </r>
  </si>
  <si>
    <t>29/29S/38E</t>
  </si>
  <si>
    <t>Martin County</t>
  </si>
  <si>
    <t>Manatee County</t>
  </si>
  <si>
    <t>5</t>
  </si>
  <si>
    <t>4</t>
  </si>
  <si>
    <t>30/50S/42E</t>
  </si>
  <si>
    <t>Broward County</t>
  </si>
  <si>
    <t>Jun-16 (1-9)</t>
  </si>
  <si>
    <t>1-7, 9-12</t>
  </si>
  <si>
    <t>35/43S/25E</t>
  </si>
  <si>
    <t>Lee County</t>
  </si>
  <si>
    <t>Fort Myers</t>
  </si>
  <si>
    <t>27/36S/25E</t>
  </si>
  <si>
    <t>DeSoto County</t>
  </si>
  <si>
    <r>
      <t xml:space="preserve">DeSoto </t>
    </r>
    <r>
      <rPr>
        <vertAlign val="superscript"/>
        <sz val="10"/>
        <rFont val="Arial"/>
        <family val="2"/>
      </rPr>
      <t>2/</t>
    </r>
  </si>
  <si>
    <r>
      <t>Other</t>
    </r>
    <r>
      <rPr>
        <vertAlign val="superscript"/>
        <sz val="10"/>
        <rFont val="Arial"/>
        <family val="2"/>
      </rPr>
      <t>4/</t>
    </r>
  </si>
  <si>
    <t>Cedar Bay</t>
  </si>
  <si>
    <t>19/24S/36E</t>
  </si>
  <si>
    <t>KW</t>
  </si>
  <si>
    <t>Use</t>
  </si>
  <si>
    <t>Pri.</t>
  </si>
  <si>
    <t>In-Service</t>
  </si>
  <si>
    <t>Days</t>
  </si>
  <si>
    <t xml:space="preserve"> Transport.</t>
  </si>
  <si>
    <t>Fuel</t>
  </si>
  <si>
    <r>
      <t xml:space="preserve">Net Capability </t>
    </r>
    <r>
      <rPr>
        <vertAlign val="superscript"/>
        <sz val="10"/>
        <rFont val="Arial"/>
        <family val="2"/>
      </rPr>
      <t>1/</t>
    </r>
  </si>
  <si>
    <t>Gen.Max.</t>
  </si>
  <si>
    <t xml:space="preserve">Fuel </t>
  </si>
  <si>
    <t>Actual/</t>
  </si>
  <si>
    <t>(14)</t>
  </si>
  <si>
    <t>(13)</t>
  </si>
  <si>
    <t>(12)</t>
  </si>
  <si>
    <t>(11)</t>
  </si>
  <si>
    <t>(10)</t>
  </si>
  <si>
    <t>(9)</t>
  </si>
  <si>
    <t>(8)</t>
  </si>
  <si>
    <t>(7)</t>
  </si>
  <si>
    <t>(6)</t>
  </si>
  <si>
    <t>(5)</t>
  </si>
  <si>
    <t>(4)</t>
  </si>
  <si>
    <t>(3)</t>
  </si>
  <si>
    <t>(2)</t>
  </si>
  <si>
    <t>(1)</t>
  </si>
  <si>
    <t>As of December 31, 2015</t>
  </si>
  <si>
    <t>Schedule 1</t>
  </si>
  <si>
    <t xml:space="preserve">Fuel  </t>
  </si>
  <si>
    <t>33/42S/436</t>
  </si>
  <si>
    <t xml:space="preserve"> Martin County</t>
  </si>
  <si>
    <t>29/39S/386</t>
  </si>
  <si>
    <t>16/365/416</t>
  </si>
  <si>
    <t xml:space="preserve"> Volusia County</t>
  </si>
  <si>
    <t xml:space="preserve">                  Docket No. 160021-EI</t>
  </si>
  <si>
    <t>Exhibit RBD-7, Page 1 of 1</t>
  </si>
  <si>
    <t>2015 vs. 1989</t>
  </si>
  <si>
    <t>ST = Steam</t>
  </si>
  <si>
    <t>CC = Combined Cycle</t>
  </si>
  <si>
    <t>PV = Solar photovoltaic</t>
  </si>
  <si>
    <t>GT = Gas Turbine</t>
  </si>
  <si>
    <t>GT/CT</t>
  </si>
  <si>
    <r>
      <t xml:space="preserve">Net Capability 1989 </t>
    </r>
    <r>
      <rPr>
        <vertAlign val="superscript"/>
        <sz val="12"/>
        <rFont val="Times New Roman"/>
        <family val="1"/>
      </rPr>
      <t>(2)</t>
    </r>
  </si>
  <si>
    <t>2016 Ten Year Site Plan, p. 23 Schedule 1</t>
  </si>
  <si>
    <t>1990 Ten Year Site Plan, p. 42 Form 1A</t>
  </si>
  <si>
    <t xml:space="preserve">%  Capability </t>
  </si>
  <si>
    <r>
      <t xml:space="preserve"> Firm Capability 2015</t>
    </r>
    <r>
      <rPr>
        <vertAlign val="superscript"/>
        <sz val="12"/>
        <rFont val="Times New Roman"/>
        <family val="1"/>
      </rPr>
      <t xml:space="preserve"> (1)</t>
    </r>
  </si>
  <si>
    <t>FPL  Generation Fleet</t>
  </si>
  <si>
    <t>Change in %</t>
  </si>
  <si>
    <t>%  Capability</t>
  </si>
  <si>
    <t>FPL  Generation Fleet 2015 vs. 1989</t>
  </si>
  <si>
    <t>CT = Combustion Turbine</t>
  </si>
  <si>
    <t>SFHHA 010346</t>
  </si>
  <si>
    <t>FPL RC-16</t>
  </si>
  <si>
    <t>SFHHA 010347</t>
  </si>
  <si>
    <t>SFHHA 010348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</si>
</sst>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1" formatCode="_(* #,##0_);_(* \(#,##0\);_(* &quot;-&quot;_);_(@_)"/>
    <numFmt numFmtId="43" formatCode="_(* #,##0.00_);_(* \(#,##0.00\);_(* &quot;-&quot;??_);_(@_)"/>
    <numFmt numFmtId="164" formatCode="0_);\(0\)"/>
    <numFmt numFmtId="165" formatCode="000.0"/>
    <numFmt numFmtId="166" formatCode="00.0"/>
    <numFmt numFmtId="167" formatCode="0,000.0"/>
    <numFmt numFmtId="168" formatCode="0.0"/>
    <numFmt numFmtId="169" formatCode="_(* #,##0_);_(* \(#,##0\);_(* &quot;-&quot;??_);_(@_)"/>
    <numFmt numFmtId="170" formatCode="_(* #,##0.0_);_(* \(#,##0.0\);_(* &quot;-&quot;?_);_(@_)"/>
    <numFmt numFmtId="171" formatCode="0.000000"/>
    <numFmt numFmtId="172" formatCode="0_)"/>
    <numFmt numFmtId="173" formatCode="[$-409]mmm\-yy;@"/>
    <numFmt numFmtId="174" formatCode="m/d/yy;@"/>
    <numFmt numFmtId="175" formatCode="0.0%"/>
  </numFmts>
  <fonts count="24" x14ac:knownFonts="1">
    <font>
      <sz val="11"/>
      <color rgb="FF000000"/>
      <name val="Calibri"/>
      <family val="2"/>
    </font>
    <font>
      <sz val="11"/>
      <color rgb="FFFFFFFF"/>
      <name val="Verdana"/>
      <family val="2"/>
    </font>
    <font>
      <b/>
      <i/>
      <sz val="11"/>
      <name val="Bookman Old Style"/>
      <family val="1"/>
    </font>
    <font>
      <b/>
      <sz val="11"/>
      <name val="Arial Narrow"/>
      <family val="2"/>
    </font>
    <font>
      <b/>
      <sz val="11"/>
      <name val="Bookman Old Style"/>
      <family val="1"/>
    </font>
    <font>
      <sz val="11"/>
      <name val="Bookman Old Style"/>
      <family val="1"/>
    </font>
    <font>
      <sz val="11"/>
      <color rgb="FF000000"/>
      <name val="Calibri"/>
      <family val="2"/>
    </font>
    <font>
      <sz val="10"/>
      <name val="Helvetica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u/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b/>
      <sz val="10"/>
      <color indexed="12"/>
      <name val="Arial"/>
      <family val="2"/>
    </font>
    <font>
      <sz val="11"/>
      <color rgb="FF000000"/>
      <name val="Bookman Old Style"/>
      <family val="1"/>
    </font>
    <font>
      <b/>
      <sz val="11"/>
      <color rgb="FF000000"/>
      <name val="Bookman Old Style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vertAlign val="superscript"/>
      <sz val="12"/>
      <name val="Times New Roman"/>
      <family val="1"/>
    </font>
    <font>
      <b/>
      <sz val="12"/>
      <name val="Times New Roman"/>
      <family val="1"/>
    </font>
    <font>
      <b/>
      <u/>
      <sz val="10"/>
      <name val="Arial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1" fontId="7" fillId="0" borderId="9">
      <alignment horizontal="left" wrapText="1"/>
    </xf>
    <xf numFmtId="43" fontId="7" fillId="0" borderId="9" applyFont="0" applyFill="0" applyBorder="0" applyAlignment="0" applyProtection="0"/>
    <xf numFmtId="9" fontId="7" fillId="0" borderId="9" applyFont="0" applyFill="0" applyBorder="0" applyAlignment="0" applyProtection="0"/>
    <xf numFmtId="0" fontId="8" fillId="0" borderId="9"/>
  </cellStyleXfs>
  <cellXfs count="223">
    <xf numFmtId="0" fontId="0" fillId="0" borderId="0" xfId="0"/>
    <xf numFmtId="0" fontId="0" fillId="0" borderId="2" xfId="0" applyFont="1" applyBorder="1" applyAlignment="1">
      <alignment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0" xfId="0" applyFont="1"/>
    <xf numFmtId="0" fontId="0" fillId="0" borderId="4" xfId="0" applyFont="1" applyBorder="1" applyAlignment="1">
      <alignment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0" fillId="0" borderId="6" xfId="0" applyFont="1" applyBorder="1" applyAlignment="1">
      <alignment horizontal="center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left" wrapText="1" indent="8"/>
    </xf>
    <xf numFmtId="164" fontId="4" fillId="0" borderId="0" xfId="0" applyNumberFormat="1" applyFont="1" applyAlignment="1">
      <alignment horizontal="left" wrapText="1" indent="2"/>
    </xf>
    <xf numFmtId="164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left" vertical="center" wrapText="1" indent="2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wrapText="1" indent="4"/>
    </xf>
    <xf numFmtId="3" fontId="5" fillId="0" borderId="8" xfId="0" applyNumberFormat="1" applyFont="1" applyBorder="1" applyAlignment="1">
      <alignment horizontal="center" wrapText="1"/>
    </xf>
    <xf numFmtId="0" fontId="5" fillId="0" borderId="0" xfId="0" applyFont="1" applyAlignment="1">
      <alignment horizontal="left" vertical="center" wrapText="1" indent="2"/>
    </xf>
    <xf numFmtId="165" fontId="5" fillId="0" borderId="8" xfId="0" applyNumberFormat="1" applyFont="1" applyBorder="1" applyAlignment="1">
      <alignment horizontal="center" wrapText="1"/>
    </xf>
    <xf numFmtId="1" fontId="5" fillId="0" borderId="0" xfId="0" applyNumberFormat="1" applyFont="1" applyAlignment="1">
      <alignment horizontal="left" vertical="center" wrapText="1" indent="2"/>
    </xf>
    <xf numFmtId="3" fontId="5" fillId="0" borderId="0" xfId="0" applyNumberFormat="1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 indent="2"/>
    </xf>
    <xf numFmtId="3" fontId="5" fillId="0" borderId="0" xfId="0" applyNumberFormat="1" applyFont="1" applyAlignment="1">
      <alignment horizontal="center" vertical="top" wrapText="1"/>
    </xf>
    <xf numFmtId="166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left" vertical="top" wrapText="1" indent="4"/>
    </xf>
    <xf numFmtId="3" fontId="5" fillId="0" borderId="8" xfId="0" applyNumberFormat="1" applyFont="1" applyBorder="1" applyAlignment="1">
      <alignment horizontal="center" vertical="center" wrapText="1"/>
    </xf>
    <xf numFmtId="165" fontId="5" fillId="0" borderId="8" xfId="0" applyNumberFormat="1" applyFont="1" applyBorder="1" applyAlignment="1">
      <alignment horizontal="center" vertical="center" wrapText="1"/>
    </xf>
    <xf numFmtId="165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left" vertical="center" wrapText="1" indent="4"/>
    </xf>
    <xf numFmtId="0" fontId="0" fillId="0" borderId="0" xfId="0" applyFont="1" applyAlignment="1">
      <alignment horizontal="center"/>
    </xf>
    <xf numFmtId="0" fontId="4" fillId="0" borderId="8" xfId="0" applyFont="1" applyBorder="1" applyAlignment="1">
      <alignment horizontal="right" wrapText="1" indent="3"/>
    </xf>
    <xf numFmtId="0" fontId="4" fillId="0" borderId="0" xfId="0" applyFont="1" applyAlignment="1">
      <alignment horizontal="right" vertical="center" wrapText="1" indent="1"/>
    </xf>
    <xf numFmtId="0" fontId="4" fillId="0" borderId="7" xfId="0" applyFont="1" applyBorder="1" applyAlignment="1">
      <alignment horizontal="right" vertical="center" wrapText="1" indent="1"/>
    </xf>
    <xf numFmtId="0" fontId="5" fillId="0" borderId="0" xfId="0" applyFont="1" applyAlignment="1">
      <alignment horizontal="left" wrapText="1" indent="2"/>
    </xf>
    <xf numFmtId="0" fontId="2" fillId="0" borderId="0" xfId="0" applyFont="1" applyAlignment="1">
      <alignment horizontal="centerContinuous" vertical="top" wrapText="1"/>
    </xf>
    <xf numFmtId="0" fontId="2" fillId="0" borderId="0" xfId="0" applyFont="1" applyAlignment="1">
      <alignment horizontal="centerContinuous" vertical="center" wrapText="1"/>
    </xf>
    <xf numFmtId="0" fontId="0" fillId="0" borderId="9" xfId="0" applyFont="1" applyBorder="1" applyAlignment="1">
      <alignment vertical="top" wrapText="1"/>
    </xf>
    <xf numFmtId="0" fontId="2" fillId="0" borderId="9" xfId="0" applyFont="1" applyBorder="1" applyAlignment="1">
      <alignment horizontal="centerContinuous" vertical="center" wrapText="1"/>
    </xf>
    <xf numFmtId="0" fontId="4" fillId="0" borderId="9" xfId="0" applyFont="1" applyBorder="1" applyAlignment="1">
      <alignment horizontal="right" wrapText="1" indent="3"/>
    </xf>
    <xf numFmtId="13" fontId="5" fillId="0" borderId="0" xfId="0" quotePrefix="1" applyNumberFormat="1" applyFont="1" applyAlignment="1">
      <alignment horizontal="left" wrapText="1" indent="2"/>
    </xf>
    <xf numFmtId="0" fontId="5" fillId="0" borderId="0" xfId="0" quotePrefix="1" applyFont="1" applyAlignment="1">
      <alignment horizontal="left" vertical="center" wrapText="1" indent="2"/>
    </xf>
    <xf numFmtId="0" fontId="4" fillId="0" borderId="0" xfId="0" applyFont="1" applyAlignment="1">
      <alignment horizontal="center" vertical="center" wrapText="1"/>
    </xf>
    <xf numFmtId="0" fontId="5" fillId="0" borderId="0" xfId="0" quotePrefix="1" applyFont="1" applyAlignment="1">
      <alignment horizontal="left" wrapText="1" indent="2"/>
    </xf>
    <xf numFmtId="0" fontId="5" fillId="0" borderId="8" xfId="0" applyFont="1" applyBorder="1" applyAlignment="1">
      <alignment horizontal="center" wrapText="1"/>
    </xf>
    <xf numFmtId="3" fontId="5" fillId="0" borderId="7" xfId="0" applyNumberFormat="1" applyFont="1" applyBorder="1" applyAlignment="1">
      <alignment horizontal="center" wrapText="1"/>
    </xf>
    <xf numFmtId="167" fontId="5" fillId="0" borderId="7" xfId="0" applyNumberFormat="1" applyFont="1" applyBorder="1" applyAlignment="1">
      <alignment horizontal="center" wrapText="1"/>
    </xf>
    <xf numFmtId="3" fontId="5" fillId="0" borderId="0" xfId="0" applyNumberFormat="1" applyFont="1" applyAlignment="1">
      <alignment horizontal="center" wrapText="1"/>
    </xf>
    <xf numFmtId="167" fontId="5" fillId="0" borderId="0" xfId="0" applyNumberFormat="1" applyFont="1" applyAlignment="1">
      <alignment horizontal="center" wrapText="1"/>
    </xf>
    <xf numFmtId="0" fontId="0" fillId="0" borderId="2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0" fillId="0" borderId="6" xfId="0" applyFont="1" applyBorder="1" applyAlignment="1">
      <alignment vertical="top"/>
    </xf>
    <xf numFmtId="0" fontId="0" fillId="0" borderId="0" xfId="0" applyFont="1" applyAlignment="1">
      <alignment horizontal="left" vertical="top"/>
    </xf>
    <xf numFmtId="0" fontId="5" fillId="0" borderId="8" xfId="0" applyFont="1" applyBorder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0" fillId="0" borderId="0" xfId="0" applyFont="1" applyAlignme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indent="4"/>
    </xf>
    <xf numFmtId="9" fontId="0" fillId="0" borderId="0" xfId="2" applyFont="1"/>
    <xf numFmtId="170" fontId="0" fillId="0" borderId="0" xfId="0" applyNumberFormat="1" applyFont="1" applyAlignment="1">
      <alignment horizontal="center"/>
    </xf>
    <xf numFmtId="2" fontId="5" fillId="0" borderId="8" xfId="0" applyNumberFormat="1" applyFont="1" applyBorder="1" applyAlignment="1">
      <alignment horizontal="center" vertical="top" wrapText="1"/>
    </xf>
    <xf numFmtId="168" fontId="5" fillId="0" borderId="0" xfId="0" applyNumberFormat="1" applyFont="1" applyAlignment="1">
      <alignment horizontal="center" vertical="center" wrapText="1"/>
    </xf>
    <xf numFmtId="0" fontId="7" fillId="0" borderId="9" xfId="3" applyNumberFormat="1" applyFont="1" applyFill="1" applyAlignment="1"/>
    <xf numFmtId="1" fontId="8" fillId="0" borderId="9" xfId="3" applyNumberFormat="1" applyFont="1" applyFill="1" applyAlignment="1"/>
    <xf numFmtId="0" fontId="8" fillId="0" borderId="9" xfId="3" applyNumberFormat="1" applyFont="1" applyFill="1" applyAlignment="1"/>
    <xf numFmtId="169" fontId="8" fillId="0" borderId="9" xfId="3" applyNumberFormat="1" applyFont="1" applyFill="1" applyAlignment="1"/>
    <xf numFmtId="171" fontId="11" fillId="0" borderId="9" xfId="3" applyFont="1" applyFill="1" applyAlignment="1">
      <alignment horizontal="left"/>
    </xf>
    <xf numFmtId="169" fontId="8" fillId="0" borderId="9" xfId="4" applyNumberFormat="1" applyFont="1" applyFill="1"/>
    <xf numFmtId="3" fontId="8" fillId="0" borderId="9" xfId="3" applyNumberFormat="1" applyFont="1" applyFill="1" applyAlignment="1"/>
    <xf numFmtId="43" fontId="8" fillId="0" borderId="9" xfId="4" applyFont="1" applyFill="1"/>
    <xf numFmtId="1" fontId="8" fillId="0" borderId="9" xfId="3" applyNumberFormat="1" applyFont="1" applyFill="1" applyAlignment="1">
      <alignment horizontal="center"/>
    </xf>
    <xf numFmtId="0" fontId="8" fillId="0" borderId="9" xfId="3" applyNumberFormat="1" applyFont="1" applyFill="1" applyAlignment="1">
      <alignment horizontal="left"/>
    </xf>
    <xf numFmtId="0" fontId="8" fillId="0" borderId="9" xfId="3" applyNumberFormat="1" applyFont="1" applyFill="1" applyAlignment="1" applyProtection="1">
      <alignment horizontal="left"/>
    </xf>
    <xf numFmtId="17" fontId="8" fillId="0" borderId="9" xfId="3" quotePrefix="1" applyNumberFormat="1" applyFont="1" applyFill="1" applyAlignment="1" applyProtection="1">
      <alignment horizontal="center"/>
    </xf>
    <xf numFmtId="0" fontId="8" fillId="0" borderId="9" xfId="3" quotePrefix="1" applyNumberFormat="1" applyFont="1" applyFill="1" applyAlignment="1" applyProtection="1">
      <alignment horizontal="center"/>
    </xf>
    <xf numFmtId="0" fontId="8" fillId="0" borderId="9" xfId="3" applyNumberFormat="1" applyFont="1" applyFill="1" applyAlignment="1">
      <alignment horizontal="center"/>
    </xf>
    <xf numFmtId="0" fontId="8" fillId="0" borderId="9" xfId="3" applyNumberFormat="1" applyFont="1" applyFill="1" applyAlignment="1" applyProtection="1">
      <alignment horizontal="center"/>
    </xf>
    <xf numFmtId="0" fontId="11" fillId="0" borderId="9" xfId="3" applyNumberFormat="1" applyFont="1" applyFill="1" applyAlignment="1" applyProtection="1">
      <alignment horizontal="left"/>
    </xf>
    <xf numFmtId="3" fontId="9" fillId="0" borderId="9" xfId="3" applyNumberFormat="1" applyFont="1" applyFill="1" applyBorder="1" applyAlignment="1" applyProtection="1">
      <alignment horizontal="center"/>
    </xf>
    <xf numFmtId="17" fontId="9" fillId="0" borderId="9" xfId="3" quotePrefix="1" applyNumberFormat="1" applyFont="1" applyFill="1" applyAlignment="1" applyProtection="1">
      <alignment horizontal="right"/>
    </xf>
    <xf numFmtId="0" fontId="9" fillId="0" borderId="9" xfId="3" applyNumberFormat="1" applyFont="1" applyFill="1" applyAlignment="1" applyProtection="1">
      <alignment horizontal="center"/>
    </xf>
    <xf numFmtId="0" fontId="8" fillId="0" borderId="9" xfId="3" applyNumberFormat="1" applyFont="1" applyFill="1" applyAlignment="1">
      <alignment horizontal="right"/>
    </xf>
    <xf numFmtId="3" fontId="9" fillId="0" borderId="8" xfId="3" applyNumberFormat="1" applyFont="1" applyFill="1" applyBorder="1" applyAlignment="1" applyProtection="1">
      <alignment horizontal="center"/>
    </xf>
    <xf numFmtId="3" fontId="8" fillId="0" borderId="9" xfId="3" applyNumberFormat="1" applyFont="1" applyFill="1" applyAlignment="1" applyProtection="1">
      <alignment horizontal="center"/>
    </xf>
    <xf numFmtId="17" fontId="8" fillId="0" borderId="9" xfId="3" applyNumberFormat="1" applyFont="1" applyFill="1" applyAlignment="1" applyProtection="1">
      <alignment horizontal="center"/>
    </xf>
    <xf numFmtId="3" fontId="12" fillId="0" borderId="9" xfId="4" applyNumberFormat="1" applyFont="1" applyFill="1" applyBorder="1" applyAlignment="1" applyProtection="1">
      <alignment horizontal="center"/>
    </xf>
    <xf numFmtId="0" fontId="14" fillId="0" borderId="9" xfId="3" applyNumberFormat="1" applyFont="1" applyFill="1" applyAlignment="1" applyProtection="1">
      <alignment horizontal="center"/>
    </xf>
    <xf numFmtId="0" fontId="8" fillId="0" borderId="9" xfId="3" applyNumberFormat="1" applyFont="1" applyFill="1" applyAlignment="1" applyProtection="1">
      <alignment horizontal="right"/>
    </xf>
    <xf numFmtId="3" fontId="8" fillId="0" borderId="9" xfId="3" applyNumberFormat="1" applyFont="1" applyFill="1" applyAlignment="1">
      <alignment horizontal="center"/>
    </xf>
    <xf numFmtId="0" fontId="8" fillId="0" borderId="9" xfId="3" applyNumberFormat="1" applyFont="1" applyFill="1" applyAlignment="1" applyProtection="1"/>
    <xf numFmtId="3" fontId="8" fillId="0" borderId="9" xfId="3" applyNumberFormat="1" applyFont="1" applyFill="1" applyAlignment="1">
      <alignment horizontal="right"/>
    </xf>
    <xf numFmtId="172" fontId="8" fillId="0" borderId="9" xfId="3" applyNumberFormat="1" applyFont="1" applyFill="1" applyAlignment="1" applyProtection="1"/>
    <xf numFmtId="37" fontId="8" fillId="0" borderId="9" xfId="3" applyNumberFormat="1" applyFont="1" applyFill="1" applyAlignment="1" applyProtection="1">
      <alignment horizontal="center"/>
    </xf>
    <xf numFmtId="0" fontId="8" fillId="0" borderId="9" xfId="3" applyNumberFormat="1" applyFont="1" applyFill="1" applyAlignment="1" applyProtection="1">
      <alignment horizontal="fill"/>
    </xf>
    <xf numFmtId="37" fontId="8" fillId="0" borderId="9" xfId="3" applyNumberFormat="1" applyFont="1" applyFill="1" applyAlignment="1" applyProtection="1"/>
    <xf numFmtId="3" fontId="12" fillId="0" borderId="9" xfId="3" applyNumberFormat="1" applyFont="1" applyFill="1" applyAlignment="1">
      <alignment horizontal="center"/>
    </xf>
    <xf numFmtId="1" fontId="8" fillId="0" borderId="9" xfId="3" applyNumberFormat="1" applyFont="1" applyFill="1" applyAlignment="1" applyProtection="1">
      <alignment horizontal="center"/>
    </xf>
    <xf numFmtId="0" fontId="8" fillId="0" borderId="9" xfId="3" quotePrefix="1" applyNumberFormat="1" applyFont="1" applyFill="1" applyAlignment="1" applyProtection="1">
      <alignment horizontal="right"/>
    </xf>
    <xf numFmtId="3" fontId="8" fillId="0" borderId="9" xfId="3" applyNumberFormat="1" applyFont="1" applyFill="1" applyBorder="1" applyAlignment="1">
      <alignment horizontal="center"/>
    </xf>
    <xf numFmtId="172" fontId="8" fillId="0" borderId="9" xfId="3" applyNumberFormat="1" applyFont="1" applyFill="1" applyAlignment="1" applyProtection="1">
      <alignment horizontal="center"/>
    </xf>
    <xf numFmtId="16" fontId="8" fillId="0" borderId="9" xfId="3" quotePrefix="1" applyNumberFormat="1" applyFont="1" applyFill="1" applyAlignment="1" applyProtection="1">
      <alignment horizontal="center"/>
    </xf>
    <xf numFmtId="1" fontId="8" fillId="0" borderId="9" xfId="3" quotePrefix="1" applyNumberFormat="1" applyFont="1" applyFill="1" applyAlignment="1" applyProtection="1">
      <alignment horizontal="center"/>
    </xf>
    <xf numFmtId="3" fontId="12" fillId="0" borderId="9" xfId="3" applyNumberFormat="1" applyFont="1" applyFill="1" applyAlignment="1" applyProtection="1">
      <alignment horizontal="center"/>
    </xf>
    <xf numFmtId="3" fontId="12" fillId="0" borderId="9" xfId="3" applyNumberFormat="1" applyFont="1" applyFill="1" applyBorder="1" applyAlignment="1" applyProtection="1">
      <alignment horizontal="center"/>
    </xf>
    <xf numFmtId="1" fontId="8" fillId="0" borderId="9" xfId="3" applyNumberFormat="1" applyFont="1" applyFill="1" applyAlignment="1" applyProtection="1"/>
    <xf numFmtId="1" fontId="12" fillId="0" borderId="9" xfId="3" applyNumberFormat="1" applyFont="1" applyFill="1" applyBorder="1" applyAlignment="1" applyProtection="1">
      <alignment horizontal="center"/>
    </xf>
    <xf numFmtId="0" fontId="12" fillId="0" borderId="9" xfId="3" applyNumberFormat="1" applyFont="1" applyFill="1" applyBorder="1" applyAlignment="1" applyProtection="1">
      <alignment horizontal="center"/>
    </xf>
    <xf numFmtId="0" fontId="12" fillId="0" borderId="9" xfId="3" applyNumberFormat="1" applyFont="1" applyFill="1" applyBorder="1" applyAlignment="1">
      <alignment horizontal="center"/>
    </xf>
    <xf numFmtId="0" fontId="8" fillId="0" borderId="9" xfId="3" applyNumberFormat="1" applyFont="1" applyFill="1" applyBorder="1" applyAlignment="1" applyProtection="1">
      <alignment horizontal="center"/>
    </xf>
    <xf numFmtId="0" fontId="8" fillId="0" borderId="9" xfId="3" applyNumberFormat="1" applyFont="1" applyFill="1" applyBorder="1" applyAlignment="1" applyProtection="1">
      <alignment horizontal="centerContinuous"/>
    </xf>
    <xf numFmtId="0" fontId="8" fillId="0" borderId="9" xfId="3" applyNumberFormat="1" applyFont="1" applyFill="1" applyBorder="1" applyAlignment="1">
      <alignment horizontal="centerContinuous"/>
    </xf>
    <xf numFmtId="1" fontId="8" fillId="0" borderId="9" xfId="3" applyNumberFormat="1" applyFont="1" applyFill="1" applyBorder="1" applyAlignment="1" applyProtection="1">
      <alignment horizontal="center"/>
    </xf>
    <xf numFmtId="0" fontId="9" fillId="0" borderId="9" xfId="3" applyNumberFormat="1" applyFont="1" applyFill="1" applyAlignment="1">
      <alignment horizontal="center"/>
    </xf>
    <xf numFmtId="0" fontId="15" fillId="0" borderId="9" xfId="3" applyNumberFormat="1" applyFont="1" applyFill="1" applyAlignment="1"/>
    <xf numFmtId="1" fontId="8" fillId="0" borderId="9" xfId="3" applyNumberFormat="1" applyFont="1" applyFill="1" applyAlignment="1">
      <alignment horizontal="right"/>
    </xf>
    <xf numFmtId="174" fontId="8" fillId="0" borderId="9" xfId="3" applyNumberFormat="1" applyFont="1" applyFill="1" applyAlignment="1"/>
    <xf numFmtId="174" fontId="8" fillId="0" borderId="9" xfId="3" applyNumberFormat="1" applyFont="1" applyFill="1" applyAlignment="1">
      <alignment horizontal="right"/>
    </xf>
    <xf numFmtId="0" fontId="7" fillId="0" borderId="9" xfId="3" applyNumberFormat="1" applyFill="1" applyAlignment="1"/>
    <xf numFmtId="171" fontId="8" fillId="0" borderId="9" xfId="3" applyFont="1" applyFill="1" applyAlignment="1" applyProtection="1">
      <alignment horizontal="center"/>
    </xf>
    <xf numFmtId="3" fontId="8" fillId="0" borderId="9" xfId="4" applyNumberFormat="1" applyFont="1" applyFill="1" applyAlignment="1" applyProtection="1">
      <alignment horizontal="center"/>
    </xf>
    <xf numFmtId="173" fontId="8" fillId="0" borderId="9" xfId="3" applyNumberFormat="1" applyFont="1" applyFill="1" applyAlignment="1" applyProtection="1">
      <alignment horizontal="center"/>
    </xf>
    <xf numFmtId="3" fontId="12" fillId="0" borderId="9" xfId="4" applyNumberFormat="1" applyFont="1" applyFill="1" applyAlignment="1" applyProtection="1">
      <alignment horizontal="center"/>
    </xf>
    <xf numFmtId="3" fontId="8" fillId="0" borderId="9" xfId="3" applyNumberFormat="1" applyFont="1" applyFill="1" applyBorder="1" applyAlignment="1" applyProtection="1">
      <alignment horizontal="center"/>
    </xf>
    <xf numFmtId="41" fontId="8" fillId="0" borderId="9" xfId="4" applyNumberFormat="1" applyFont="1" applyFill="1"/>
    <xf numFmtId="173" fontId="8" fillId="0" borderId="9" xfId="3" applyNumberFormat="1" applyFont="1" applyFill="1" applyAlignment="1">
      <alignment horizontal="center"/>
    </xf>
    <xf numFmtId="0" fontId="8" fillId="0" borderId="9" xfId="3" applyNumberFormat="1" applyFont="1" applyFill="1" applyBorder="1" applyAlignment="1"/>
    <xf numFmtId="0" fontId="8" fillId="0" borderId="9" xfId="3" applyNumberFormat="1" applyFont="1" applyFill="1" applyBorder="1" applyAlignment="1">
      <alignment horizontal="center"/>
    </xf>
    <xf numFmtId="3" fontId="12" fillId="0" borderId="9" xfId="3" applyNumberFormat="1" applyFont="1" applyFill="1" applyBorder="1" applyAlignment="1">
      <alignment horizontal="center"/>
    </xf>
    <xf numFmtId="3" fontId="8" fillId="0" borderId="9" xfId="4" applyNumberFormat="1" applyFont="1" applyFill="1" applyBorder="1" applyAlignment="1" applyProtection="1">
      <alignment horizontal="center"/>
    </xf>
    <xf numFmtId="3" fontId="9" fillId="0" borderId="9" xfId="3" quotePrefix="1" applyNumberFormat="1" applyFont="1" applyFill="1" applyAlignment="1" applyProtection="1">
      <alignment horizontal="center"/>
    </xf>
    <xf numFmtId="0" fontId="8" fillId="0" borderId="9" xfId="3" applyNumberFormat="1" applyFont="1" applyFill="1" applyAlignment="1">
      <alignment horizontal="right" wrapText="1"/>
    </xf>
    <xf numFmtId="43" fontId="0" fillId="0" borderId="9" xfId="4" applyFont="1" applyFill="1" applyAlignment="1"/>
    <xf numFmtId="171" fontId="9" fillId="0" borderId="9" xfId="3" applyFont="1" applyFill="1" applyAlignment="1">
      <alignment horizontal="left"/>
    </xf>
    <xf numFmtId="171" fontId="8" fillId="0" borderId="9" xfId="3" applyFont="1" applyFill="1" applyAlignment="1">
      <alignment horizontal="left"/>
    </xf>
    <xf numFmtId="3" fontId="9" fillId="0" borderId="9" xfId="3" applyNumberFormat="1" applyFont="1" applyFill="1" applyAlignment="1">
      <alignment horizontal="center"/>
    </xf>
    <xf numFmtId="171" fontId="10" fillId="0" borderId="9" xfId="3" applyFont="1" applyFill="1" applyAlignment="1">
      <alignment horizontal="left"/>
    </xf>
    <xf numFmtId="0" fontId="1" fillId="2" borderId="2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Continuous" vertical="top"/>
    </xf>
    <xf numFmtId="0" fontId="2" fillId="0" borderId="0" xfId="0" applyFont="1" applyAlignment="1">
      <alignment horizontal="centerContinuous" vertical="center"/>
    </xf>
    <xf numFmtId="0" fontId="0" fillId="0" borderId="9" xfId="0" applyFont="1" applyBorder="1" applyAlignment="1">
      <alignment horizontal="left" vertical="top"/>
    </xf>
    <xf numFmtId="0" fontId="2" fillId="0" borderId="9" xfId="0" applyFont="1" applyBorder="1" applyAlignment="1">
      <alignment horizontal="centerContinuous" vertical="center"/>
    </xf>
    <xf numFmtId="0" fontId="2" fillId="0" borderId="9" xfId="0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left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Continuous" vertical="top" wrapText="1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7" xfId="0" applyFont="1" applyBorder="1" applyAlignment="1">
      <alignment horizontal="center" vertical="top" wrapText="1"/>
    </xf>
    <xf numFmtId="0" fontId="4" fillId="0" borderId="0" xfId="0" applyFont="1" applyAlignment="1">
      <alignment horizontal="right" vertical="center" wrapText="1" indent="3"/>
    </xf>
    <xf numFmtId="0" fontId="4" fillId="0" borderId="0" xfId="0" applyFont="1" applyAlignment="1">
      <alignment horizontal="right" vertical="center"/>
    </xf>
    <xf numFmtId="0" fontId="4" fillId="0" borderId="9" xfId="0" applyFont="1" applyBorder="1" applyAlignment="1">
      <alignment horizontal="right" vertical="center" wrapText="1" indent="1"/>
    </xf>
    <xf numFmtId="0" fontId="16" fillId="0" borderId="8" xfId="0" applyFont="1" applyBorder="1" applyAlignment="1">
      <alignment horizontal="left" vertical="top" wrapText="1"/>
    </xf>
    <xf numFmtId="0" fontId="16" fillId="0" borderId="8" xfId="0" applyFont="1" applyBorder="1" applyAlignment="1">
      <alignment horizontal="center" vertical="top" wrapText="1"/>
    </xf>
    <xf numFmtId="0" fontId="5" fillId="0" borderId="0" xfId="0" applyFont="1" applyAlignment="1">
      <alignment horizontal="right" vertical="center" wrapText="1" indent="4"/>
    </xf>
    <xf numFmtId="0" fontId="16" fillId="0" borderId="0" xfId="0" applyFont="1" applyAlignment="1"/>
    <xf numFmtId="0" fontId="16" fillId="0" borderId="9" xfId="0" applyFont="1" applyBorder="1" applyAlignment="1">
      <alignment horizontal="center"/>
    </xf>
    <xf numFmtId="0" fontId="16" fillId="0" borderId="9" xfId="0" applyFont="1" applyBorder="1"/>
    <xf numFmtId="0" fontId="5" fillId="0" borderId="7" xfId="0" applyFont="1" applyBorder="1" applyAlignment="1">
      <alignment vertical="center"/>
    </xf>
    <xf numFmtId="3" fontId="5" fillId="0" borderId="9" xfId="0" applyNumberFormat="1" applyFont="1" applyBorder="1" applyAlignment="1">
      <alignment horizontal="right" indent="1"/>
    </xf>
    <xf numFmtId="165" fontId="5" fillId="0" borderId="9" xfId="0" applyNumberFormat="1" applyFont="1" applyBorder="1" applyAlignment="1">
      <alignment horizontal="right"/>
    </xf>
    <xf numFmtId="169" fontId="5" fillId="0" borderId="8" xfId="1" applyNumberFormat="1" applyFont="1" applyBorder="1" applyAlignment="1">
      <alignment horizontal="right"/>
    </xf>
    <xf numFmtId="165" fontId="5" fillId="0" borderId="8" xfId="0" applyNumberFormat="1" applyFont="1" applyBorder="1" applyAlignment="1">
      <alignment horizontal="right"/>
    </xf>
    <xf numFmtId="169" fontId="5" fillId="0" borderId="9" xfId="1" applyNumberFormat="1" applyFont="1" applyBorder="1" applyAlignment="1">
      <alignment horizontal="right"/>
    </xf>
    <xf numFmtId="165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wrapText="1" indent="1"/>
    </xf>
    <xf numFmtId="165" fontId="5" fillId="0" borderId="0" xfId="0" applyNumberFormat="1" applyFont="1" applyAlignment="1">
      <alignment horizontal="right" wrapText="1"/>
    </xf>
    <xf numFmtId="168" fontId="16" fillId="0" borderId="0" xfId="0" applyNumberFormat="1" applyFont="1"/>
    <xf numFmtId="0" fontId="5" fillId="0" borderId="8" xfId="0" applyFont="1" applyBorder="1" applyAlignment="1">
      <alignment horizontal="center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horizontal="center" vertical="top" wrapText="1"/>
    </xf>
    <xf numFmtId="0" fontId="17" fillId="0" borderId="0" xfId="0" applyFont="1"/>
    <xf numFmtId="0" fontId="17" fillId="0" borderId="0" xfId="0" applyFont="1" applyAlignment="1">
      <alignment horizontal="center"/>
    </xf>
    <xf numFmtId="0" fontId="17" fillId="0" borderId="7" xfId="0" applyFont="1" applyBorder="1" applyAlignment="1">
      <alignment horizontal="center" vertical="top" wrapText="1"/>
    </xf>
    <xf numFmtId="0" fontId="17" fillId="0" borderId="0" xfId="0" applyFont="1" applyAlignment="1">
      <alignment horizontal="center" wrapText="1"/>
    </xf>
    <xf numFmtId="0" fontId="17" fillId="0" borderId="7" xfId="0" applyFont="1" applyBorder="1" applyAlignment="1">
      <alignment horizontal="left" vertical="top" wrapText="1"/>
    </xf>
    <xf numFmtId="0" fontId="17" fillId="0" borderId="7" xfId="0" applyFont="1" applyBorder="1" applyAlignment="1">
      <alignment horizontal="left" vertical="top"/>
    </xf>
    <xf numFmtId="1" fontId="5" fillId="0" borderId="0" xfId="0" applyNumberFormat="1" applyFont="1" applyAlignment="1">
      <alignment horizontal="left" vertical="top" wrapText="1" indent="2"/>
    </xf>
    <xf numFmtId="0" fontId="5" fillId="0" borderId="0" xfId="0" applyFont="1" applyAlignment="1">
      <alignment horizontal="right" vertical="top" wrapText="1" indent="4"/>
    </xf>
    <xf numFmtId="0" fontId="18" fillId="0" borderId="9" xfId="6" applyFont="1" applyAlignment="1">
      <alignment horizontal="right"/>
    </xf>
    <xf numFmtId="0" fontId="18" fillId="0" borderId="9" xfId="3" applyNumberFormat="1" applyFont="1" applyFill="1" applyAlignment="1"/>
    <xf numFmtId="0" fontId="19" fillId="0" borderId="0" xfId="0" applyFont="1"/>
    <xf numFmtId="1" fontId="18" fillId="0" borderId="9" xfId="3" applyNumberFormat="1" applyFont="1" applyFill="1" applyAlignment="1" applyProtection="1">
      <alignment horizontal="center"/>
    </xf>
    <xf numFmtId="0" fontId="18" fillId="0" borderId="9" xfId="3" applyNumberFormat="1" applyFont="1" applyFill="1" applyAlignment="1">
      <alignment horizontal="right"/>
    </xf>
    <xf numFmtId="169" fontId="19" fillId="0" borderId="9" xfId="4" applyNumberFormat="1" applyFont="1" applyFill="1" applyAlignment="1"/>
    <xf numFmtId="9" fontId="19" fillId="0" borderId="9" xfId="5" applyFont="1" applyFill="1" applyAlignment="1"/>
    <xf numFmtId="169" fontId="19" fillId="0" borderId="8" xfId="4" applyNumberFormat="1" applyFont="1" applyFill="1" applyBorder="1" applyAlignment="1"/>
    <xf numFmtId="169" fontId="18" fillId="0" borderId="8" xfId="3" applyNumberFormat="1" applyFont="1" applyFill="1" applyBorder="1" applyAlignment="1"/>
    <xf numFmtId="9" fontId="18" fillId="0" borderId="8" xfId="3" applyNumberFormat="1" applyFont="1" applyFill="1" applyBorder="1" applyAlignment="1"/>
    <xf numFmtId="0" fontId="18" fillId="0" borderId="9" xfId="3" applyNumberFormat="1" applyFont="1" applyFill="1" applyAlignment="1">
      <alignment horizontal="left"/>
    </xf>
    <xf numFmtId="0" fontId="19" fillId="0" borderId="0" xfId="0" quotePrefix="1" applyFont="1" applyAlignment="1">
      <alignment horizontal="center"/>
    </xf>
    <xf numFmtId="1" fontId="18" fillId="0" borderId="7" xfId="3" applyNumberFormat="1" applyFont="1" applyFill="1" applyBorder="1" applyAlignment="1" applyProtection="1">
      <alignment horizontal="center"/>
    </xf>
    <xf numFmtId="175" fontId="19" fillId="0" borderId="9" xfId="5" applyNumberFormat="1" applyFont="1" applyFill="1" applyAlignment="1"/>
    <xf numFmtId="1" fontId="18" fillId="0" borderId="7" xfId="3" applyNumberFormat="1" applyFont="1" applyFill="1" applyBorder="1" applyAlignment="1" applyProtection="1"/>
    <xf numFmtId="0" fontId="19" fillId="0" borderId="7" xfId="0" applyFont="1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0" fontId="18" fillId="0" borderId="7" xfId="3" applyNumberFormat="1" applyFont="1" applyFill="1" applyBorder="1" applyAlignment="1"/>
    <xf numFmtId="43" fontId="16" fillId="0" borderId="0" xfId="1" applyFont="1"/>
    <xf numFmtId="165" fontId="0" fillId="0" borderId="0" xfId="0" applyNumberFormat="1" applyFont="1" applyAlignment="1">
      <alignment horizontal="center"/>
    </xf>
    <xf numFmtId="165" fontId="0" fillId="0" borderId="0" xfId="0" applyNumberFormat="1" applyFont="1"/>
    <xf numFmtId="3" fontId="7" fillId="0" borderId="9" xfId="3" applyNumberFormat="1" applyFill="1" applyAlignment="1"/>
    <xf numFmtId="3" fontId="22" fillId="0" borderId="9" xfId="4" applyNumberFormat="1" applyFont="1" applyFill="1" applyBorder="1" applyAlignment="1" applyProtection="1">
      <alignment horizontal="center"/>
    </xf>
    <xf numFmtId="0" fontId="0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23" fillId="0" borderId="1" xfId="0" applyFont="1" applyBorder="1" applyAlignment="1">
      <alignment horizontal="left" vertical="top" wrapText="1"/>
    </xf>
    <xf numFmtId="0" fontId="23" fillId="0" borderId="3" xfId="0" applyFont="1" applyBorder="1" applyAlignment="1">
      <alignment horizontal="left" vertical="top" wrapText="1"/>
    </xf>
    <xf numFmtId="0" fontId="12" fillId="0" borderId="9" xfId="3" applyNumberFormat="1" applyFont="1" applyFill="1" applyBorder="1" applyAlignment="1" applyProtection="1">
      <alignment horizontal="center"/>
    </xf>
    <xf numFmtId="0" fontId="9" fillId="0" borderId="9" xfId="3" applyNumberFormat="1" applyFont="1" applyFill="1" applyAlignment="1">
      <alignment horizontal="center"/>
    </xf>
    <xf numFmtId="0" fontId="9" fillId="0" borderId="9" xfId="3" quotePrefix="1" applyNumberFormat="1" applyFont="1" applyFill="1" applyAlignment="1">
      <alignment horizontal="center"/>
    </xf>
    <xf numFmtId="1" fontId="8" fillId="0" borderId="7" xfId="3" applyNumberFormat="1" applyFont="1" applyFill="1" applyBorder="1" applyAlignment="1" applyProtection="1">
      <alignment horizontal="center"/>
    </xf>
    <xf numFmtId="1" fontId="18" fillId="0" borderId="7" xfId="3" applyNumberFormat="1" applyFont="1" applyFill="1" applyBorder="1" applyAlignment="1" applyProtection="1">
      <alignment horizontal="center"/>
    </xf>
    <xf numFmtId="0" fontId="21" fillId="0" borderId="7" xfId="6" applyFont="1" applyBorder="1" applyAlignment="1">
      <alignment horizontal="center"/>
    </xf>
  </cellXfs>
  <cellStyles count="7">
    <cellStyle name="Comma" xfId="1" builtinId="3"/>
    <cellStyle name="Comma 2" xfId="4"/>
    <cellStyle name="Normal" xfId="0" builtinId="0"/>
    <cellStyle name="Normal 2" xfId="3"/>
    <cellStyle name="Normal 2 2" xfId="6"/>
    <cellStyle name="Percent" xfId="2" builtinId="5"/>
    <cellStyle name="Percent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9"/>
  <sheetViews>
    <sheetView tabSelected="1" workbookViewId="0">
      <pane ySplit="14" topLeftCell="A15" activePane="bottomLeft" state="frozen"/>
      <selection pane="bottomLeft" sqref="A1:B2"/>
    </sheetView>
  </sheetViews>
  <sheetFormatPr defaultColWidth="9.140625" defaultRowHeight="15" x14ac:dyDescent="0.25"/>
  <cols>
    <col min="1" max="1" width="7" style="3" customWidth="1"/>
    <col min="2" max="2" width="18.85546875" style="3" customWidth="1"/>
    <col min="3" max="3" width="9" style="3" customWidth="1"/>
    <col min="4" max="4" width="13.5703125" style="58" customWidth="1"/>
    <col min="5" max="5" width="8" style="3" bestFit="1" customWidth="1"/>
    <col min="6" max="6" width="7.42578125" style="32" bestFit="1" customWidth="1"/>
    <col min="7" max="7" width="9.5703125" style="3" customWidth="1"/>
    <col min="8" max="9" width="17.140625" style="3" customWidth="1"/>
    <col min="10" max="10" width="23.28515625" style="32" customWidth="1"/>
    <col min="11" max="11" width="12" style="32" customWidth="1"/>
    <col min="12" max="12" width="12.7109375" style="32" customWidth="1"/>
    <col min="13" max="13" width="6.85546875" customWidth="1"/>
    <col min="14" max="15" width="12" bestFit="1" customWidth="1"/>
    <col min="16" max="16" width="7.28515625" customWidth="1"/>
    <col min="17" max="17" width="8.85546875"/>
    <col min="18" max="18" width="32.5703125" bestFit="1" customWidth="1"/>
    <col min="19" max="19" width="14.28515625" bestFit="1" customWidth="1"/>
    <col min="20" max="21" width="11.5703125" bestFit="1" customWidth="1"/>
    <col min="22" max="23" width="8.85546875" customWidth="1"/>
    <col min="24" max="16384" width="9.140625" style="3"/>
  </cols>
  <sheetData>
    <row r="1" spans="1:12" x14ac:dyDescent="0.25">
      <c r="A1" s="215" t="s">
        <v>227</v>
      </c>
      <c r="B1" s="215"/>
      <c r="C1" s="1"/>
      <c r="D1" s="51"/>
      <c r="E1" s="1"/>
      <c r="F1" s="139"/>
      <c r="G1" s="1"/>
      <c r="H1" s="39"/>
      <c r="I1" s="39"/>
      <c r="J1" s="2"/>
      <c r="K1" s="2"/>
      <c r="L1" s="2"/>
    </row>
    <row r="2" spans="1:12" x14ac:dyDescent="0.25">
      <c r="A2" s="216" t="s">
        <v>228</v>
      </c>
      <c r="B2" s="216"/>
      <c r="C2" s="4"/>
      <c r="D2" s="52"/>
      <c r="E2" s="4"/>
      <c r="F2" s="5"/>
      <c r="G2" s="4"/>
      <c r="H2" s="39"/>
      <c r="I2" s="39"/>
      <c r="J2" s="5"/>
      <c r="K2" s="5"/>
      <c r="L2" s="5"/>
    </row>
    <row r="3" spans="1:12" x14ac:dyDescent="0.25">
      <c r="A3" s="6"/>
      <c r="B3" s="7"/>
      <c r="C3" s="7"/>
      <c r="D3" s="53"/>
      <c r="E3" s="7"/>
      <c r="F3" s="8"/>
      <c r="G3" s="7"/>
      <c r="H3" s="39"/>
      <c r="I3" s="39"/>
      <c r="J3" s="8"/>
      <c r="K3" s="8"/>
      <c r="L3" s="8"/>
    </row>
    <row r="4" spans="1:12" x14ac:dyDescent="0.25">
      <c r="A4" s="9"/>
      <c r="B4" s="9"/>
      <c r="C4" s="9"/>
      <c r="D4" s="54"/>
      <c r="E4" s="213"/>
      <c r="F4" s="213"/>
      <c r="G4" s="213"/>
      <c r="H4" s="9"/>
      <c r="I4" s="9"/>
      <c r="J4" s="10"/>
      <c r="K4" s="10"/>
      <c r="L4" s="10"/>
    </row>
    <row r="5" spans="1:12" ht="15" customHeight="1" x14ac:dyDescent="0.25">
      <c r="A5" s="9"/>
      <c r="B5" s="9"/>
      <c r="C5" s="9"/>
      <c r="D5" s="54"/>
      <c r="E5" s="144" t="s">
        <v>0</v>
      </c>
      <c r="F5" s="140"/>
      <c r="G5" s="37"/>
      <c r="H5" s="37"/>
      <c r="I5" s="37"/>
      <c r="J5" s="10"/>
      <c r="K5" s="10"/>
      <c r="L5" s="10"/>
    </row>
    <row r="6" spans="1:12" ht="15" customHeight="1" x14ac:dyDescent="0.25">
      <c r="A6" s="9"/>
      <c r="B6" s="9"/>
      <c r="C6" s="9"/>
      <c r="D6" s="54"/>
      <c r="E6" s="145" t="s">
        <v>1</v>
      </c>
      <c r="F6" s="141"/>
      <c r="G6" s="38"/>
      <c r="H6" s="38"/>
      <c r="I6" s="38"/>
      <c r="J6" s="10"/>
      <c r="K6" s="10"/>
      <c r="L6" s="10"/>
    </row>
    <row r="7" spans="1:12" ht="15" customHeight="1" x14ac:dyDescent="0.25">
      <c r="A7" s="9"/>
      <c r="B7" s="9"/>
      <c r="C7" s="9"/>
      <c r="D7" s="146"/>
      <c r="E7" s="147" t="s">
        <v>2</v>
      </c>
      <c r="F7" s="148"/>
      <c r="G7" s="40"/>
      <c r="H7" s="40"/>
      <c r="I7" s="40"/>
      <c r="J7" s="10"/>
      <c r="K7" s="10"/>
      <c r="L7" s="10"/>
    </row>
    <row r="8" spans="1:12" ht="15" customHeight="1" x14ac:dyDescent="0.25">
      <c r="A8" s="9"/>
      <c r="B8" s="11"/>
      <c r="C8" s="12"/>
      <c r="D8" s="149"/>
      <c r="E8" s="33"/>
      <c r="F8" s="142"/>
      <c r="G8" s="33"/>
      <c r="H8" s="41"/>
      <c r="I8" s="41"/>
      <c r="J8" s="13"/>
      <c r="K8" s="13"/>
      <c r="L8" s="13"/>
    </row>
    <row r="9" spans="1:12" s="154" customFormat="1" x14ac:dyDescent="0.25">
      <c r="A9" s="150"/>
      <c r="B9" s="150"/>
      <c r="C9" s="150"/>
      <c r="D9" s="151"/>
      <c r="E9" s="150"/>
      <c r="F9" s="152"/>
      <c r="G9" s="153"/>
      <c r="H9" s="150"/>
      <c r="I9" s="150"/>
      <c r="J9" s="152"/>
      <c r="K9" s="152"/>
      <c r="L9" s="152"/>
    </row>
    <row r="10" spans="1:12" s="181" customFormat="1" x14ac:dyDescent="0.25">
      <c r="A10" s="178"/>
      <c r="B10" s="178"/>
      <c r="C10" s="178"/>
      <c r="D10" s="179"/>
      <c r="F10" s="180"/>
      <c r="H10" s="178"/>
      <c r="I10" s="178"/>
      <c r="J10" s="180"/>
      <c r="K10" s="214" t="s">
        <v>3</v>
      </c>
      <c r="L10" s="214"/>
    </row>
    <row r="11" spans="1:12" s="181" customFormat="1" ht="15" customHeight="1" x14ac:dyDescent="0.25">
      <c r="A11" s="178"/>
      <c r="B11" s="178"/>
      <c r="C11" s="178"/>
      <c r="D11" s="179"/>
      <c r="F11" s="182"/>
      <c r="G11" s="34"/>
      <c r="H11" s="34" t="s">
        <v>28</v>
      </c>
      <c r="I11" s="34" t="s">
        <v>29</v>
      </c>
      <c r="J11" s="44" t="s">
        <v>184</v>
      </c>
      <c r="K11" s="183"/>
      <c r="L11" s="183"/>
    </row>
    <row r="12" spans="1:12" s="181" customFormat="1" ht="30" x14ac:dyDescent="0.25">
      <c r="A12" s="178"/>
      <c r="B12" s="178"/>
      <c r="C12" s="14" t="s">
        <v>5</v>
      </c>
      <c r="D12" s="179"/>
      <c r="E12" s="184" t="s">
        <v>33</v>
      </c>
      <c r="F12" s="44" t="s">
        <v>203</v>
      </c>
      <c r="G12" s="35"/>
      <c r="H12" s="35" t="s">
        <v>27</v>
      </c>
      <c r="I12" s="35" t="s">
        <v>26</v>
      </c>
      <c r="J12" s="44" t="s">
        <v>6</v>
      </c>
      <c r="K12" s="15" t="s">
        <v>23</v>
      </c>
      <c r="L12" s="15" t="s">
        <v>7</v>
      </c>
    </row>
    <row r="13" spans="1:12" s="181" customFormat="1" ht="31.5" customHeight="1" x14ac:dyDescent="0.25">
      <c r="A13" s="178"/>
      <c r="B13" s="157" t="s">
        <v>8</v>
      </c>
      <c r="C13" s="14" t="s">
        <v>9</v>
      </c>
      <c r="D13" s="158" t="s">
        <v>10</v>
      </c>
      <c r="E13" s="182" t="s">
        <v>34</v>
      </c>
      <c r="F13" s="15" t="s">
        <v>32</v>
      </c>
      <c r="G13" s="178" t="s">
        <v>4</v>
      </c>
      <c r="H13" s="159" t="s">
        <v>31</v>
      </c>
      <c r="I13" s="159" t="s">
        <v>31</v>
      </c>
      <c r="J13" s="44" t="s">
        <v>24</v>
      </c>
      <c r="K13" s="44" t="s">
        <v>24</v>
      </c>
      <c r="L13" s="44" t="s">
        <v>24</v>
      </c>
    </row>
    <row r="14" spans="1:12" s="181" customFormat="1" x14ac:dyDescent="0.25">
      <c r="A14" s="178"/>
      <c r="B14" s="185"/>
      <c r="C14" s="185"/>
      <c r="D14" s="186"/>
      <c r="E14" s="185"/>
      <c r="F14" s="183"/>
      <c r="G14" s="185"/>
      <c r="H14" s="185"/>
      <c r="I14" s="185"/>
      <c r="J14" s="183"/>
      <c r="K14" s="183"/>
      <c r="L14" s="183"/>
    </row>
    <row r="15" spans="1:12" s="154" customFormat="1" ht="30" x14ac:dyDescent="0.25">
      <c r="A15" s="150"/>
      <c r="B15" s="16" t="s">
        <v>11</v>
      </c>
      <c r="C15" s="160"/>
      <c r="D15" s="55" t="s">
        <v>12</v>
      </c>
      <c r="E15" s="160"/>
      <c r="F15" s="161"/>
      <c r="G15" s="160"/>
      <c r="H15" s="160"/>
      <c r="I15" s="160"/>
      <c r="J15" s="17">
        <v>2337790</v>
      </c>
      <c r="K15" s="46" t="s">
        <v>13</v>
      </c>
      <c r="L15" s="46" t="s">
        <v>14</v>
      </c>
    </row>
    <row r="16" spans="1:12" s="154" customFormat="1" x14ac:dyDescent="0.25">
      <c r="A16" s="150"/>
      <c r="B16" s="150"/>
      <c r="C16" s="150"/>
      <c r="D16" s="56" t="s">
        <v>15</v>
      </c>
      <c r="E16" s="150"/>
      <c r="F16" s="152"/>
      <c r="G16" s="150"/>
      <c r="H16" s="150"/>
      <c r="I16" s="150"/>
      <c r="J16" s="156"/>
      <c r="K16" s="156"/>
      <c r="L16" s="156"/>
    </row>
    <row r="17" spans="1:15" s="154" customFormat="1" ht="15" customHeight="1" x14ac:dyDescent="0.25">
      <c r="A17" s="150"/>
      <c r="B17" s="150"/>
      <c r="C17" s="187">
        <v>1</v>
      </c>
      <c r="D17" s="151"/>
      <c r="E17" s="36" t="s">
        <v>107</v>
      </c>
      <c r="F17" s="155" t="s">
        <v>44</v>
      </c>
      <c r="G17" s="36" t="s">
        <v>30</v>
      </c>
      <c r="H17" s="42" t="s">
        <v>35</v>
      </c>
      <c r="I17" s="36" t="s">
        <v>57</v>
      </c>
      <c r="J17" s="17">
        <v>402050</v>
      </c>
      <c r="K17" s="19">
        <v>367</v>
      </c>
      <c r="L17" s="63">
        <v>370</v>
      </c>
      <c r="N17" s="208"/>
      <c r="O17" s="208"/>
    </row>
    <row r="18" spans="1:15" s="154" customFormat="1" ht="15" customHeight="1" x14ac:dyDescent="0.25">
      <c r="A18" s="150"/>
      <c r="B18" s="150"/>
      <c r="C18" s="20">
        <v>2</v>
      </c>
      <c r="D18" s="151"/>
      <c r="E18" s="36" t="s">
        <v>107</v>
      </c>
      <c r="F18" s="155" t="s">
        <v>44</v>
      </c>
      <c r="G18" s="36" t="s">
        <v>30</v>
      </c>
      <c r="H18" s="42" t="s">
        <v>36</v>
      </c>
      <c r="I18" s="36" t="s">
        <v>57</v>
      </c>
      <c r="J18" s="21">
        <v>402050</v>
      </c>
      <c r="K18" s="22">
        <v>367</v>
      </c>
      <c r="L18" s="64">
        <v>370</v>
      </c>
    </row>
    <row r="19" spans="1:15" s="154" customFormat="1" ht="15" customHeight="1" x14ac:dyDescent="0.25">
      <c r="A19" s="150"/>
      <c r="B19" s="150"/>
      <c r="C19" s="20">
        <v>3</v>
      </c>
      <c r="D19" s="151"/>
      <c r="E19" s="36" t="s">
        <v>107</v>
      </c>
      <c r="F19" s="143" t="s">
        <v>60</v>
      </c>
      <c r="G19" s="18" t="s">
        <v>61</v>
      </c>
      <c r="H19" s="43" t="s">
        <v>37</v>
      </c>
      <c r="I19" s="36" t="s">
        <v>57</v>
      </c>
      <c r="J19" s="21">
        <v>759970</v>
      </c>
      <c r="K19" s="22">
        <v>666</v>
      </c>
      <c r="L19" s="22">
        <v>688</v>
      </c>
    </row>
    <row r="20" spans="1:15" s="154" customFormat="1" ht="15" customHeight="1" x14ac:dyDescent="0.25">
      <c r="A20" s="150"/>
      <c r="B20" s="150"/>
      <c r="C20" s="20">
        <v>4</v>
      </c>
      <c r="D20" s="151"/>
      <c r="E20" s="36" t="s">
        <v>107</v>
      </c>
      <c r="F20" s="143" t="s">
        <v>60</v>
      </c>
      <c r="G20" s="18" t="s">
        <v>61</v>
      </c>
      <c r="H20" s="43" t="s">
        <v>38</v>
      </c>
      <c r="I20" s="36" t="s">
        <v>57</v>
      </c>
      <c r="J20" s="21">
        <v>759970</v>
      </c>
      <c r="K20" s="22">
        <v>666</v>
      </c>
      <c r="L20" s="22">
        <v>688</v>
      </c>
    </row>
    <row r="21" spans="1:15" s="154" customFormat="1" ht="15" customHeight="1" x14ac:dyDescent="0.25">
      <c r="A21" s="150"/>
      <c r="B21" s="150"/>
      <c r="C21" s="24" t="s">
        <v>16</v>
      </c>
      <c r="D21" s="151"/>
      <c r="E21" s="36" t="s">
        <v>105</v>
      </c>
      <c r="F21" s="155" t="s">
        <v>41</v>
      </c>
      <c r="G21" s="18" t="s">
        <v>61</v>
      </c>
      <c r="H21" s="42" t="s">
        <v>36</v>
      </c>
      <c r="I21" s="36" t="s">
        <v>57</v>
      </c>
      <c r="J21" s="25">
        <v>13750</v>
      </c>
      <c r="K21" s="26">
        <v>14</v>
      </c>
      <c r="L21" s="26">
        <v>14</v>
      </c>
    </row>
    <row r="22" spans="1:15" s="154" customFormat="1" x14ac:dyDescent="0.25">
      <c r="A22" s="162"/>
      <c r="B22" s="150"/>
      <c r="C22" s="150"/>
      <c r="D22" s="151"/>
      <c r="F22" s="152"/>
      <c r="G22" s="150"/>
      <c r="H22" s="150"/>
      <c r="I22" s="150"/>
      <c r="J22" s="152"/>
      <c r="K22" s="152"/>
      <c r="L22" s="152"/>
    </row>
    <row r="23" spans="1:15" s="154" customFormat="1" x14ac:dyDescent="0.25">
      <c r="A23" s="188"/>
      <c r="B23" s="27" t="s">
        <v>17</v>
      </c>
      <c r="C23" s="150"/>
      <c r="D23" s="57" t="s">
        <v>25</v>
      </c>
      <c r="F23" s="152"/>
      <c r="G23" s="150"/>
      <c r="H23" s="150"/>
      <c r="I23" s="150"/>
      <c r="J23" s="47">
        <v>1133972</v>
      </c>
      <c r="K23" s="48">
        <v>1126</v>
      </c>
      <c r="L23" s="48">
        <v>1248</v>
      </c>
    </row>
    <row r="24" spans="1:15" s="154" customFormat="1" ht="15" customHeight="1" x14ac:dyDescent="0.25">
      <c r="A24" s="150"/>
      <c r="B24" s="150"/>
      <c r="C24" s="20">
        <v>4</v>
      </c>
      <c r="D24" s="151"/>
      <c r="E24" s="154" t="s">
        <v>107</v>
      </c>
      <c r="F24" s="155" t="s">
        <v>44</v>
      </c>
      <c r="G24" s="18" t="s">
        <v>30</v>
      </c>
      <c r="H24" s="18" t="s">
        <v>40</v>
      </c>
      <c r="I24" s="36" t="s">
        <v>57</v>
      </c>
      <c r="J24" s="28">
        <v>156250</v>
      </c>
      <c r="K24" s="29">
        <v>137</v>
      </c>
      <c r="L24" s="29">
        <v>138</v>
      </c>
    </row>
    <row r="25" spans="1:15" s="154" customFormat="1" ht="15" customHeight="1" x14ac:dyDescent="0.25">
      <c r="A25" s="150"/>
      <c r="B25" s="150"/>
      <c r="C25" s="20">
        <v>5</v>
      </c>
      <c r="D25" s="151"/>
      <c r="E25" s="154" t="s">
        <v>107</v>
      </c>
      <c r="F25" s="155" t="s">
        <v>44</v>
      </c>
      <c r="G25" s="18" t="s">
        <v>30</v>
      </c>
      <c r="H25" s="18" t="s">
        <v>39</v>
      </c>
      <c r="I25" s="36" t="s">
        <v>57</v>
      </c>
      <c r="J25" s="21">
        <v>156250</v>
      </c>
      <c r="K25" s="22">
        <v>137</v>
      </c>
      <c r="L25" s="22">
        <v>138</v>
      </c>
    </row>
    <row r="26" spans="1:15" s="154" customFormat="1" x14ac:dyDescent="0.25">
      <c r="A26" s="150"/>
      <c r="B26" s="150"/>
      <c r="C26" s="18" t="s">
        <v>18</v>
      </c>
      <c r="D26" s="151"/>
      <c r="E26" s="154" t="s">
        <v>48</v>
      </c>
      <c r="F26" s="155" t="s">
        <v>44</v>
      </c>
      <c r="G26" s="18" t="s">
        <v>41</v>
      </c>
      <c r="H26" s="18" t="s">
        <v>42</v>
      </c>
      <c r="I26" s="36" t="s">
        <v>57</v>
      </c>
      <c r="J26" s="21">
        <v>410736</v>
      </c>
      <c r="K26" s="22">
        <v>426</v>
      </c>
      <c r="L26" s="30">
        <v>486</v>
      </c>
    </row>
    <row r="27" spans="1:15" s="154" customFormat="1" ht="15" customHeight="1" x14ac:dyDescent="0.25">
      <c r="A27" s="150"/>
      <c r="B27" s="150"/>
      <c r="C27" s="23" t="s">
        <v>19</v>
      </c>
      <c r="D27" s="151"/>
      <c r="E27" s="154" t="s">
        <v>48</v>
      </c>
      <c r="F27" s="155" t="s">
        <v>44</v>
      </c>
      <c r="G27" s="18" t="s">
        <v>41</v>
      </c>
      <c r="H27" s="18" t="s">
        <v>43</v>
      </c>
      <c r="I27" s="36" t="s">
        <v>57</v>
      </c>
      <c r="J27" s="25">
        <v>410736</v>
      </c>
      <c r="K27" s="30">
        <v>426</v>
      </c>
      <c r="L27" s="30">
        <v>486</v>
      </c>
    </row>
    <row r="28" spans="1:15" s="154" customFormat="1" ht="15" customHeight="1" x14ac:dyDescent="0.25">
      <c r="A28" s="150"/>
      <c r="B28" s="150"/>
      <c r="C28" s="23"/>
      <c r="D28" s="151"/>
      <c r="F28" s="143"/>
      <c r="G28" s="18"/>
      <c r="H28" s="18"/>
      <c r="J28" s="25"/>
      <c r="K28" s="30"/>
      <c r="L28" s="30"/>
    </row>
    <row r="29" spans="1:15" s="154" customFormat="1" ht="30" x14ac:dyDescent="0.25">
      <c r="A29" s="150"/>
      <c r="B29" s="31" t="s">
        <v>20</v>
      </c>
      <c r="C29" s="150"/>
      <c r="D29" s="56" t="s">
        <v>21</v>
      </c>
      <c r="F29" s="152"/>
      <c r="G29" s="150"/>
      <c r="H29" s="150"/>
      <c r="I29" s="150"/>
      <c r="J29" s="155"/>
      <c r="K29" s="155"/>
      <c r="L29" s="155"/>
    </row>
    <row r="30" spans="1:15" s="154" customFormat="1" x14ac:dyDescent="0.25">
      <c r="A30" s="150"/>
      <c r="B30" s="150"/>
      <c r="C30" s="150"/>
      <c r="D30" s="56" t="s">
        <v>22</v>
      </c>
      <c r="F30" s="152"/>
      <c r="G30" s="150"/>
      <c r="H30" s="150"/>
      <c r="I30" s="150"/>
      <c r="J30" s="49">
        <v>1665336</v>
      </c>
      <c r="K30" s="50">
        <v>1568</v>
      </c>
      <c r="L30" s="50">
        <v>1639</v>
      </c>
    </row>
    <row r="31" spans="1:15" s="154" customFormat="1" ht="15" customHeight="1" x14ac:dyDescent="0.25">
      <c r="A31" s="150"/>
      <c r="B31" s="150"/>
      <c r="C31" s="187">
        <v>1</v>
      </c>
      <c r="D31" s="151"/>
      <c r="E31" s="36" t="s">
        <v>107</v>
      </c>
      <c r="F31" s="143" t="s">
        <v>44</v>
      </c>
      <c r="G31" s="36" t="s">
        <v>30</v>
      </c>
      <c r="H31" s="45" t="s">
        <v>51</v>
      </c>
      <c r="I31" s="36" t="s">
        <v>57</v>
      </c>
      <c r="J31" s="17">
        <v>225250</v>
      </c>
      <c r="K31" s="19">
        <v>204</v>
      </c>
      <c r="L31" s="19">
        <v>205</v>
      </c>
    </row>
    <row r="32" spans="1:15" s="154" customFormat="1" ht="15" customHeight="1" x14ac:dyDescent="0.25">
      <c r="A32" s="150"/>
      <c r="B32" s="150"/>
      <c r="C32" s="20">
        <v>2</v>
      </c>
      <c r="D32" s="151"/>
      <c r="E32" s="36" t="s">
        <v>107</v>
      </c>
      <c r="F32" s="23" t="s">
        <v>44</v>
      </c>
      <c r="G32" s="18" t="s">
        <v>30</v>
      </c>
      <c r="H32" s="18" t="s">
        <v>45</v>
      </c>
      <c r="I32" s="36" t="s">
        <v>57</v>
      </c>
      <c r="J32" s="21">
        <v>225250</v>
      </c>
      <c r="K32" s="22">
        <v>204</v>
      </c>
      <c r="L32" s="22">
        <v>205</v>
      </c>
    </row>
    <row r="33" spans="1:12" s="154" customFormat="1" ht="15" customHeight="1" x14ac:dyDescent="0.25">
      <c r="A33" s="150"/>
      <c r="B33" s="150"/>
      <c r="C33" s="20">
        <v>3</v>
      </c>
      <c r="D33" s="151"/>
      <c r="E33" s="36" t="s">
        <v>107</v>
      </c>
      <c r="F33" s="23" t="s">
        <v>44</v>
      </c>
      <c r="G33" s="18" t="s">
        <v>30</v>
      </c>
      <c r="H33" s="18" t="s">
        <v>46</v>
      </c>
      <c r="I33" s="36" t="s">
        <v>57</v>
      </c>
      <c r="J33" s="21">
        <v>402050</v>
      </c>
      <c r="K33" s="22">
        <v>367</v>
      </c>
      <c r="L33" s="22">
        <v>369</v>
      </c>
    </row>
    <row r="34" spans="1:12" s="154" customFormat="1" ht="15" customHeight="1" x14ac:dyDescent="0.25">
      <c r="A34" s="150"/>
      <c r="B34" s="150"/>
      <c r="C34" s="20">
        <v>4</v>
      </c>
      <c r="D34" s="151"/>
      <c r="E34" s="36" t="s">
        <v>107</v>
      </c>
      <c r="F34" s="23" t="s">
        <v>44</v>
      </c>
      <c r="G34" s="18" t="s">
        <v>30</v>
      </c>
      <c r="H34" s="18" t="s">
        <v>47</v>
      </c>
      <c r="I34" s="36" t="s">
        <v>57</v>
      </c>
      <c r="J34" s="21">
        <v>402050</v>
      </c>
      <c r="K34" s="22">
        <v>367</v>
      </c>
      <c r="L34" s="22">
        <v>369</v>
      </c>
    </row>
    <row r="35" spans="1:12" s="154" customFormat="1" x14ac:dyDescent="0.25">
      <c r="A35" s="150"/>
      <c r="B35" s="150"/>
      <c r="C35" s="18" t="s">
        <v>18</v>
      </c>
      <c r="D35" s="151"/>
      <c r="E35" s="36" t="s">
        <v>48</v>
      </c>
      <c r="F35" s="23" t="s">
        <v>44</v>
      </c>
      <c r="G35" s="18" t="s">
        <v>41</v>
      </c>
      <c r="H35" s="18" t="s">
        <v>43</v>
      </c>
      <c r="I35" s="36" t="s">
        <v>57</v>
      </c>
      <c r="J35" s="21">
        <v>410736</v>
      </c>
      <c r="K35" s="22">
        <v>426</v>
      </c>
      <c r="L35" s="22">
        <v>486</v>
      </c>
    </row>
    <row r="36" spans="1:12" s="154" customFormat="1" x14ac:dyDescent="0.25">
      <c r="D36" s="163"/>
      <c r="F36" s="155"/>
      <c r="J36" s="155"/>
      <c r="K36" s="155"/>
      <c r="L36" s="155"/>
    </row>
    <row r="37" spans="1:12" s="154" customFormat="1" x14ac:dyDescent="0.25">
      <c r="D37" s="163"/>
      <c r="F37" s="155"/>
      <c r="J37" s="155"/>
      <c r="K37" s="155"/>
      <c r="L37" s="155"/>
    </row>
    <row r="38" spans="1:12" s="154" customFormat="1" x14ac:dyDescent="0.25">
      <c r="B38" s="31" t="s">
        <v>50</v>
      </c>
      <c r="C38" s="150"/>
      <c r="D38" s="56" t="s">
        <v>49</v>
      </c>
      <c r="F38" s="155"/>
      <c r="J38" s="155"/>
      <c r="K38" s="155"/>
      <c r="L38" s="155"/>
    </row>
    <row r="39" spans="1:12" s="154" customFormat="1" x14ac:dyDescent="0.25">
      <c r="B39" s="150"/>
      <c r="C39" s="150"/>
      <c r="D39" s="56" t="s">
        <v>204</v>
      </c>
      <c r="F39" s="155"/>
      <c r="J39" s="49">
        <v>620840</v>
      </c>
      <c r="K39" s="50">
        <v>544</v>
      </c>
      <c r="L39" s="50">
        <v>548</v>
      </c>
    </row>
    <row r="40" spans="1:12" s="154" customFormat="1" x14ac:dyDescent="0.25">
      <c r="B40" s="150"/>
      <c r="C40" s="187">
        <v>3</v>
      </c>
      <c r="D40" s="151"/>
      <c r="E40" s="36" t="s">
        <v>107</v>
      </c>
      <c r="F40" s="143" t="s">
        <v>44</v>
      </c>
      <c r="G40" s="36" t="s">
        <v>30</v>
      </c>
      <c r="H40" s="45" t="s">
        <v>52</v>
      </c>
      <c r="I40" s="36" t="s">
        <v>57</v>
      </c>
      <c r="J40" s="17">
        <v>310420</v>
      </c>
      <c r="K40" s="19">
        <v>272</v>
      </c>
      <c r="L40" s="19">
        <v>274</v>
      </c>
    </row>
    <row r="41" spans="1:12" s="154" customFormat="1" x14ac:dyDescent="0.25">
      <c r="B41" s="150"/>
      <c r="C41" s="20">
        <v>4</v>
      </c>
      <c r="D41" s="151"/>
      <c r="E41" s="36" t="s">
        <v>107</v>
      </c>
      <c r="F41" s="143" t="s">
        <v>44</v>
      </c>
      <c r="G41" s="36" t="s">
        <v>30</v>
      </c>
      <c r="H41" s="45" t="s">
        <v>53</v>
      </c>
      <c r="I41" s="36" t="s">
        <v>57</v>
      </c>
      <c r="J41" s="21">
        <v>310420</v>
      </c>
      <c r="K41" s="22">
        <v>272</v>
      </c>
      <c r="L41" s="22">
        <v>274</v>
      </c>
    </row>
    <row r="42" spans="1:12" s="154" customFormat="1" x14ac:dyDescent="0.25">
      <c r="D42" s="163"/>
      <c r="E42" s="36"/>
      <c r="F42" s="143"/>
      <c r="G42" s="36"/>
      <c r="H42" s="45"/>
      <c r="J42" s="155"/>
      <c r="K42" s="155"/>
      <c r="L42" s="155"/>
    </row>
    <row r="43" spans="1:12" s="154" customFormat="1" x14ac:dyDescent="0.25">
      <c r="B43" s="31" t="s">
        <v>54</v>
      </c>
      <c r="C43" s="150"/>
      <c r="D43" s="56" t="s">
        <v>205</v>
      </c>
      <c r="E43" s="36"/>
      <c r="F43" s="143"/>
      <c r="G43" s="36"/>
      <c r="H43" s="45"/>
      <c r="J43" s="155"/>
      <c r="K43" s="155"/>
      <c r="L43" s="155"/>
    </row>
    <row r="44" spans="1:12" s="154" customFormat="1" x14ac:dyDescent="0.25">
      <c r="B44" s="150"/>
      <c r="C44" s="150"/>
      <c r="D44" s="56" t="s">
        <v>206</v>
      </c>
      <c r="E44" s="36"/>
      <c r="F44" s="143"/>
      <c r="G44" s="36"/>
      <c r="H44" s="45"/>
      <c r="J44" s="49">
        <v>1726600</v>
      </c>
      <c r="K44" s="50">
        <v>1566</v>
      </c>
      <c r="L44" s="50">
        <v>1580</v>
      </c>
    </row>
    <row r="45" spans="1:12" s="154" customFormat="1" x14ac:dyDescent="0.25">
      <c r="B45" s="150"/>
      <c r="C45" s="187">
        <v>1</v>
      </c>
      <c r="D45" s="151"/>
      <c r="E45" s="36" t="s">
        <v>107</v>
      </c>
      <c r="F45" s="143" t="s">
        <v>30</v>
      </c>
      <c r="G45" s="36" t="s">
        <v>44</v>
      </c>
      <c r="H45" s="45" t="s">
        <v>55</v>
      </c>
      <c r="I45" s="36" t="s">
        <v>57</v>
      </c>
      <c r="J45" s="17">
        <v>863300</v>
      </c>
      <c r="K45" s="19">
        <v>783</v>
      </c>
      <c r="L45" s="19">
        <v>790</v>
      </c>
    </row>
    <row r="46" spans="1:12" s="154" customFormat="1" x14ac:dyDescent="0.25">
      <c r="B46" s="150"/>
      <c r="C46" s="20">
        <v>2</v>
      </c>
      <c r="D46" s="151"/>
      <c r="E46" s="36" t="s">
        <v>107</v>
      </c>
      <c r="F46" s="143" t="s">
        <v>30</v>
      </c>
      <c r="G46" s="36" t="s">
        <v>44</v>
      </c>
      <c r="H46" s="45" t="s">
        <v>56</v>
      </c>
      <c r="I46" s="36" t="s">
        <v>57</v>
      </c>
      <c r="J46" s="21">
        <v>863300</v>
      </c>
      <c r="K46" s="22">
        <v>783</v>
      </c>
      <c r="L46" s="22">
        <v>790</v>
      </c>
    </row>
    <row r="47" spans="1:12" s="154" customFormat="1" x14ac:dyDescent="0.25">
      <c r="D47" s="163"/>
      <c r="E47" s="36"/>
      <c r="F47" s="143"/>
      <c r="G47" s="36"/>
      <c r="H47" s="45"/>
      <c r="J47" s="155"/>
      <c r="K47" s="155"/>
      <c r="L47" s="155"/>
    </row>
    <row r="48" spans="1:12" s="154" customFormat="1" x14ac:dyDescent="0.25">
      <c r="B48" s="31" t="s">
        <v>59</v>
      </c>
      <c r="C48" s="150"/>
      <c r="D48" s="56" t="s">
        <v>58</v>
      </c>
      <c r="E48" s="36"/>
      <c r="F48" s="143"/>
      <c r="G48" s="36"/>
      <c r="H48" s="45"/>
      <c r="J48" s="155"/>
      <c r="K48" s="155"/>
      <c r="L48" s="155"/>
    </row>
    <row r="49" spans="2:12" s="154" customFormat="1" x14ac:dyDescent="0.25">
      <c r="B49" s="150"/>
      <c r="C49" s="150"/>
      <c r="D49" s="56" t="s">
        <v>207</v>
      </c>
      <c r="E49" s="36"/>
      <c r="F49" s="143"/>
      <c r="G49" s="36"/>
      <c r="H49" s="45"/>
      <c r="J49" s="49">
        <v>1700000</v>
      </c>
      <c r="K49" s="50">
        <v>1553</v>
      </c>
      <c r="L49" s="50">
        <v>1579</v>
      </c>
    </row>
    <row r="50" spans="2:12" s="154" customFormat="1" x14ac:dyDescent="0.25">
      <c r="B50" s="150"/>
      <c r="C50" s="187">
        <v>1</v>
      </c>
      <c r="D50" s="151"/>
      <c r="E50" s="36" t="s">
        <v>107</v>
      </c>
      <c r="F50" s="143" t="s">
        <v>60</v>
      </c>
      <c r="G50" s="36" t="s">
        <v>61</v>
      </c>
      <c r="H50" s="45" t="s">
        <v>62</v>
      </c>
      <c r="I50" s="36" t="s">
        <v>57</v>
      </c>
      <c r="J50" s="17">
        <v>850000</v>
      </c>
      <c r="K50" s="19">
        <v>839</v>
      </c>
      <c r="L50" s="19">
        <v>853</v>
      </c>
    </row>
    <row r="51" spans="2:12" s="154" customFormat="1" x14ac:dyDescent="0.25">
      <c r="B51" s="150"/>
      <c r="C51" s="20">
        <v>2</v>
      </c>
      <c r="D51" s="151"/>
      <c r="E51" s="36" t="s">
        <v>107</v>
      </c>
      <c r="F51" s="143" t="s">
        <v>60</v>
      </c>
      <c r="G51" s="36" t="s">
        <v>61</v>
      </c>
      <c r="H51" s="45" t="s">
        <v>63</v>
      </c>
      <c r="I51" s="36" t="s">
        <v>57</v>
      </c>
      <c r="J51" s="21">
        <v>850000</v>
      </c>
      <c r="K51" s="22">
        <v>714</v>
      </c>
      <c r="L51" s="22">
        <v>726</v>
      </c>
    </row>
    <row r="52" spans="2:12" s="154" customFormat="1" x14ac:dyDescent="0.25">
      <c r="D52" s="163"/>
      <c r="E52" s="36"/>
      <c r="F52" s="143"/>
      <c r="G52" s="36"/>
      <c r="H52" s="45"/>
      <c r="J52" s="155"/>
      <c r="K52" s="155"/>
      <c r="L52" s="155"/>
    </row>
    <row r="53" spans="2:12" s="154" customFormat="1" x14ac:dyDescent="0.25">
      <c r="D53" s="163"/>
      <c r="E53" s="36"/>
      <c r="F53" s="143"/>
      <c r="G53" s="36"/>
      <c r="H53" s="45"/>
      <c r="J53" s="155"/>
      <c r="K53" s="155"/>
      <c r="L53" s="155"/>
    </row>
    <row r="54" spans="2:12" s="154" customFormat="1" ht="30" x14ac:dyDescent="0.25">
      <c r="B54" s="31" t="s">
        <v>65</v>
      </c>
      <c r="C54" s="150"/>
      <c r="D54" s="56" t="s">
        <v>64</v>
      </c>
      <c r="E54" s="36"/>
      <c r="F54" s="143"/>
      <c r="G54" s="36"/>
      <c r="H54" s="45"/>
      <c r="J54" s="155"/>
      <c r="K54" s="155"/>
      <c r="L54" s="155"/>
    </row>
    <row r="55" spans="2:12" s="154" customFormat="1" x14ac:dyDescent="0.25">
      <c r="B55" s="150"/>
      <c r="C55" s="150"/>
      <c r="D55" s="56" t="s">
        <v>66</v>
      </c>
      <c r="E55" s="36"/>
      <c r="F55" s="143"/>
      <c r="G55" s="36"/>
      <c r="H55" s="45"/>
      <c r="J55" s="49">
        <v>804100</v>
      </c>
      <c r="K55" s="50">
        <v>734</v>
      </c>
      <c r="L55" s="50">
        <v>740</v>
      </c>
    </row>
    <row r="56" spans="2:12" s="154" customFormat="1" x14ac:dyDescent="0.25">
      <c r="B56" s="150"/>
      <c r="C56" s="187">
        <v>1</v>
      </c>
      <c r="D56" s="151"/>
      <c r="E56" s="36" t="s">
        <v>107</v>
      </c>
      <c r="F56" s="143" t="s">
        <v>44</v>
      </c>
      <c r="G56" s="36" t="s">
        <v>30</v>
      </c>
      <c r="H56" s="45" t="s">
        <v>67</v>
      </c>
      <c r="I56" s="36" t="s">
        <v>57</v>
      </c>
      <c r="J56" s="17">
        <v>402050</v>
      </c>
      <c r="K56" s="19">
        <v>367</v>
      </c>
      <c r="L56" s="19">
        <v>370</v>
      </c>
    </row>
    <row r="57" spans="2:12" s="154" customFormat="1" x14ac:dyDescent="0.25">
      <c r="B57" s="150"/>
      <c r="C57" s="20">
        <v>2</v>
      </c>
      <c r="D57" s="151"/>
      <c r="E57" s="36" t="s">
        <v>107</v>
      </c>
      <c r="F57" s="143" t="s">
        <v>44</v>
      </c>
      <c r="G57" s="36" t="s">
        <v>30</v>
      </c>
      <c r="H57" s="45" t="s">
        <v>68</v>
      </c>
      <c r="I57" s="36" t="s">
        <v>57</v>
      </c>
      <c r="J57" s="21">
        <v>402050</v>
      </c>
      <c r="K57" s="22">
        <v>367</v>
      </c>
      <c r="L57" s="22">
        <v>370</v>
      </c>
    </row>
    <row r="58" spans="2:12" s="154" customFormat="1" x14ac:dyDescent="0.25">
      <c r="D58" s="163"/>
      <c r="E58" s="36"/>
      <c r="F58" s="143"/>
      <c r="G58" s="36"/>
      <c r="H58" s="45"/>
      <c r="J58" s="155"/>
      <c r="K58" s="155"/>
      <c r="L58" s="155"/>
    </row>
    <row r="59" spans="2:12" s="154" customFormat="1" x14ac:dyDescent="0.25">
      <c r="D59" s="59" t="s">
        <v>208</v>
      </c>
      <c r="E59" s="36"/>
      <c r="F59" s="143"/>
      <c r="G59" s="36"/>
      <c r="H59" s="45"/>
      <c r="J59" s="155"/>
      <c r="K59" s="155"/>
      <c r="L59" s="155"/>
    </row>
    <row r="60" spans="2:12" s="154" customFormat="1" x14ac:dyDescent="0.25">
      <c r="B60" s="31" t="s">
        <v>69</v>
      </c>
      <c r="D60" s="59" t="s">
        <v>152</v>
      </c>
      <c r="E60" s="36"/>
      <c r="F60" s="143"/>
      <c r="G60" s="36"/>
      <c r="H60" s="45"/>
      <c r="J60" s="49">
        <v>1028450</v>
      </c>
      <c r="K60" s="50">
        <v>861</v>
      </c>
      <c r="L60" s="50">
        <v>871</v>
      </c>
    </row>
    <row r="61" spans="2:12" s="154" customFormat="1" x14ac:dyDescent="0.25">
      <c r="C61" s="154">
        <v>3</v>
      </c>
      <c r="D61" s="163"/>
      <c r="E61" s="36" t="s">
        <v>107</v>
      </c>
      <c r="F61" s="143" t="s">
        <v>44</v>
      </c>
      <c r="G61" s="36" t="s">
        <v>30</v>
      </c>
      <c r="H61" s="18" t="s">
        <v>68</v>
      </c>
      <c r="I61" s="36" t="s">
        <v>57</v>
      </c>
      <c r="J61" s="17">
        <v>156250</v>
      </c>
      <c r="K61" s="19">
        <v>137</v>
      </c>
      <c r="L61" s="19">
        <v>139</v>
      </c>
    </row>
    <row r="62" spans="2:12" s="154" customFormat="1" x14ac:dyDescent="0.25">
      <c r="C62" s="154">
        <v>4</v>
      </c>
      <c r="D62" s="163"/>
      <c r="E62" s="36" t="s">
        <v>107</v>
      </c>
      <c r="F62" s="143" t="s">
        <v>30</v>
      </c>
      <c r="G62" s="36" t="s">
        <v>61</v>
      </c>
      <c r="H62" s="18" t="s">
        <v>70</v>
      </c>
      <c r="I62" s="36" t="s">
        <v>57</v>
      </c>
      <c r="J62" s="21">
        <v>436100</v>
      </c>
      <c r="K62" s="22">
        <v>362</v>
      </c>
      <c r="L62" s="22">
        <v>366</v>
      </c>
    </row>
    <row r="63" spans="2:12" s="154" customFormat="1" x14ac:dyDescent="0.25">
      <c r="C63" s="154">
        <v>5</v>
      </c>
      <c r="D63" s="163"/>
      <c r="E63" s="36" t="s">
        <v>107</v>
      </c>
      <c r="F63" s="143" t="s">
        <v>30</v>
      </c>
      <c r="G63" s="36" t="s">
        <v>61</v>
      </c>
      <c r="H63" s="18" t="s">
        <v>71</v>
      </c>
      <c r="I63" s="36" t="s">
        <v>57</v>
      </c>
      <c r="J63" s="21">
        <v>436100</v>
      </c>
      <c r="K63" s="22">
        <v>362</v>
      </c>
      <c r="L63" s="22">
        <v>366</v>
      </c>
    </row>
    <row r="64" spans="2:12" s="154" customFormat="1" x14ac:dyDescent="0.25">
      <c r="D64" s="163"/>
      <c r="E64" s="36"/>
      <c r="F64" s="143"/>
      <c r="G64" s="36"/>
      <c r="H64" s="45"/>
      <c r="J64" s="155"/>
      <c r="K64" s="155"/>
      <c r="L64" s="155"/>
    </row>
    <row r="65" spans="2:13" s="154" customFormat="1" x14ac:dyDescent="0.25">
      <c r="D65" s="163"/>
      <c r="E65" s="36"/>
      <c r="F65" s="143"/>
      <c r="G65" s="36"/>
      <c r="H65" s="45"/>
      <c r="J65" s="155"/>
      <c r="K65" s="155"/>
      <c r="L65" s="155"/>
    </row>
    <row r="66" spans="2:13" s="154" customFormat="1" x14ac:dyDescent="0.25">
      <c r="B66" s="31" t="s">
        <v>79</v>
      </c>
      <c r="D66" s="59" t="s">
        <v>80</v>
      </c>
      <c r="E66" s="36"/>
      <c r="F66" s="143"/>
      <c r="G66" s="36"/>
      <c r="H66" s="45"/>
      <c r="J66" s="164"/>
      <c r="K66" s="164"/>
      <c r="L66" s="164"/>
      <c r="M66" s="165"/>
    </row>
    <row r="67" spans="2:13" s="154" customFormat="1" x14ac:dyDescent="0.25">
      <c r="B67" s="31"/>
      <c r="D67" s="59" t="s">
        <v>72</v>
      </c>
      <c r="E67" s="166"/>
      <c r="F67" s="143"/>
      <c r="G67" s="36"/>
      <c r="H67" s="45"/>
      <c r="J67" s="167">
        <v>580000</v>
      </c>
      <c r="K67" s="168">
        <v>448</v>
      </c>
      <c r="L67" s="168">
        <v>468</v>
      </c>
      <c r="M67" s="165"/>
    </row>
    <row r="68" spans="2:13" s="154" customFormat="1" ht="15" customHeight="1" x14ac:dyDescent="0.25">
      <c r="C68" s="154">
        <v>1</v>
      </c>
      <c r="D68" s="163"/>
      <c r="E68" s="36" t="s">
        <v>81</v>
      </c>
      <c r="F68" s="143" t="s">
        <v>44</v>
      </c>
      <c r="G68" s="36" t="s">
        <v>41</v>
      </c>
      <c r="H68" s="45" t="s">
        <v>82</v>
      </c>
      <c r="I68" s="36" t="s">
        <v>57</v>
      </c>
      <c r="J68" s="169">
        <v>290000</v>
      </c>
      <c r="K68" s="170">
        <v>224</v>
      </c>
      <c r="L68" s="170">
        <v>234</v>
      </c>
    </row>
    <row r="69" spans="2:13" s="154" customFormat="1" ht="15" customHeight="1" x14ac:dyDescent="0.25">
      <c r="C69" s="154">
        <v>2</v>
      </c>
      <c r="D69" s="163"/>
      <c r="E69" s="36" t="s">
        <v>81</v>
      </c>
      <c r="F69" s="143" t="s">
        <v>44</v>
      </c>
      <c r="G69" s="36" t="s">
        <v>41</v>
      </c>
      <c r="H69" s="45" t="s">
        <v>83</v>
      </c>
      <c r="I69" s="36" t="s">
        <v>57</v>
      </c>
      <c r="J69" s="171">
        <v>290000</v>
      </c>
      <c r="K69" s="172">
        <v>224</v>
      </c>
      <c r="L69" s="172">
        <v>234</v>
      </c>
    </row>
    <row r="70" spans="2:13" s="154" customFormat="1" x14ac:dyDescent="0.25">
      <c r="D70" s="163"/>
      <c r="E70" s="36"/>
      <c r="F70" s="143"/>
      <c r="G70" s="36"/>
      <c r="H70" s="45"/>
      <c r="J70" s="155"/>
      <c r="K70" s="155"/>
      <c r="L70" s="155"/>
    </row>
    <row r="71" spans="2:13" s="154" customFormat="1" x14ac:dyDescent="0.25">
      <c r="B71" s="31" t="s">
        <v>85</v>
      </c>
      <c r="D71" s="59" t="s">
        <v>84</v>
      </c>
      <c r="E71" s="36"/>
      <c r="F71" s="143"/>
      <c r="G71" s="36"/>
      <c r="H71" s="45"/>
      <c r="J71" s="164"/>
      <c r="K71" s="164"/>
      <c r="L71" s="164"/>
    </row>
    <row r="72" spans="2:13" s="154" customFormat="1" x14ac:dyDescent="0.25">
      <c r="B72" s="31"/>
      <c r="D72" s="59" t="s">
        <v>73</v>
      </c>
      <c r="E72" s="166"/>
      <c r="F72" s="143"/>
      <c r="G72" s="36"/>
      <c r="H72" s="45"/>
      <c r="J72" s="167">
        <v>1302300</v>
      </c>
      <c r="K72" s="168">
        <v>1122</v>
      </c>
      <c r="L72" s="168">
        <v>1264</v>
      </c>
    </row>
    <row r="73" spans="2:13" s="154" customFormat="1" ht="15" customHeight="1" x14ac:dyDescent="0.25">
      <c r="C73" s="154">
        <v>1</v>
      </c>
      <c r="D73" s="163"/>
      <c r="E73" s="36" t="s">
        <v>107</v>
      </c>
      <c r="F73" s="143" t="s">
        <v>30</v>
      </c>
      <c r="G73" s="36" t="s">
        <v>61</v>
      </c>
      <c r="H73" s="45" t="s">
        <v>87</v>
      </c>
      <c r="I73" s="36" t="s">
        <v>57</v>
      </c>
      <c r="J73" s="169">
        <v>156250</v>
      </c>
      <c r="K73" s="170">
        <v>137</v>
      </c>
      <c r="L73" s="170">
        <v>138</v>
      </c>
    </row>
    <row r="74" spans="2:13" s="154" customFormat="1" ht="15" customHeight="1" x14ac:dyDescent="0.25">
      <c r="C74" s="154">
        <v>2</v>
      </c>
      <c r="D74" s="163"/>
      <c r="E74" s="36" t="s">
        <v>107</v>
      </c>
      <c r="F74" s="143" t="s">
        <v>30</v>
      </c>
      <c r="G74" s="36" t="s">
        <v>61</v>
      </c>
      <c r="H74" s="45" t="s">
        <v>88</v>
      </c>
      <c r="I74" s="36" t="s">
        <v>57</v>
      </c>
      <c r="J74" s="171">
        <v>402050</v>
      </c>
      <c r="K74" s="172">
        <v>367</v>
      </c>
      <c r="L74" s="172">
        <v>370</v>
      </c>
    </row>
    <row r="75" spans="2:13" s="154" customFormat="1" x14ac:dyDescent="0.25">
      <c r="C75" s="155" t="s">
        <v>86</v>
      </c>
      <c r="D75" s="163"/>
      <c r="E75" s="36" t="s">
        <v>48</v>
      </c>
      <c r="F75" s="143" t="s">
        <v>41</v>
      </c>
      <c r="G75" s="36" t="s">
        <v>61</v>
      </c>
      <c r="H75" s="18" t="s">
        <v>89</v>
      </c>
      <c r="I75" s="36" t="s">
        <v>57</v>
      </c>
      <c r="J75" s="173">
        <v>744000</v>
      </c>
      <c r="K75" s="174">
        <v>618</v>
      </c>
      <c r="L75" s="174">
        <v>756</v>
      </c>
      <c r="M75" s="175">
        <f>L75-K75</f>
        <v>138</v>
      </c>
    </row>
    <row r="76" spans="2:13" s="154" customFormat="1" x14ac:dyDescent="0.25">
      <c r="D76" s="163"/>
      <c r="E76" s="36"/>
      <c r="F76" s="143"/>
      <c r="G76" s="36"/>
      <c r="H76" s="45"/>
      <c r="J76" s="155"/>
      <c r="K76" s="155"/>
      <c r="L76" s="155"/>
    </row>
    <row r="77" spans="2:13" s="154" customFormat="1" x14ac:dyDescent="0.25">
      <c r="D77" s="163"/>
      <c r="E77" s="36"/>
      <c r="F77" s="143"/>
      <c r="G77" s="36"/>
      <c r="H77" s="45"/>
      <c r="J77" s="155"/>
      <c r="K77" s="155"/>
      <c r="L77" s="155"/>
    </row>
    <row r="78" spans="2:13" s="154" customFormat="1" ht="15" customHeight="1" x14ac:dyDescent="0.25">
      <c r="B78" s="31" t="s">
        <v>90</v>
      </c>
      <c r="D78" s="59" t="s">
        <v>91</v>
      </c>
      <c r="E78" s="36"/>
      <c r="F78" s="143"/>
      <c r="G78" s="36"/>
      <c r="H78" s="45"/>
      <c r="J78" s="164"/>
      <c r="K78" s="164"/>
      <c r="L78" s="164"/>
    </row>
    <row r="79" spans="2:13" s="154" customFormat="1" ht="15" customHeight="1" x14ac:dyDescent="0.25">
      <c r="B79" s="31"/>
      <c r="D79" s="59" t="s">
        <v>74</v>
      </c>
      <c r="E79" s="166"/>
      <c r="F79" s="143"/>
      <c r="G79" s="36"/>
      <c r="H79" s="45"/>
      <c r="J79" s="167">
        <v>1726600</v>
      </c>
      <c r="K79" s="168">
        <v>1566</v>
      </c>
      <c r="L79" s="168">
        <v>1580</v>
      </c>
    </row>
    <row r="80" spans="2:13" s="154" customFormat="1" x14ac:dyDescent="0.25">
      <c r="C80" s="163">
        <v>1</v>
      </c>
      <c r="D80" s="163"/>
      <c r="E80" s="36" t="s">
        <v>107</v>
      </c>
      <c r="F80" s="143" t="s">
        <v>30</v>
      </c>
      <c r="G80" s="36" t="s">
        <v>61</v>
      </c>
      <c r="H80" s="45" t="s">
        <v>92</v>
      </c>
      <c r="I80" s="36" t="s">
        <v>57</v>
      </c>
      <c r="J80" s="169">
        <v>863300</v>
      </c>
      <c r="K80" s="170">
        <v>783</v>
      </c>
      <c r="L80" s="170">
        <v>790</v>
      </c>
    </row>
    <row r="81" spans="2:12" s="154" customFormat="1" x14ac:dyDescent="0.25">
      <c r="C81" s="163">
        <v>2</v>
      </c>
      <c r="D81" s="163"/>
      <c r="E81" s="36" t="s">
        <v>107</v>
      </c>
      <c r="F81" s="143" t="s">
        <v>30</v>
      </c>
      <c r="G81" s="36" t="s">
        <v>61</v>
      </c>
      <c r="H81" s="45" t="s">
        <v>93</v>
      </c>
      <c r="I81" s="36" t="s">
        <v>57</v>
      </c>
      <c r="J81" s="171">
        <v>863300</v>
      </c>
      <c r="K81" s="172">
        <v>783</v>
      </c>
      <c r="L81" s="172">
        <v>790</v>
      </c>
    </row>
    <row r="82" spans="2:12" s="154" customFormat="1" x14ac:dyDescent="0.25">
      <c r="D82" s="163"/>
      <c r="E82" s="36"/>
      <c r="F82" s="143"/>
      <c r="G82" s="36"/>
      <c r="H82" s="45"/>
      <c r="J82" s="155"/>
      <c r="K82" s="155"/>
      <c r="L82" s="155"/>
    </row>
    <row r="83" spans="2:12" s="154" customFormat="1" x14ac:dyDescent="0.25">
      <c r="B83" s="60" t="s">
        <v>94</v>
      </c>
      <c r="D83" s="59" t="s">
        <v>95</v>
      </c>
      <c r="E83" s="36"/>
      <c r="F83" s="143"/>
      <c r="G83" s="36"/>
      <c r="H83" s="45"/>
      <c r="J83" s="155"/>
      <c r="K83" s="155"/>
      <c r="L83" s="155"/>
    </row>
    <row r="84" spans="2:12" s="154" customFormat="1" ht="15" customHeight="1" x14ac:dyDescent="0.25">
      <c r="B84" s="31" t="s">
        <v>97</v>
      </c>
      <c r="D84" s="59" t="s">
        <v>96</v>
      </c>
      <c r="E84" s="36"/>
      <c r="F84" s="143"/>
      <c r="G84" s="36"/>
      <c r="H84" s="45"/>
      <c r="J84" s="164"/>
      <c r="K84" s="164"/>
      <c r="L84" s="164"/>
    </row>
    <row r="85" spans="2:12" s="154" customFormat="1" ht="15" customHeight="1" x14ac:dyDescent="0.25">
      <c r="D85" s="176" t="s">
        <v>75</v>
      </c>
      <c r="E85" s="166"/>
      <c r="F85" s="143"/>
      <c r="G85" s="36"/>
      <c r="H85" s="45"/>
      <c r="J85" s="167">
        <v>1330292</v>
      </c>
      <c r="K85" s="168">
        <v>250</v>
      </c>
      <c r="L85" s="168">
        <v>250</v>
      </c>
    </row>
    <row r="86" spans="2:12" s="154" customFormat="1" ht="15" customHeight="1" x14ac:dyDescent="0.25">
      <c r="C86" s="163">
        <v>1</v>
      </c>
      <c r="D86" s="163"/>
      <c r="E86" s="36" t="s">
        <v>107</v>
      </c>
      <c r="F86" s="143" t="s">
        <v>98</v>
      </c>
      <c r="G86" s="36" t="s">
        <v>61</v>
      </c>
      <c r="H86" s="45" t="s">
        <v>99</v>
      </c>
      <c r="I86" s="36" t="s">
        <v>57</v>
      </c>
      <c r="J86" s="169">
        <v>665146</v>
      </c>
      <c r="K86" s="170">
        <v>125</v>
      </c>
      <c r="L86" s="170">
        <v>125</v>
      </c>
    </row>
    <row r="87" spans="2:12" s="154" customFormat="1" ht="15" customHeight="1" x14ac:dyDescent="0.25">
      <c r="C87" s="163">
        <v>2</v>
      </c>
      <c r="D87" s="163"/>
      <c r="E87" s="36" t="s">
        <v>107</v>
      </c>
      <c r="F87" s="143" t="s">
        <v>98</v>
      </c>
      <c r="G87" s="36" t="s">
        <v>61</v>
      </c>
      <c r="H87" s="45" t="s">
        <v>100</v>
      </c>
      <c r="I87" s="36" t="s">
        <v>57</v>
      </c>
      <c r="J87" s="171">
        <v>565146</v>
      </c>
      <c r="K87" s="172">
        <v>125</v>
      </c>
      <c r="L87" s="172">
        <v>125</v>
      </c>
    </row>
    <row r="88" spans="2:12" s="154" customFormat="1" ht="15" customHeight="1" x14ac:dyDescent="0.25">
      <c r="D88" s="163"/>
      <c r="E88" s="36"/>
      <c r="F88" s="143"/>
      <c r="G88" s="36"/>
      <c r="H88" s="45"/>
      <c r="J88" s="155"/>
      <c r="K88" s="155"/>
      <c r="L88" s="155"/>
    </row>
    <row r="89" spans="2:12" s="154" customFormat="1" x14ac:dyDescent="0.25">
      <c r="D89" s="163"/>
      <c r="E89" s="36"/>
      <c r="F89" s="143"/>
      <c r="G89" s="36"/>
      <c r="H89" s="45"/>
      <c r="J89" s="155"/>
      <c r="K89" s="155"/>
      <c r="L89" s="155"/>
    </row>
    <row r="90" spans="2:12" s="154" customFormat="1" x14ac:dyDescent="0.25">
      <c r="B90" s="60" t="s">
        <v>101</v>
      </c>
      <c r="D90" s="59" t="s">
        <v>102</v>
      </c>
      <c r="E90" s="36"/>
      <c r="F90" s="143"/>
      <c r="G90" s="36"/>
      <c r="H90" s="45"/>
      <c r="J90" s="155"/>
      <c r="K90" s="155"/>
      <c r="L90" s="155"/>
    </row>
    <row r="91" spans="2:12" s="154" customFormat="1" x14ac:dyDescent="0.25">
      <c r="B91" s="31"/>
      <c r="D91" s="59" t="s">
        <v>76</v>
      </c>
      <c r="E91" s="36"/>
      <c r="F91" s="143"/>
      <c r="G91" s="36"/>
      <c r="H91" s="45"/>
      <c r="J91" s="167">
        <v>236500</v>
      </c>
      <c r="K91" s="168">
        <v>197</v>
      </c>
      <c r="L91" s="168">
        <v>199</v>
      </c>
    </row>
    <row r="92" spans="2:12" s="154" customFormat="1" x14ac:dyDescent="0.25">
      <c r="C92" s="163">
        <v>5</v>
      </c>
      <c r="D92" s="163"/>
      <c r="E92" s="36" t="s">
        <v>107</v>
      </c>
      <c r="F92" s="143" t="s">
        <v>44</v>
      </c>
      <c r="G92" s="36"/>
      <c r="H92" s="45" t="s">
        <v>103</v>
      </c>
      <c r="I92" s="36"/>
      <c r="J92" s="169">
        <v>75000</v>
      </c>
      <c r="K92" s="170">
        <v>67</v>
      </c>
      <c r="L92" s="170">
        <v>68</v>
      </c>
    </row>
    <row r="93" spans="2:12" s="154" customFormat="1" x14ac:dyDescent="0.25">
      <c r="C93" s="163">
        <v>6</v>
      </c>
      <c r="D93" s="163"/>
      <c r="E93" s="36" t="s">
        <v>107</v>
      </c>
      <c r="F93" s="143" t="s">
        <v>44</v>
      </c>
      <c r="G93" s="36"/>
      <c r="H93" s="45" t="s">
        <v>104</v>
      </c>
      <c r="I93" s="36"/>
      <c r="J93" s="171">
        <v>161500</v>
      </c>
      <c r="K93" s="172">
        <v>137</v>
      </c>
      <c r="L93" s="172">
        <v>138</v>
      </c>
    </row>
    <row r="94" spans="2:12" s="154" customFormat="1" x14ac:dyDescent="0.25">
      <c r="C94" s="163"/>
      <c r="D94" s="163"/>
      <c r="E94" s="36"/>
      <c r="F94" s="143"/>
      <c r="G94" s="36"/>
      <c r="H94" s="45"/>
      <c r="I94" s="36"/>
      <c r="J94" s="171"/>
      <c r="K94" s="172"/>
      <c r="L94" s="172"/>
    </row>
    <row r="95" spans="2:12" s="154" customFormat="1" x14ac:dyDescent="0.25">
      <c r="D95" s="163"/>
      <c r="E95" s="36"/>
      <c r="F95" s="143"/>
      <c r="G95" s="36"/>
      <c r="H95" s="45"/>
      <c r="I95" s="177" t="s">
        <v>78</v>
      </c>
      <c r="K95" s="172">
        <v>13622</v>
      </c>
      <c r="L95" s="172">
        <v>14098</v>
      </c>
    </row>
    <row r="96" spans="2:12" s="154" customFormat="1" x14ac:dyDescent="0.25">
      <c r="D96" s="163"/>
      <c r="E96" s="36"/>
      <c r="F96" s="143"/>
      <c r="G96" s="36"/>
      <c r="H96" s="45"/>
      <c r="J96" s="155"/>
      <c r="K96" s="155"/>
      <c r="L96" s="155"/>
    </row>
    <row r="97" spans="5:15" x14ac:dyDescent="0.25">
      <c r="E97" s="36"/>
      <c r="F97" s="143"/>
      <c r="G97" s="36"/>
      <c r="H97" s="45"/>
    </row>
    <row r="98" spans="5:15" x14ac:dyDescent="0.25">
      <c r="E98" s="36"/>
      <c r="F98" s="143"/>
      <c r="G98" s="36"/>
      <c r="H98" s="45"/>
      <c r="K98" s="209"/>
      <c r="L98" s="209"/>
    </row>
    <row r="99" spans="5:15" x14ac:dyDescent="0.25">
      <c r="E99" s="36"/>
      <c r="F99" s="143"/>
      <c r="G99" s="36"/>
      <c r="H99" s="45"/>
    </row>
    <row r="100" spans="5:15" x14ac:dyDescent="0.25">
      <c r="E100" s="36"/>
      <c r="F100" s="143"/>
      <c r="G100" s="36"/>
      <c r="H100" s="45"/>
      <c r="J100" s="3"/>
      <c r="K100" s="210"/>
      <c r="L100" s="210"/>
      <c r="M100" s="3"/>
      <c r="N100" s="3"/>
      <c r="O100" s="61"/>
    </row>
    <row r="101" spans="5:15" x14ac:dyDescent="0.25">
      <c r="E101" s="36"/>
      <c r="F101" s="143"/>
      <c r="G101" s="36"/>
      <c r="H101" s="45"/>
      <c r="J101" s="3"/>
      <c r="K101" s="3"/>
      <c r="L101" s="3"/>
      <c r="M101" s="3"/>
      <c r="N101" s="3"/>
      <c r="O101" s="61"/>
    </row>
    <row r="102" spans="5:15" x14ac:dyDescent="0.25">
      <c r="E102" s="36"/>
      <c r="F102" s="143"/>
      <c r="G102" s="36"/>
      <c r="H102" s="45"/>
      <c r="J102" s="3"/>
      <c r="K102" s="3"/>
      <c r="L102" s="3"/>
      <c r="M102" s="3"/>
      <c r="N102" s="3"/>
      <c r="O102" s="61"/>
    </row>
    <row r="103" spans="5:15" x14ac:dyDescent="0.25">
      <c r="E103" s="36"/>
      <c r="F103" s="143"/>
      <c r="G103" s="36"/>
      <c r="H103" s="45"/>
      <c r="J103" s="3"/>
      <c r="K103" s="3"/>
      <c r="L103" s="3"/>
      <c r="M103" s="3"/>
    </row>
    <row r="104" spans="5:15" x14ac:dyDescent="0.25">
      <c r="E104" s="36"/>
      <c r="F104" s="143"/>
      <c r="G104" s="36"/>
      <c r="H104" s="45"/>
      <c r="J104" s="62"/>
      <c r="K104" s="62"/>
      <c r="L104" s="3"/>
    </row>
    <row r="105" spans="5:15" x14ac:dyDescent="0.25">
      <c r="E105" s="36"/>
      <c r="F105" s="143"/>
      <c r="G105" s="36"/>
      <c r="H105" s="45"/>
      <c r="L105" s="62">
        <f>J104-K104</f>
        <v>0</v>
      </c>
    </row>
    <row r="106" spans="5:15" x14ac:dyDescent="0.25">
      <c r="J106" s="3"/>
      <c r="K106" s="3"/>
      <c r="L106" s="3"/>
      <c r="M106" s="3"/>
    </row>
    <row r="107" spans="5:15" x14ac:dyDescent="0.25">
      <c r="E107" s="36"/>
      <c r="F107" s="143"/>
      <c r="G107" s="36"/>
      <c r="H107" s="45"/>
    </row>
    <row r="108" spans="5:15" x14ac:dyDescent="0.25">
      <c r="E108" s="36"/>
      <c r="F108" s="143"/>
      <c r="G108" s="36"/>
      <c r="H108" s="45"/>
    </row>
    <row r="109" spans="5:15" x14ac:dyDescent="0.25">
      <c r="E109" s="36"/>
      <c r="F109" s="143"/>
      <c r="G109" s="36"/>
      <c r="H109" s="45"/>
    </row>
    <row r="110" spans="5:15" x14ac:dyDescent="0.25">
      <c r="E110" s="36"/>
      <c r="F110" s="143"/>
      <c r="G110" s="36"/>
      <c r="H110" s="45"/>
    </row>
    <row r="111" spans="5:15" x14ac:dyDescent="0.25">
      <c r="E111" s="36"/>
      <c r="F111" s="143"/>
      <c r="G111" s="36"/>
      <c r="H111" s="45"/>
    </row>
    <row r="112" spans="5:15" x14ac:dyDescent="0.25">
      <c r="E112" s="36"/>
      <c r="F112" s="143"/>
      <c r="G112" s="36"/>
      <c r="H112" s="45"/>
    </row>
    <row r="113" spans="5:8" x14ac:dyDescent="0.25">
      <c r="E113" s="36"/>
      <c r="F113" s="143"/>
      <c r="G113" s="36"/>
      <c r="H113" s="45"/>
    </row>
    <row r="114" spans="5:8" x14ac:dyDescent="0.25">
      <c r="E114" s="36"/>
      <c r="F114" s="143"/>
      <c r="G114" s="36"/>
      <c r="H114" s="45"/>
    </row>
    <row r="115" spans="5:8" x14ac:dyDescent="0.25">
      <c r="E115" s="36"/>
      <c r="F115" s="143"/>
      <c r="G115" s="36"/>
      <c r="H115" s="45"/>
    </row>
    <row r="116" spans="5:8" x14ac:dyDescent="0.25">
      <c r="E116" s="36"/>
      <c r="F116" s="143"/>
      <c r="G116" s="36"/>
      <c r="H116" s="45"/>
    </row>
    <row r="117" spans="5:8" x14ac:dyDescent="0.25">
      <c r="E117" s="36"/>
      <c r="F117" s="143"/>
      <c r="G117" s="36"/>
      <c r="H117" s="45"/>
    </row>
    <row r="118" spans="5:8" x14ac:dyDescent="0.25">
      <c r="E118" s="36"/>
      <c r="F118" s="143"/>
      <c r="G118" s="36"/>
      <c r="H118" s="45"/>
    </row>
    <row r="119" spans="5:8" x14ac:dyDescent="0.25">
      <c r="E119" s="36"/>
      <c r="F119" s="143"/>
      <c r="G119" s="36"/>
      <c r="H119" s="45"/>
    </row>
    <row r="120" spans="5:8" x14ac:dyDescent="0.25">
      <c r="E120" s="36"/>
      <c r="F120" s="143"/>
      <c r="G120" s="36"/>
      <c r="H120" s="45"/>
    </row>
    <row r="121" spans="5:8" x14ac:dyDescent="0.25">
      <c r="E121" s="36"/>
      <c r="F121" s="143"/>
      <c r="G121" s="36"/>
      <c r="H121" s="45"/>
    </row>
    <row r="122" spans="5:8" x14ac:dyDescent="0.25">
      <c r="E122" s="36"/>
      <c r="F122" s="143"/>
      <c r="G122" s="36"/>
      <c r="H122" s="45"/>
    </row>
    <row r="123" spans="5:8" x14ac:dyDescent="0.25">
      <c r="E123" s="36"/>
      <c r="F123" s="143"/>
      <c r="G123" s="36"/>
      <c r="H123" s="45"/>
    </row>
    <row r="124" spans="5:8" x14ac:dyDescent="0.25">
      <c r="E124" s="36"/>
      <c r="F124" s="143"/>
      <c r="G124" s="36"/>
      <c r="H124" s="45"/>
    </row>
    <row r="125" spans="5:8" x14ac:dyDescent="0.25">
      <c r="E125" s="36"/>
      <c r="F125" s="143"/>
      <c r="G125" s="36"/>
      <c r="H125" s="45"/>
    </row>
    <row r="126" spans="5:8" x14ac:dyDescent="0.25">
      <c r="E126" s="36"/>
      <c r="F126" s="143"/>
      <c r="G126" s="36"/>
      <c r="H126" s="45"/>
    </row>
    <row r="127" spans="5:8" x14ac:dyDescent="0.25">
      <c r="E127" s="36"/>
      <c r="F127" s="143"/>
      <c r="G127" s="36"/>
      <c r="H127" s="45"/>
    </row>
    <row r="128" spans="5:8" x14ac:dyDescent="0.25">
      <c r="E128" s="36"/>
      <c r="F128" s="143"/>
      <c r="G128" s="36"/>
      <c r="H128" s="45"/>
    </row>
    <row r="129" spans="5:8" x14ac:dyDescent="0.25">
      <c r="E129" s="36"/>
      <c r="F129" s="143"/>
      <c r="G129" s="36"/>
      <c r="H129" s="45"/>
    </row>
    <row r="130" spans="5:8" x14ac:dyDescent="0.25">
      <c r="E130" s="36"/>
      <c r="F130" s="143"/>
      <c r="G130" s="36"/>
      <c r="H130" s="45"/>
    </row>
    <row r="131" spans="5:8" x14ac:dyDescent="0.25">
      <c r="E131" s="36"/>
      <c r="F131" s="143"/>
      <c r="G131" s="36"/>
      <c r="H131" s="45"/>
    </row>
    <row r="132" spans="5:8" x14ac:dyDescent="0.25">
      <c r="E132" s="36"/>
      <c r="F132" s="143"/>
      <c r="G132" s="36"/>
      <c r="H132" s="45"/>
    </row>
    <row r="133" spans="5:8" x14ac:dyDescent="0.25">
      <c r="E133" s="36"/>
      <c r="F133" s="143"/>
      <c r="G133" s="36"/>
      <c r="H133" s="45"/>
    </row>
    <row r="134" spans="5:8" x14ac:dyDescent="0.25">
      <c r="E134" s="36"/>
      <c r="F134" s="143"/>
      <c r="G134" s="36"/>
      <c r="H134" s="45"/>
    </row>
    <row r="135" spans="5:8" x14ac:dyDescent="0.25">
      <c r="E135" s="36"/>
      <c r="F135" s="143"/>
      <c r="G135" s="36"/>
      <c r="H135" s="45"/>
    </row>
    <row r="136" spans="5:8" x14ac:dyDescent="0.25">
      <c r="E136" s="36"/>
      <c r="F136" s="143"/>
      <c r="G136" s="36"/>
      <c r="H136" s="45"/>
    </row>
    <row r="137" spans="5:8" x14ac:dyDescent="0.25">
      <c r="E137" s="36"/>
      <c r="F137" s="143"/>
      <c r="G137" s="36"/>
      <c r="H137" s="45"/>
    </row>
    <row r="138" spans="5:8" x14ac:dyDescent="0.25">
      <c r="E138" s="36"/>
      <c r="F138" s="143"/>
      <c r="G138" s="36"/>
      <c r="H138" s="45"/>
    </row>
    <row r="139" spans="5:8" x14ac:dyDescent="0.25">
      <c r="E139" s="36"/>
      <c r="F139" s="143"/>
      <c r="G139" s="36"/>
      <c r="H139" s="45"/>
    </row>
    <row r="140" spans="5:8" x14ac:dyDescent="0.25">
      <c r="E140" s="36"/>
      <c r="F140" s="143"/>
      <c r="G140" s="36"/>
      <c r="H140" s="45"/>
    </row>
    <row r="141" spans="5:8" x14ac:dyDescent="0.25">
      <c r="E141" s="36"/>
      <c r="F141" s="143"/>
      <c r="G141" s="36"/>
      <c r="H141" s="45"/>
    </row>
    <row r="142" spans="5:8" x14ac:dyDescent="0.25">
      <c r="E142" s="36"/>
      <c r="F142" s="143"/>
      <c r="G142" s="36"/>
      <c r="H142" s="45"/>
    </row>
    <row r="143" spans="5:8" x14ac:dyDescent="0.25">
      <c r="E143" s="36"/>
      <c r="F143" s="143"/>
      <c r="G143" s="36"/>
      <c r="H143" s="45"/>
    </row>
    <row r="144" spans="5:8" x14ac:dyDescent="0.25">
      <c r="E144" s="36"/>
      <c r="F144" s="143"/>
      <c r="G144" s="36"/>
      <c r="H144" s="45"/>
    </row>
    <row r="145" spans="5:8" x14ac:dyDescent="0.25">
      <c r="E145" s="36"/>
      <c r="F145" s="143"/>
      <c r="G145" s="36"/>
      <c r="H145" s="45"/>
    </row>
    <row r="146" spans="5:8" x14ac:dyDescent="0.25">
      <c r="E146" s="36"/>
      <c r="F146" s="143"/>
      <c r="G146" s="36"/>
      <c r="H146" s="45"/>
    </row>
    <row r="147" spans="5:8" x14ac:dyDescent="0.25">
      <c r="E147" s="36"/>
      <c r="F147" s="143"/>
      <c r="G147" s="36"/>
      <c r="H147" s="45"/>
    </row>
    <row r="148" spans="5:8" x14ac:dyDescent="0.25">
      <c r="E148" s="36"/>
      <c r="F148" s="143"/>
      <c r="G148" s="36"/>
      <c r="H148" s="45"/>
    </row>
    <row r="149" spans="5:8" x14ac:dyDescent="0.25">
      <c r="E149" s="36"/>
      <c r="F149" s="143"/>
      <c r="G149" s="36"/>
      <c r="H149" s="45"/>
    </row>
    <row r="150" spans="5:8" x14ac:dyDescent="0.25">
      <c r="E150" s="36"/>
      <c r="F150" s="143"/>
      <c r="G150" s="36"/>
      <c r="H150" s="45"/>
    </row>
    <row r="151" spans="5:8" x14ac:dyDescent="0.25">
      <c r="E151" s="36"/>
      <c r="F151" s="143"/>
      <c r="G151" s="36"/>
      <c r="H151" s="45"/>
    </row>
    <row r="152" spans="5:8" x14ac:dyDescent="0.25">
      <c r="E152" s="36"/>
      <c r="F152" s="143"/>
      <c r="G152" s="36"/>
      <c r="H152" s="45"/>
    </row>
    <row r="153" spans="5:8" x14ac:dyDescent="0.25">
      <c r="E153" s="36"/>
      <c r="F153" s="143"/>
      <c r="G153" s="36"/>
      <c r="H153" s="45"/>
    </row>
    <row r="154" spans="5:8" x14ac:dyDescent="0.25">
      <c r="E154" s="36"/>
      <c r="F154" s="143"/>
      <c r="G154" s="36"/>
      <c r="H154" s="45"/>
    </row>
    <row r="155" spans="5:8" x14ac:dyDescent="0.25">
      <c r="E155" s="36"/>
      <c r="F155" s="143"/>
      <c r="G155" s="36"/>
      <c r="H155" s="45"/>
    </row>
    <row r="156" spans="5:8" x14ac:dyDescent="0.25">
      <c r="E156" s="36"/>
      <c r="F156" s="143"/>
      <c r="G156" s="36"/>
      <c r="H156" s="45"/>
    </row>
    <row r="157" spans="5:8" x14ac:dyDescent="0.25">
      <c r="E157" s="36"/>
      <c r="F157" s="143"/>
      <c r="G157" s="36"/>
      <c r="H157" s="45"/>
    </row>
    <row r="158" spans="5:8" x14ac:dyDescent="0.25">
      <c r="E158" s="36"/>
      <c r="F158" s="143"/>
      <c r="G158" s="36"/>
      <c r="H158" s="45"/>
    </row>
    <row r="159" spans="5:8" x14ac:dyDescent="0.25">
      <c r="E159" s="36"/>
      <c r="F159" s="143"/>
      <c r="G159" s="36"/>
      <c r="H159" s="45"/>
    </row>
    <row r="160" spans="5:8" x14ac:dyDescent="0.25">
      <c r="E160" s="36"/>
      <c r="F160" s="143"/>
      <c r="G160" s="36"/>
      <c r="H160" s="45"/>
    </row>
    <row r="161" spans="5:8" x14ac:dyDescent="0.25">
      <c r="E161" s="36"/>
      <c r="F161" s="143"/>
      <c r="G161" s="36"/>
      <c r="H161" s="45"/>
    </row>
    <row r="162" spans="5:8" x14ac:dyDescent="0.25">
      <c r="E162" s="36"/>
      <c r="F162" s="143"/>
      <c r="G162" s="36"/>
      <c r="H162" s="45"/>
    </row>
    <row r="163" spans="5:8" x14ac:dyDescent="0.25">
      <c r="E163" s="36"/>
      <c r="F163" s="143"/>
      <c r="G163" s="36"/>
      <c r="H163" s="45"/>
    </row>
    <row r="164" spans="5:8" x14ac:dyDescent="0.25">
      <c r="E164" s="36"/>
      <c r="F164" s="143"/>
      <c r="G164" s="36"/>
      <c r="H164" s="45"/>
    </row>
    <row r="165" spans="5:8" x14ac:dyDescent="0.25">
      <c r="E165" s="36"/>
      <c r="F165" s="143"/>
      <c r="G165" s="36"/>
      <c r="H165" s="45"/>
    </row>
    <row r="166" spans="5:8" x14ac:dyDescent="0.25">
      <c r="E166" s="36"/>
      <c r="F166" s="143"/>
      <c r="G166" s="36"/>
      <c r="H166" s="45"/>
    </row>
    <row r="167" spans="5:8" x14ac:dyDescent="0.25">
      <c r="E167" s="36"/>
      <c r="F167" s="143"/>
      <c r="G167" s="36"/>
      <c r="H167" s="45"/>
    </row>
    <row r="168" spans="5:8" x14ac:dyDescent="0.25">
      <c r="E168" s="36"/>
      <c r="F168" s="143"/>
      <c r="G168" s="36"/>
      <c r="H168" s="45"/>
    </row>
    <row r="169" spans="5:8" x14ac:dyDescent="0.25">
      <c r="E169" s="36"/>
      <c r="F169" s="143"/>
      <c r="G169" s="36"/>
      <c r="H169" s="45"/>
    </row>
    <row r="170" spans="5:8" x14ac:dyDescent="0.25">
      <c r="E170" s="36"/>
      <c r="F170" s="143"/>
      <c r="G170" s="36"/>
      <c r="H170" s="45"/>
    </row>
    <row r="171" spans="5:8" x14ac:dyDescent="0.25">
      <c r="E171" s="36"/>
      <c r="F171" s="143"/>
      <c r="G171" s="36"/>
      <c r="H171" s="45"/>
    </row>
    <row r="172" spans="5:8" x14ac:dyDescent="0.25">
      <c r="E172" s="36"/>
      <c r="F172" s="143"/>
      <c r="G172" s="36"/>
      <c r="H172" s="45"/>
    </row>
    <row r="173" spans="5:8" x14ac:dyDescent="0.25">
      <c r="E173" s="36"/>
      <c r="F173" s="143"/>
      <c r="G173" s="36"/>
      <c r="H173" s="45"/>
    </row>
    <row r="174" spans="5:8" x14ac:dyDescent="0.25">
      <c r="E174" s="36"/>
      <c r="F174" s="143"/>
      <c r="G174" s="36"/>
      <c r="H174" s="45"/>
    </row>
    <row r="175" spans="5:8" x14ac:dyDescent="0.25">
      <c r="E175" s="36"/>
      <c r="F175" s="143"/>
      <c r="G175" s="36"/>
      <c r="H175" s="45"/>
    </row>
    <row r="176" spans="5:8" x14ac:dyDescent="0.25">
      <c r="E176" s="36"/>
      <c r="F176" s="143"/>
      <c r="G176" s="36"/>
      <c r="H176" s="45"/>
    </row>
    <row r="177" spans="5:8" x14ac:dyDescent="0.25">
      <c r="E177" s="36"/>
      <c r="F177" s="143"/>
      <c r="G177" s="36"/>
      <c r="H177" s="45"/>
    </row>
    <row r="178" spans="5:8" x14ac:dyDescent="0.25">
      <c r="E178" s="36"/>
      <c r="F178" s="143"/>
      <c r="G178" s="36"/>
      <c r="H178" s="45"/>
    </row>
    <row r="179" spans="5:8" x14ac:dyDescent="0.25">
      <c r="E179" s="36"/>
      <c r="F179" s="143"/>
      <c r="G179" s="36"/>
      <c r="H179" s="45"/>
    </row>
    <row r="180" spans="5:8" x14ac:dyDescent="0.25">
      <c r="E180" s="36"/>
      <c r="F180" s="143"/>
      <c r="G180" s="36"/>
      <c r="H180" s="45"/>
    </row>
    <row r="181" spans="5:8" x14ac:dyDescent="0.25">
      <c r="E181" s="36"/>
      <c r="F181" s="143"/>
      <c r="G181" s="36"/>
      <c r="H181" s="45"/>
    </row>
    <row r="182" spans="5:8" x14ac:dyDescent="0.25">
      <c r="E182" s="36"/>
      <c r="F182" s="143"/>
      <c r="G182" s="36"/>
      <c r="H182" s="45"/>
    </row>
    <row r="183" spans="5:8" x14ac:dyDescent="0.25">
      <c r="E183" s="36"/>
      <c r="F183" s="143"/>
      <c r="G183" s="36"/>
      <c r="H183" s="45"/>
    </row>
    <row r="184" spans="5:8" x14ac:dyDescent="0.25">
      <c r="E184" s="36"/>
      <c r="F184" s="143"/>
      <c r="G184" s="36"/>
      <c r="H184" s="45"/>
    </row>
    <row r="185" spans="5:8" x14ac:dyDescent="0.25">
      <c r="E185" s="36"/>
      <c r="F185" s="143"/>
      <c r="G185" s="36"/>
      <c r="H185" s="45"/>
    </row>
    <row r="186" spans="5:8" x14ac:dyDescent="0.25">
      <c r="E186" s="36"/>
      <c r="F186" s="143"/>
      <c r="G186" s="36"/>
      <c r="H186" s="45"/>
    </row>
    <row r="187" spans="5:8" x14ac:dyDescent="0.25">
      <c r="E187" s="36"/>
      <c r="F187" s="143"/>
      <c r="G187" s="36"/>
      <c r="H187" s="45"/>
    </row>
    <row r="188" spans="5:8" x14ac:dyDescent="0.25">
      <c r="E188" s="36"/>
      <c r="F188" s="143"/>
      <c r="G188" s="36"/>
      <c r="H188" s="45"/>
    </row>
    <row r="189" spans="5:8" x14ac:dyDescent="0.25">
      <c r="E189" s="36"/>
      <c r="F189" s="143"/>
      <c r="G189" s="36"/>
      <c r="H189" s="45"/>
    </row>
    <row r="190" spans="5:8" x14ac:dyDescent="0.25">
      <c r="E190" s="36"/>
      <c r="F190" s="143"/>
      <c r="G190" s="36"/>
      <c r="H190" s="45"/>
    </row>
    <row r="191" spans="5:8" x14ac:dyDescent="0.25">
      <c r="E191" s="36"/>
      <c r="F191" s="143"/>
      <c r="G191" s="36"/>
      <c r="H191" s="45"/>
    </row>
    <row r="192" spans="5:8" x14ac:dyDescent="0.25">
      <c r="E192" s="36"/>
      <c r="F192" s="143"/>
      <c r="G192" s="36"/>
      <c r="H192" s="45"/>
    </row>
    <row r="193" spans="5:8" x14ac:dyDescent="0.25">
      <c r="E193" s="36"/>
      <c r="F193" s="143"/>
      <c r="G193" s="36"/>
      <c r="H193" s="45"/>
    </row>
    <row r="194" spans="5:8" x14ac:dyDescent="0.25">
      <c r="E194" s="36"/>
      <c r="F194" s="143"/>
      <c r="G194" s="36"/>
      <c r="H194" s="45"/>
    </row>
    <row r="195" spans="5:8" x14ac:dyDescent="0.25">
      <c r="E195" s="36"/>
      <c r="F195" s="143"/>
      <c r="G195" s="36"/>
      <c r="H195" s="45"/>
    </row>
    <row r="196" spans="5:8" x14ac:dyDescent="0.25">
      <c r="E196" s="36"/>
      <c r="F196" s="143"/>
      <c r="G196" s="36"/>
      <c r="H196" s="45"/>
    </row>
    <row r="197" spans="5:8" x14ac:dyDescent="0.25">
      <c r="E197" s="36"/>
      <c r="F197" s="143"/>
      <c r="G197" s="36"/>
      <c r="H197" s="45"/>
    </row>
    <row r="198" spans="5:8" x14ac:dyDescent="0.25">
      <c r="E198" s="36"/>
      <c r="F198" s="143"/>
      <c r="G198" s="36"/>
      <c r="H198" s="45"/>
    </row>
    <row r="199" spans="5:8" x14ac:dyDescent="0.25">
      <c r="E199" s="36"/>
      <c r="F199" s="143"/>
      <c r="G199" s="36"/>
      <c r="H199" s="45"/>
    </row>
    <row r="200" spans="5:8" x14ac:dyDescent="0.25">
      <c r="E200" s="36"/>
      <c r="F200" s="143"/>
      <c r="G200" s="36"/>
      <c r="H200" s="45"/>
    </row>
    <row r="201" spans="5:8" x14ac:dyDescent="0.25">
      <c r="E201" s="36"/>
      <c r="F201" s="143"/>
      <c r="G201" s="36"/>
      <c r="H201" s="45"/>
    </row>
    <row r="202" spans="5:8" x14ac:dyDescent="0.25">
      <c r="E202" s="36"/>
      <c r="F202" s="143"/>
      <c r="G202" s="36"/>
      <c r="H202" s="45"/>
    </row>
    <row r="203" spans="5:8" x14ac:dyDescent="0.25">
      <c r="E203" s="36"/>
      <c r="F203" s="143"/>
      <c r="G203" s="36"/>
      <c r="H203" s="45"/>
    </row>
    <row r="204" spans="5:8" x14ac:dyDescent="0.25">
      <c r="E204" s="36"/>
      <c r="F204" s="143"/>
      <c r="G204" s="36"/>
      <c r="H204" s="45"/>
    </row>
    <row r="205" spans="5:8" x14ac:dyDescent="0.25">
      <c r="E205" s="36"/>
      <c r="F205" s="143"/>
      <c r="G205" s="36"/>
      <c r="H205" s="45"/>
    </row>
    <row r="206" spans="5:8" x14ac:dyDescent="0.25">
      <c r="E206" s="36"/>
      <c r="F206" s="143"/>
      <c r="G206" s="36"/>
      <c r="H206" s="45"/>
    </row>
    <row r="207" spans="5:8" x14ac:dyDescent="0.25">
      <c r="E207" s="36"/>
      <c r="F207" s="143"/>
      <c r="G207" s="36"/>
      <c r="H207" s="45"/>
    </row>
    <row r="208" spans="5:8" x14ac:dyDescent="0.25">
      <c r="E208" s="36"/>
      <c r="F208" s="143"/>
      <c r="G208" s="36"/>
      <c r="H208" s="45"/>
    </row>
    <row r="209" spans="5:8" x14ac:dyDescent="0.25">
      <c r="E209" s="36"/>
      <c r="F209" s="143"/>
      <c r="G209" s="36"/>
      <c r="H209" s="45"/>
    </row>
    <row r="210" spans="5:8" x14ac:dyDescent="0.25">
      <c r="E210" s="36"/>
      <c r="F210" s="143"/>
      <c r="G210" s="36"/>
      <c r="H210" s="45"/>
    </row>
    <row r="211" spans="5:8" x14ac:dyDescent="0.25">
      <c r="E211" s="36"/>
      <c r="F211" s="143"/>
      <c r="G211" s="36"/>
      <c r="H211" s="45"/>
    </row>
    <row r="212" spans="5:8" x14ac:dyDescent="0.25">
      <c r="E212" s="36"/>
      <c r="F212" s="143"/>
      <c r="G212" s="36"/>
      <c r="H212" s="45"/>
    </row>
    <row r="213" spans="5:8" x14ac:dyDescent="0.25">
      <c r="E213" s="36"/>
      <c r="F213" s="143"/>
      <c r="G213" s="36"/>
      <c r="H213" s="45"/>
    </row>
    <row r="214" spans="5:8" x14ac:dyDescent="0.25">
      <c r="E214" s="36"/>
      <c r="F214" s="143"/>
      <c r="G214" s="36"/>
      <c r="H214" s="45"/>
    </row>
    <row r="215" spans="5:8" x14ac:dyDescent="0.25">
      <c r="E215" s="36"/>
      <c r="F215" s="143"/>
      <c r="G215" s="36"/>
      <c r="H215" s="45"/>
    </row>
    <row r="216" spans="5:8" x14ac:dyDescent="0.25">
      <c r="E216" s="36"/>
      <c r="F216" s="143"/>
      <c r="G216" s="36"/>
      <c r="H216" s="45"/>
    </row>
    <row r="217" spans="5:8" x14ac:dyDescent="0.25">
      <c r="E217" s="36"/>
      <c r="F217" s="143"/>
      <c r="G217" s="36"/>
      <c r="H217" s="45"/>
    </row>
    <row r="218" spans="5:8" x14ac:dyDescent="0.25">
      <c r="E218" s="36"/>
      <c r="F218" s="143"/>
      <c r="G218" s="36"/>
      <c r="H218" s="45"/>
    </row>
    <row r="219" spans="5:8" x14ac:dyDescent="0.25">
      <c r="E219" s="36"/>
      <c r="F219" s="143"/>
      <c r="G219" s="36"/>
      <c r="H219" s="45"/>
    </row>
    <row r="220" spans="5:8" x14ac:dyDescent="0.25">
      <c r="E220" s="36"/>
      <c r="F220" s="143"/>
      <c r="G220" s="36"/>
      <c r="H220" s="45"/>
    </row>
    <row r="221" spans="5:8" x14ac:dyDescent="0.25">
      <c r="E221" s="36"/>
      <c r="F221" s="143"/>
      <c r="G221" s="36"/>
      <c r="H221" s="45"/>
    </row>
    <row r="222" spans="5:8" x14ac:dyDescent="0.25">
      <c r="E222" s="36"/>
      <c r="F222" s="143"/>
      <c r="G222" s="36"/>
      <c r="H222" s="45"/>
    </row>
    <row r="223" spans="5:8" x14ac:dyDescent="0.25">
      <c r="E223" s="36"/>
      <c r="F223" s="143"/>
      <c r="G223" s="36"/>
      <c r="H223" s="45"/>
    </row>
    <row r="224" spans="5:8" x14ac:dyDescent="0.25">
      <c r="E224" s="36"/>
      <c r="F224" s="143"/>
      <c r="G224" s="36"/>
      <c r="H224" s="45"/>
    </row>
    <row r="225" spans="5:8" x14ac:dyDescent="0.25">
      <c r="E225" s="36"/>
      <c r="F225" s="143"/>
      <c r="G225" s="36"/>
      <c r="H225" s="45"/>
    </row>
    <row r="226" spans="5:8" x14ac:dyDescent="0.25">
      <c r="E226" s="36"/>
      <c r="F226" s="143"/>
      <c r="G226" s="36"/>
      <c r="H226" s="45"/>
    </row>
    <row r="227" spans="5:8" x14ac:dyDescent="0.25">
      <c r="E227" s="36"/>
      <c r="F227" s="143"/>
      <c r="G227" s="36"/>
      <c r="H227" s="45"/>
    </row>
    <row r="228" spans="5:8" x14ac:dyDescent="0.25">
      <c r="E228" s="36"/>
      <c r="F228" s="143"/>
      <c r="G228" s="36"/>
      <c r="H228" s="45"/>
    </row>
    <row r="229" spans="5:8" x14ac:dyDescent="0.25">
      <c r="E229" s="36"/>
      <c r="F229" s="143"/>
      <c r="G229" s="36"/>
      <c r="H229" s="45"/>
    </row>
    <row r="230" spans="5:8" x14ac:dyDescent="0.25">
      <c r="E230" s="36"/>
      <c r="F230" s="143"/>
      <c r="G230" s="36"/>
      <c r="H230" s="45"/>
    </row>
    <row r="231" spans="5:8" x14ac:dyDescent="0.25">
      <c r="E231" s="36"/>
      <c r="F231" s="143"/>
      <c r="G231" s="36"/>
      <c r="H231" s="45"/>
    </row>
    <row r="232" spans="5:8" x14ac:dyDescent="0.25">
      <c r="E232" s="36"/>
      <c r="F232" s="143"/>
      <c r="G232" s="36"/>
      <c r="H232" s="45"/>
    </row>
    <row r="233" spans="5:8" x14ac:dyDescent="0.25">
      <c r="E233" s="36"/>
      <c r="F233" s="143"/>
      <c r="G233" s="36"/>
      <c r="H233" s="45"/>
    </row>
    <row r="234" spans="5:8" x14ac:dyDescent="0.25">
      <c r="E234" s="36"/>
      <c r="F234" s="143"/>
      <c r="G234" s="36"/>
      <c r="H234" s="45"/>
    </row>
    <row r="235" spans="5:8" x14ac:dyDescent="0.25">
      <c r="E235" s="36"/>
      <c r="F235" s="143"/>
      <c r="G235" s="36"/>
      <c r="H235" s="45"/>
    </row>
    <row r="236" spans="5:8" x14ac:dyDescent="0.25">
      <c r="E236" s="36"/>
      <c r="F236" s="143"/>
      <c r="G236" s="36"/>
      <c r="H236" s="45"/>
    </row>
    <row r="237" spans="5:8" x14ac:dyDescent="0.25">
      <c r="E237" s="36"/>
      <c r="F237" s="143"/>
      <c r="G237" s="36"/>
      <c r="H237" s="45"/>
    </row>
    <row r="238" spans="5:8" x14ac:dyDescent="0.25">
      <c r="E238" s="36"/>
      <c r="F238" s="143"/>
      <c r="G238" s="36"/>
      <c r="H238" s="45"/>
    </row>
    <row r="239" spans="5:8" x14ac:dyDescent="0.25">
      <c r="E239" s="36"/>
      <c r="F239" s="143"/>
      <c r="G239" s="36"/>
      <c r="H239" s="45"/>
    </row>
    <row r="240" spans="5:8" x14ac:dyDescent="0.25">
      <c r="E240" s="36"/>
      <c r="F240" s="143"/>
      <c r="G240" s="36"/>
      <c r="H240" s="45"/>
    </row>
    <row r="241" spans="5:8" x14ac:dyDescent="0.25">
      <c r="E241" s="36"/>
      <c r="F241" s="143"/>
      <c r="G241" s="36"/>
      <c r="H241" s="45"/>
    </row>
    <row r="242" spans="5:8" x14ac:dyDescent="0.25">
      <c r="E242" s="36"/>
      <c r="F242" s="143"/>
      <c r="G242" s="36"/>
      <c r="H242" s="45"/>
    </row>
    <row r="243" spans="5:8" x14ac:dyDescent="0.25">
      <c r="E243" s="36"/>
      <c r="F243" s="143"/>
      <c r="G243" s="36"/>
      <c r="H243" s="45"/>
    </row>
    <row r="244" spans="5:8" x14ac:dyDescent="0.25">
      <c r="E244" s="36"/>
      <c r="F244" s="143"/>
      <c r="G244" s="36"/>
      <c r="H244" s="45"/>
    </row>
    <row r="245" spans="5:8" x14ac:dyDescent="0.25">
      <c r="E245" s="36"/>
      <c r="F245" s="143"/>
      <c r="G245" s="36"/>
      <c r="H245" s="45"/>
    </row>
    <row r="246" spans="5:8" x14ac:dyDescent="0.25">
      <c r="E246" s="36"/>
      <c r="F246" s="143"/>
      <c r="G246" s="36"/>
      <c r="H246" s="45"/>
    </row>
    <row r="247" spans="5:8" x14ac:dyDescent="0.25">
      <c r="E247" s="36"/>
      <c r="F247" s="143"/>
      <c r="G247" s="36"/>
      <c r="H247" s="45"/>
    </row>
    <row r="248" spans="5:8" x14ac:dyDescent="0.25">
      <c r="E248" s="36"/>
      <c r="F248" s="143"/>
      <c r="G248" s="36"/>
      <c r="H248" s="45"/>
    </row>
    <row r="249" spans="5:8" x14ac:dyDescent="0.25">
      <c r="E249" s="36"/>
      <c r="F249" s="143"/>
      <c r="G249" s="36"/>
      <c r="H249" s="45"/>
    </row>
    <row r="250" spans="5:8" x14ac:dyDescent="0.25">
      <c r="E250" s="36"/>
      <c r="F250" s="143"/>
      <c r="G250" s="36"/>
      <c r="H250" s="45"/>
    </row>
    <row r="251" spans="5:8" x14ac:dyDescent="0.25">
      <c r="E251" s="36"/>
      <c r="F251" s="143"/>
      <c r="G251" s="36"/>
      <c r="H251" s="45"/>
    </row>
    <row r="252" spans="5:8" x14ac:dyDescent="0.25">
      <c r="E252" s="36"/>
      <c r="F252" s="143"/>
      <c r="G252" s="36"/>
      <c r="H252" s="45"/>
    </row>
    <row r="253" spans="5:8" x14ac:dyDescent="0.25">
      <c r="E253" s="36"/>
      <c r="F253" s="143"/>
      <c r="G253" s="36"/>
      <c r="H253" s="45"/>
    </row>
    <row r="254" spans="5:8" x14ac:dyDescent="0.25">
      <c r="E254" s="36"/>
      <c r="F254" s="143"/>
      <c r="G254" s="36"/>
      <c r="H254" s="45"/>
    </row>
    <row r="255" spans="5:8" x14ac:dyDescent="0.25">
      <c r="E255" s="36"/>
      <c r="F255" s="143"/>
      <c r="G255" s="36"/>
      <c r="H255" s="45"/>
    </row>
    <row r="256" spans="5:8" x14ac:dyDescent="0.25">
      <c r="E256" s="36"/>
      <c r="F256" s="143"/>
      <c r="G256" s="36"/>
      <c r="H256" s="45"/>
    </row>
    <row r="257" spans="5:8" x14ac:dyDescent="0.25">
      <c r="E257" s="36"/>
      <c r="F257" s="143"/>
      <c r="G257" s="36"/>
      <c r="H257" s="45"/>
    </row>
    <row r="258" spans="5:8" x14ac:dyDescent="0.25">
      <c r="E258" s="36"/>
      <c r="F258" s="143"/>
      <c r="G258" s="36"/>
      <c r="H258" s="45"/>
    </row>
    <row r="259" spans="5:8" x14ac:dyDescent="0.25">
      <c r="E259" s="36"/>
      <c r="F259" s="143"/>
      <c r="G259" s="36"/>
      <c r="H259" s="45"/>
    </row>
    <row r="260" spans="5:8" x14ac:dyDescent="0.25">
      <c r="E260" s="36"/>
      <c r="F260" s="143"/>
      <c r="G260" s="36"/>
      <c r="H260" s="45"/>
    </row>
    <row r="261" spans="5:8" x14ac:dyDescent="0.25">
      <c r="E261" s="36"/>
      <c r="F261" s="143"/>
      <c r="G261" s="36"/>
      <c r="H261" s="45"/>
    </row>
    <row r="262" spans="5:8" x14ac:dyDescent="0.25">
      <c r="E262" s="36"/>
      <c r="F262" s="143"/>
      <c r="G262" s="36"/>
      <c r="H262" s="45"/>
    </row>
    <row r="263" spans="5:8" x14ac:dyDescent="0.25">
      <c r="E263" s="36"/>
      <c r="F263" s="143"/>
      <c r="G263" s="36"/>
      <c r="H263" s="45"/>
    </row>
    <row r="264" spans="5:8" x14ac:dyDescent="0.25">
      <c r="E264" s="36"/>
      <c r="F264" s="143"/>
      <c r="G264" s="36"/>
      <c r="H264" s="45"/>
    </row>
    <row r="265" spans="5:8" x14ac:dyDescent="0.25">
      <c r="E265" s="36"/>
      <c r="F265" s="143"/>
      <c r="G265" s="36"/>
      <c r="H265" s="45"/>
    </row>
    <row r="266" spans="5:8" x14ac:dyDescent="0.25">
      <c r="E266" s="36"/>
      <c r="F266" s="143"/>
      <c r="G266" s="36"/>
      <c r="H266" s="45"/>
    </row>
    <row r="267" spans="5:8" x14ac:dyDescent="0.25">
      <c r="E267" s="36"/>
      <c r="F267" s="143"/>
      <c r="G267" s="36"/>
      <c r="H267" s="45"/>
    </row>
    <row r="268" spans="5:8" x14ac:dyDescent="0.25">
      <c r="E268" s="36"/>
      <c r="F268" s="143"/>
      <c r="G268" s="36"/>
      <c r="H268" s="45"/>
    </row>
    <row r="269" spans="5:8" x14ac:dyDescent="0.25">
      <c r="E269" s="36"/>
      <c r="F269" s="143"/>
      <c r="G269" s="36"/>
      <c r="H269" s="45"/>
    </row>
    <row r="270" spans="5:8" x14ac:dyDescent="0.25">
      <c r="E270" s="36"/>
      <c r="F270" s="143"/>
      <c r="G270" s="36"/>
      <c r="H270" s="45"/>
    </row>
    <row r="271" spans="5:8" x14ac:dyDescent="0.25">
      <c r="E271" s="36"/>
      <c r="F271" s="143"/>
      <c r="G271" s="36"/>
      <c r="H271" s="45"/>
    </row>
    <row r="272" spans="5:8" x14ac:dyDescent="0.25">
      <c r="E272" s="36"/>
      <c r="F272" s="143"/>
      <c r="G272" s="36"/>
      <c r="H272" s="45"/>
    </row>
    <row r="273" spans="5:8" x14ac:dyDescent="0.25">
      <c r="E273" s="36"/>
      <c r="F273" s="143"/>
      <c r="G273" s="36"/>
      <c r="H273" s="45"/>
    </row>
    <row r="274" spans="5:8" x14ac:dyDescent="0.25">
      <c r="E274" s="36"/>
      <c r="F274" s="143"/>
      <c r="G274" s="36"/>
      <c r="H274" s="45"/>
    </row>
    <row r="275" spans="5:8" x14ac:dyDescent="0.25">
      <c r="E275" s="36"/>
      <c r="F275" s="143"/>
      <c r="G275" s="36"/>
      <c r="H275" s="45"/>
    </row>
    <row r="276" spans="5:8" x14ac:dyDescent="0.25">
      <c r="E276" s="36"/>
      <c r="F276" s="143"/>
      <c r="G276" s="36"/>
      <c r="H276" s="45"/>
    </row>
    <row r="277" spans="5:8" x14ac:dyDescent="0.25">
      <c r="E277" s="36"/>
      <c r="F277" s="143"/>
      <c r="G277" s="36"/>
      <c r="H277" s="45"/>
    </row>
    <row r="278" spans="5:8" x14ac:dyDescent="0.25">
      <c r="E278" s="36"/>
      <c r="F278" s="143"/>
      <c r="G278" s="36"/>
      <c r="H278" s="45"/>
    </row>
    <row r="279" spans="5:8" x14ac:dyDescent="0.25">
      <c r="E279" s="36"/>
      <c r="F279" s="143"/>
      <c r="G279" s="36"/>
      <c r="H279" s="45"/>
    </row>
    <row r="280" spans="5:8" x14ac:dyDescent="0.25">
      <c r="E280" s="36"/>
      <c r="F280" s="143"/>
      <c r="G280" s="36"/>
      <c r="H280" s="45"/>
    </row>
    <row r="281" spans="5:8" x14ac:dyDescent="0.25">
      <c r="E281" s="36"/>
      <c r="F281" s="143"/>
      <c r="G281" s="36"/>
      <c r="H281" s="45"/>
    </row>
    <row r="282" spans="5:8" x14ac:dyDescent="0.25">
      <c r="E282" s="36"/>
      <c r="F282" s="143"/>
      <c r="G282" s="36"/>
      <c r="H282" s="45"/>
    </row>
    <row r="283" spans="5:8" x14ac:dyDescent="0.25">
      <c r="E283" s="36"/>
      <c r="F283" s="143"/>
      <c r="G283" s="36"/>
      <c r="H283" s="45"/>
    </row>
    <row r="284" spans="5:8" x14ac:dyDescent="0.25">
      <c r="E284" s="36"/>
      <c r="F284" s="143"/>
      <c r="G284" s="36"/>
      <c r="H284" s="45"/>
    </row>
    <row r="285" spans="5:8" x14ac:dyDescent="0.25">
      <c r="E285" s="36"/>
      <c r="F285" s="143"/>
      <c r="G285" s="36"/>
      <c r="H285" s="45"/>
    </row>
    <row r="286" spans="5:8" x14ac:dyDescent="0.25">
      <c r="E286" s="36"/>
      <c r="F286" s="143"/>
      <c r="G286" s="36"/>
      <c r="H286" s="45"/>
    </row>
    <row r="287" spans="5:8" x14ac:dyDescent="0.25">
      <c r="E287" s="36"/>
      <c r="F287" s="143"/>
      <c r="G287" s="36"/>
      <c r="H287" s="45"/>
    </row>
    <row r="288" spans="5:8" x14ac:dyDescent="0.25">
      <c r="E288" s="36"/>
      <c r="F288" s="143"/>
      <c r="G288" s="36"/>
      <c r="H288" s="45"/>
    </row>
    <row r="289" spans="5:8" x14ac:dyDescent="0.25">
      <c r="E289" s="36"/>
      <c r="F289" s="143"/>
      <c r="G289" s="36"/>
      <c r="H289" s="45"/>
    </row>
    <row r="290" spans="5:8" x14ac:dyDescent="0.25">
      <c r="E290" s="36"/>
      <c r="F290" s="143"/>
      <c r="G290" s="36"/>
      <c r="H290" s="45"/>
    </row>
    <row r="291" spans="5:8" x14ac:dyDescent="0.25">
      <c r="E291" s="36"/>
      <c r="F291" s="143"/>
      <c r="G291" s="36"/>
      <c r="H291" s="45"/>
    </row>
    <row r="292" spans="5:8" x14ac:dyDescent="0.25">
      <c r="E292" s="36"/>
      <c r="F292" s="143"/>
      <c r="G292" s="36"/>
      <c r="H292" s="45"/>
    </row>
    <row r="293" spans="5:8" x14ac:dyDescent="0.25">
      <c r="E293" s="36"/>
      <c r="F293" s="143"/>
      <c r="G293" s="36"/>
      <c r="H293" s="45"/>
    </row>
    <row r="294" spans="5:8" x14ac:dyDescent="0.25">
      <c r="E294" s="36"/>
      <c r="F294" s="143"/>
      <c r="G294" s="36"/>
      <c r="H294" s="45"/>
    </row>
    <row r="295" spans="5:8" x14ac:dyDescent="0.25">
      <c r="E295" s="36"/>
      <c r="F295" s="143"/>
      <c r="G295" s="36"/>
      <c r="H295" s="45"/>
    </row>
    <row r="296" spans="5:8" x14ac:dyDescent="0.25">
      <c r="E296" s="36"/>
      <c r="F296" s="143"/>
      <c r="G296" s="36"/>
      <c r="H296" s="45"/>
    </row>
    <row r="297" spans="5:8" x14ac:dyDescent="0.25">
      <c r="E297" s="36"/>
      <c r="F297" s="143"/>
      <c r="G297" s="36"/>
      <c r="H297" s="45"/>
    </row>
    <row r="298" spans="5:8" x14ac:dyDescent="0.25">
      <c r="E298" s="36"/>
      <c r="F298" s="143"/>
      <c r="G298" s="36"/>
      <c r="H298" s="45"/>
    </row>
    <row r="299" spans="5:8" x14ac:dyDescent="0.25">
      <c r="E299" s="36"/>
      <c r="F299" s="143"/>
      <c r="G299" s="36"/>
      <c r="H299" s="45"/>
    </row>
    <row r="300" spans="5:8" x14ac:dyDescent="0.25">
      <c r="E300" s="36"/>
      <c r="F300" s="143"/>
      <c r="G300" s="36"/>
      <c r="H300" s="45"/>
    </row>
    <row r="301" spans="5:8" x14ac:dyDescent="0.25">
      <c r="E301" s="36"/>
      <c r="F301" s="143"/>
      <c r="G301" s="36"/>
      <c r="H301" s="45"/>
    </row>
    <row r="302" spans="5:8" x14ac:dyDescent="0.25">
      <c r="E302" s="36"/>
      <c r="F302" s="143"/>
      <c r="G302" s="36"/>
      <c r="H302" s="45"/>
    </row>
    <row r="303" spans="5:8" x14ac:dyDescent="0.25">
      <c r="E303" s="36"/>
      <c r="F303" s="143"/>
      <c r="G303" s="36"/>
      <c r="H303" s="45"/>
    </row>
    <row r="304" spans="5:8" x14ac:dyDescent="0.25">
      <c r="E304" s="36"/>
      <c r="F304" s="143"/>
      <c r="G304" s="36"/>
      <c r="H304" s="45"/>
    </row>
    <row r="305" spans="5:8" x14ac:dyDescent="0.25">
      <c r="E305" s="36"/>
      <c r="F305" s="143"/>
      <c r="G305" s="36"/>
      <c r="H305" s="45"/>
    </row>
    <row r="306" spans="5:8" x14ac:dyDescent="0.25">
      <c r="E306" s="36"/>
      <c r="F306" s="143"/>
      <c r="G306" s="36"/>
      <c r="H306" s="45"/>
    </row>
    <row r="307" spans="5:8" x14ac:dyDescent="0.25">
      <c r="E307" s="36"/>
      <c r="F307" s="143"/>
      <c r="G307" s="36"/>
      <c r="H307" s="45"/>
    </row>
    <row r="308" spans="5:8" x14ac:dyDescent="0.25">
      <c r="E308" s="36"/>
      <c r="F308" s="143"/>
      <c r="G308" s="36"/>
      <c r="H308" s="45"/>
    </row>
    <row r="309" spans="5:8" x14ac:dyDescent="0.25">
      <c r="E309" s="36"/>
      <c r="F309" s="143"/>
      <c r="G309" s="36"/>
      <c r="H309" s="45"/>
    </row>
    <row r="310" spans="5:8" x14ac:dyDescent="0.25">
      <c r="E310" s="36"/>
      <c r="F310" s="143"/>
      <c r="G310" s="36"/>
      <c r="H310" s="45"/>
    </row>
    <row r="311" spans="5:8" x14ac:dyDescent="0.25">
      <c r="E311" s="36"/>
      <c r="F311" s="143"/>
      <c r="G311" s="36"/>
      <c r="H311" s="45"/>
    </row>
    <row r="312" spans="5:8" x14ac:dyDescent="0.25">
      <c r="E312" s="36"/>
      <c r="F312" s="143"/>
      <c r="G312" s="36"/>
      <c r="H312" s="45"/>
    </row>
    <row r="313" spans="5:8" x14ac:dyDescent="0.25">
      <c r="E313" s="36"/>
      <c r="F313" s="143"/>
      <c r="G313" s="36"/>
      <c r="H313" s="45"/>
    </row>
    <row r="314" spans="5:8" x14ac:dyDescent="0.25">
      <c r="E314" s="36"/>
      <c r="F314" s="143"/>
      <c r="G314" s="36"/>
      <c r="H314" s="45"/>
    </row>
    <row r="315" spans="5:8" x14ac:dyDescent="0.25">
      <c r="E315" s="36"/>
      <c r="F315" s="143"/>
      <c r="G315" s="36"/>
      <c r="H315" s="45"/>
    </row>
    <row r="316" spans="5:8" x14ac:dyDescent="0.25">
      <c r="E316" s="36"/>
      <c r="F316" s="143"/>
      <c r="G316" s="36"/>
      <c r="H316" s="45"/>
    </row>
    <row r="317" spans="5:8" x14ac:dyDescent="0.25">
      <c r="E317" s="36"/>
      <c r="F317" s="143"/>
      <c r="G317" s="36"/>
      <c r="H317" s="45"/>
    </row>
    <row r="318" spans="5:8" x14ac:dyDescent="0.25">
      <c r="E318" s="36"/>
      <c r="F318" s="143"/>
      <c r="G318" s="36"/>
      <c r="H318" s="45"/>
    </row>
    <row r="319" spans="5:8" x14ac:dyDescent="0.25">
      <c r="E319" s="36"/>
      <c r="F319" s="143"/>
      <c r="G319" s="36"/>
      <c r="H319" s="45"/>
    </row>
    <row r="320" spans="5:8" x14ac:dyDescent="0.25">
      <c r="E320" s="36"/>
      <c r="F320" s="143"/>
      <c r="G320" s="36"/>
      <c r="H320" s="45"/>
    </row>
    <row r="321" spans="5:8" x14ac:dyDescent="0.25">
      <c r="E321" s="36"/>
      <c r="F321" s="143"/>
      <c r="G321" s="36"/>
      <c r="H321" s="45"/>
    </row>
    <row r="322" spans="5:8" x14ac:dyDescent="0.25">
      <c r="E322" s="36"/>
      <c r="F322" s="143"/>
      <c r="G322" s="36"/>
      <c r="H322" s="45"/>
    </row>
    <row r="323" spans="5:8" x14ac:dyDescent="0.25">
      <c r="E323" s="36"/>
      <c r="F323" s="143"/>
      <c r="G323" s="36"/>
      <c r="H323" s="45"/>
    </row>
    <row r="324" spans="5:8" x14ac:dyDescent="0.25">
      <c r="E324" s="36"/>
      <c r="F324" s="143"/>
      <c r="G324" s="36"/>
      <c r="H324" s="45"/>
    </row>
    <row r="325" spans="5:8" x14ac:dyDescent="0.25">
      <c r="E325" s="36"/>
      <c r="F325" s="143"/>
      <c r="G325" s="36"/>
      <c r="H325" s="45"/>
    </row>
    <row r="326" spans="5:8" x14ac:dyDescent="0.25">
      <c r="E326" s="36"/>
      <c r="F326" s="143"/>
      <c r="G326" s="36"/>
      <c r="H326" s="45"/>
    </row>
    <row r="327" spans="5:8" x14ac:dyDescent="0.25">
      <c r="E327" s="36"/>
      <c r="F327" s="143"/>
      <c r="G327" s="36"/>
      <c r="H327" s="45"/>
    </row>
    <row r="328" spans="5:8" x14ac:dyDescent="0.25">
      <c r="E328" s="36"/>
      <c r="F328" s="143"/>
      <c r="G328" s="36"/>
      <c r="H328" s="45"/>
    </row>
    <row r="329" spans="5:8" x14ac:dyDescent="0.25">
      <c r="E329" s="36"/>
      <c r="F329" s="143"/>
      <c r="G329" s="36"/>
      <c r="H329" s="45"/>
    </row>
  </sheetData>
  <mergeCells count="4">
    <mergeCell ref="E4:G4"/>
    <mergeCell ref="K10:L10"/>
    <mergeCell ref="A1:B1"/>
    <mergeCell ref="A2:B2"/>
  </mergeCells>
  <pageMargins left="0.32013888888888897" right="0.65208333333333302" top="8.3333333333333301E-2" bottom="2.0972222222222201" header="0.25" footer="0.2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9"/>
  <sheetViews>
    <sheetView showGridLines="0" zoomScale="90" zoomScaleNormal="90" zoomScaleSheetLayoutView="120" workbookViewId="0">
      <selection sqref="A1:B2"/>
    </sheetView>
  </sheetViews>
  <sheetFormatPr defaultColWidth="11" defaultRowHeight="11.25" customHeight="1" x14ac:dyDescent="0.2"/>
  <cols>
    <col min="1" max="1" width="16" style="67" customWidth="1"/>
    <col min="2" max="2" width="5.85546875" style="67" bestFit="1" customWidth="1"/>
    <col min="3" max="3" width="15.42578125" style="67" customWidth="1"/>
    <col min="4" max="4" width="4.42578125" style="67" customWidth="1"/>
    <col min="5" max="5" width="4.5703125" style="67" bestFit="1" customWidth="1"/>
    <col min="6" max="6" width="6.28515625" style="67" bestFit="1" customWidth="1"/>
    <col min="7" max="7" width="3.5703125" style="67" customWidth="1"/>
    <col min="8" max="8" width="3.28515625" style="67" bestFit="1" customWidth="1"/>
    <col min="9" max="9" width="7.5703125" style="67" customWidth="1"/>
    <col min="10" max="10" width="9.85546875" style="67" bestFit="1" customWidth="1"/>
    <col min="11" max="11" width="10.7109375" style="67" customWidth="1"/>
    <col min="12" max="12" width="20.5703125" style="66" customWidth="1"/>
    <col min="13" max="13" width="19.140625" style="66" bestFit="1" customWidth="1"/>
    <col min="14" max="14" width="12.140625" style="66" bestFit="1" customWidth="1"/>
    <col min="15" max="15" width="8.85546875" style="66" customWidth="1"/>
    <col min="16" max="16" width="14.85546875" style="120" customWidth="1"/>
    <col min="17" max="17" width="5.85546875" style="120" customWidth="1"/>
    <col min="18" max="18" width="15.42578125" style="120" customWidth="1"/>
    <col min="19" max="19" width="4.42578125" style="120" bestFit="1" customWidth="1"/>
    <col min="20" max="21" width="4.5703125" style="120" bestFit="1" customWidth="1"/>
    <col min="22" max="22" width="3.5703125" style="120" customWidth="1"/>
    <col min="23" max="23" width="3.28515625" style="120" customWidth="1"/>
    <col min="24" max="24" width="7.5703125" style="120" bestFit="1" customWidth="1"/>
    <col min="25" max="25" width="9.85546875" style="120" customWidth="1"/>
    <col min="26" max="26" width="9" style="120" bestFit="1" customWidth="1"/>
    <col min="27" max="27" width="8.7109375" style="120" customWidth="1"/>
    <col min="28" max="28" width="7.5703125" style="120" bestFit="1" customWidth="1"/>
    <col min="29" max="29" width="9" style="120" customWidth="1"/>
    <col min="30" max="30" width="11" style="120"/>
    <col min="31" max="16384" width="11" style="65"/>
  </cols>
  <sheetData>
    <row r="1" spans="1:30" ht="18.600000000000001" customHeight="1" x14ac:dyDescent="0.2">
      <c r="A1" s="215" t="s">
        <v>229</v>
      </c>
      <c r="B1" s="215"/>
      <c r="N1" s="119"/>
      <c r="O1" s="118"/>
    </row>
    <row r="2" spans="1:30" ht="17.45" customHeight="1" x14ac:dyDescent="0.2">
      <c r="A2" s="216" t="s">
        <v>228</v>
      </c>
      <c r="B2" s="216"/>
      <c r="N2" s="117"/>
      <c r="O2" s="117"/>
    </row>
    <row r="3" spans="1:30" ht="11.25" customHeight="1" x14ac:dyDescent="0.2">
      <c r="A3" s="116"/>
    </row>
    <row r="4" spans="1:30" ht="11.25" customHeight="1" x14ac:dyDescent="0.2">
      <c r="A4" s="218" t="s">
        <v>202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115"/>
    </row>
    <row r="5" spans="1:30" ht="11.25" customHeight="1" x14ac:dyDescent="0.2">
      <c r="A5" s="115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</row>
    <row r="6" spans="1:30" ht="11.25" customHeight="1" x14ac:dyDescent="0.2">
      <c r="A6" s="115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</row>
    <row r="7" spans="1:30" ht="11.25" customHeight="1" x14ac:dyDescent="0.2">
      <c r="A7" s="219" t="s">
        <v>1</v>
      </c>
      <c r="B7" s="218"/>
      <c r="C7" s="218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115"/>
    </row>
    <row r="8" spans="1:30" ht="11.25" customHeight="1" x14ac:dyDescent="0.2">
      <c r="A8" s="219" t="s">
        <v>201</v>
      </c>
      <c r="B8" s="218"/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115"/>
    </row>
    <row r="10" spans="1:30" ht="11.25" customHeight="1" x14ac:dyDescent="0.2">
      <c r="A10" s="79" t="s">
        <v>200</v>
      </c>
      <c r="B10" s="79" t="s">
        <v>199</v>
      </c>
      <c r="C10" s="79" t="s">
        <v>198</v>
      </c>
      <c r="D10" s="79" t="s">
        <v>197</v>
      </c>
      <c r="E10" s="79" t="s">
        <v>196</v>
      </c>
      <c r="F10" s="79" t="s">
        <v>195</v>
      </c>
      <c r="G10" s="79" t="s">
        <v>194</v>
      </c>
      <c r="H10" s="79" t="s">
        <v>193</v>
      </c>
      <c r="I10" s="79" t="s">
        <v>192</v>
      </c>
      <c r="J10" s="79" t="s">
        <v>191</v>
      </c>
      <c r="K10" s="79" t="s">
        <v>190</v>
      </c>
      <c r="L10" s="99" t="s">
        <v>189</v>
      </c>
      <c r="M10" s="99" t="s">
        <v>188</v>
      </c>
      <c r="N10" s="99" t="s">
        <v>187</v>
      </c>
      <c r="O10" s="99"/>
    </row>
    <row r="11" spans="1:30" ht="12.75" x14ac:dyDescent="0.2">
      <c r="A11" s="78"/>
      <c r="I11" s="79" t="s">
        <v>4</v>
      </c>
      <c r="J11" s="97"/>
      <c r="K11" s="102" t="s">
        <v>186</v>
      </c>
      <c r="L11" s="107"/>
      <c r="M11" s="107"/>
    </row>
    <row r="12" spans="1:30" ht="12.75" customHeight="1" x14ac:dyDescent="0.2">
      <c r="A12" s="78"/>
      <c r="G12" s="112" t="s">
        <v>185</v>
      </c>
      <c r="H12" s="113"/>
      <c r="I12" s="79" t="s">
        <v>182</v>
      </c>
      <c r="J12" s="79" t="s">
        <v>28</v>
      </c>
      <c r="K12" s="79" t="s">
        <v>29</v>
      </c>
      <c r="L12" s="99" t="s">
        <v>184</v>
      </c>
      <c r="M12" s="220" t="s">
        <v>183</v>
      </c>
      <c r="N12" s="220"/>
      <c r="O12" s="114"/>
    </row>
    <row r="13" spans="1:30" ht="11.25" customHeight="1" x14ac:dyDescent="0.2">
      <c r="A13" s="78"/>
      <c r="B13" s="79" t="s">
        <v>5</v>
      </c>
      <c r="C13" s="217" t="s">
        <v>10</v>
      </c>
      <c r="D13" s="79" t="s">
        <v>5</v>
      </c>
      <c r="E13" s="112" t="s">
        <v>182</v>
      </c>
      <c r="F13" s="113"/>
      <c r="G13" s="112" t="s">
        <v>181</v>
      </c>
      <c r="H13" s="112"/>
      <c r="I13" s="111" t="s">
        <v>180</v>
      </c>
      <c r="J13" s="79" t="s">
        <v>179</v>
      </c>
      <c r="K13" s="79" t="s">
        <v>26</v>
      </c>
      <c r="L13" s="99" t="s">
        <v>6</v>
      </c>
      <c r="M13" s="99" t="s">
        <v>7</v>
      </c>
      <c r="N13" s="99" t="s">
        <v>23</v>
      </c>
      <c r="O13" s="99"/>
    </row>
    <row r="14" spans="1:30" ht="11.25" customHeight="1" x14ac:dyDescent="0.2">
      <c r="A14" s="109" t="s">
        <v>8</v>
      </c>
      <c r="B14" s="109" t="s">
        <v>9</v>
      </c>
      <c r="C14" s="217"/>
      <c r="D14" s="109" t="s">
        <v>34</v>
      </c>
      <c r="E14" s="109" t="s">
        <v>178</v>
      </c>
      <c r="F14" s="109" t="s">
        <v>4</v>
      </c>
      <c r="G14" s="109" t="s">
        <v>178</v>
      </c>
      <c r="H14" s="109" t="s">
        <v>4</v>
      </c>
      <c r="I14" s="110" t="s">
        <v>177</v>
      </c>
      <c r="J14" s="109" t="s">
        <v>31</v>
      </c>
      <c r="K14" s="109" t="s">
        <v>31</v>
      </c>
      <c r="L14" s="108" t="s">
        <v>176</v>
      </c>
      <c r="M14" s="108" t="s">
        <v>24</v>
      </c>
      <c r="N14" s="108" t="s">
        <v>24</v>
      </c>
      <c r="O14" s="108"/>
    </row>
    <row r="15" spans="1:30" ht="13.5" customHeight="1" x14ac:dyDescent="0.2">
      <c r="A15" s="78"/>
      <c r="I15" s="96"/>
      <c r="J15" s="97"/>
      <c r="K15" s="94"/>
      <c r="L15" s="107"/>
      <c r="O15" s="211"/>
      <c r="P15" s="211"/>
    </row>
    <row r="16" spans="1:30" s="67" customFormat="1" ht="13.5" customHeight="1" x14ac:dyDescent="0.2">
      <c r="A16" s="78" t="s">
        <v>65</v>
      </c>
      <c r="C16" s="121" t="s">
        <v>147</v>
      </c>
      <c r="O16" s="105"/>
      <c r="P16" s="105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</row>
    <row r="17" spans="1:30" s="67" customFormat="1" ht="13.5" customHeight="1" x14ac:dyDescent="0.2">
      <c r="A17" s="78"/>
      <c r="C17" s="121" t="s">
        <v>175</v>
      </c>
      <c r="I17" s="96"/>
      <c r="J17" s="97"/>
      <c r="K17" s="94"/>
      <c r="L17" s="88">
        <f>SUM(L18:L19)</f>
        <v>1295400</v>
      </c>
      <c r="M17" s="88">
        <f>SUM(M18:M19)</f>
        <v>1386</v>
      </c>
      <c r="N17" s="88">
        <f>SUM(N18:N19)</f>
        <v>1210</v>
      </c>
      <c r="O17" s="212"/>
      <c r="P17" s="212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</row>
    <row r="18" spans="1:30" s="67" customFormat="1" ht="13.5" customHeight="1" x14ac:dyDescent="0.2">
      <c r="A18" s="78"/>
      <c r="B18" s="78">
        <v>3</v>
      </c>
      <c r="D18" s="67" t="s">
        <v>81</v>
      </c>
      <c r="E18" s="79" t="s">
        <v>44</v>
      </c>
      <c r="F18" s="79" t="s">
        <v>125</v>
      </c>
      <c r="G18" s="79" t="s">
        <v>77</v>
      </c>
      <c r="H18" s="79" t="s">
        <v>124</v>
      </c>
      <c r="I18" s="79" t="s">
        <v>57</v>
      </c>
      <c r="J18" s="87">
        <v>41365</v>
      </c>
      <c r="K18" s="79" t="s">
        <v>57</v>
      </c>
      <c r="L18" s="122">
        <v>1295400</v>
      </c>
      <c r="M18" s="101">
        <v>1386</v>
      </c>
      <c r="N18" s="91">
        <v>1210</v>
      </c>
      <c r="O18" s="86"/>
      <c r="P18" s="86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</row>
    <row r="19" spans="1:30" s="67" customFormat="1" ht="13.5" customHeight="1" x14ac:dyDescent="0.2">
      <c r="A19" s="78"/>
      <c r="B19" s="78"/>
      <c r="E19" s="79"/>
      <c r="F19" s="79"/>
      <c r="G19" s="79"/>
      <c r="H19" s="79"/>
      <c r="I19" s="79"/>
      <c r="J19" s="87"/>
      <c r="K19" s="79"/>
      <c r="L19" s="122"/>
      <c r="M19" s="101"/>
      <c r="N19" s="91"/>
      <c r="O19" s="86"/>
      <c r="P19" s="86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</row>
    <row r="20" spans="1:30" s="67" customFormat="1" ht="13.5" customHeight="1" x14ac:dyDescent="0.2">
      <c r="A20" s="78" t="s">
        <v>174</v>
      </c>
      <c r="B20" s="78"/>
      <c r="C20" s="78" t="s">
        <v>142</v>
      </c>
      <c r="D20" s="79"/>
      <c r="E20" s="79"/>
      <c r="F20" s="92"/>
      <c r="H20" s="78"/>
      <c r="I20" s="92"/>
      <c r="J20" s="87"/>
      <c r="K20" s="92"/>
      <c r="L20" s="88">
        <f>SUM(L21:L22)</f>
        <v>291550</v>
      </c>
      <c r="M20" s="88">
        <f>SUM(M21:M22)</f>
        <v>250</v>
      </c>
      <c r="N20" s="88">
        <f>SUM(N21:N22)</f>
        <v>250</v>
      </c>
      <c r="O20" s="86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</row>
    <row r="21" spans="1:30" s="67" customFormat="1" ht="13.5" customHeight="1" x14ac:dyDescent="0.2">
      <c r="A21" s="78"/>
      <c r="B21" s="78">
        <v>1</v>
      </c>
      <c r="D21" s="79" t="s">
        <v>107</v>
      </c>
      <c r="E21" s="79" t="s">
        <v>139</v>
      </c>
      <c r="F21" s="79" t="s">
        <v>173</v>
      </c>
      <c r="G21" s="79" t="s">
        <v>137</v>
      </c>
      <c r="H21" s="79" t="s">
        <v>130</v>
      </c>
      <c r="I21" s="79" t="s">
        <v>57</v>
      </c>
      <c r="J21" s="87">
        <v>34335</v>
      </c>
      <c r="K21" s="123">
        <v>42752</v>
      </c>
      <c r="L21" s="86">
        <v>291550</v>
      </c>
      <c r="M21" s="86">
        <v>250</v>
      </c>
      <c r="N21" s="86">
        <v>250</v>
      </c>
      <c r="O21" s="86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</row>
    <row r="22" spans="1:30" s="67" customFormat="1" ht="13.5" customHeight="1" x14ac:dyDescent="0.2">
      <c r="A22" s="78"/>
      <c r="I22" s="96"/>
      <c r="J22" s="97"/>
      <c r="K22" s="94"/>
      <c r="L22" s="107"/>
      <c r="M22" s="66"/>
      <c r="N22" s="66"/>
      <c r="O22" s="86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</row>
    <row r="23" spans="1:30" s="67" customFormat="1" ht="13.5" customHeight="1" x14ac:dyDescent="0.2">
      <c r="A23" s="78" t="s">
        <v>172</v>
      </c>
      <c r="C23" s="78" t="s">
        <v>171</v>
      </c>
      <c r="L23" s="91"/>
      <c r="M23" s="91"/>
      <c r="N23" s="91"/>
      <c r="O23" s="71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</row>
    <row r="24" spans="1:30" s="67" customFormat="1" ht="13.5" customHeight="1" x14ac:dyDescent="0.2">
      <c r="C24" s="78" t="s">
        <v>170</v>
      </c>
      <c r="L24" s="124">
        <f>SUM(L25:L26)</f>
        <v>22500</v>
      </c>
      <c r="M24" s="106">
        <f>SUM(M25:M26)</f>
        <v>25</v>
      </c>
      <c r="N24" s="105">
        <f>SUM(N25:N26)</f>
        <v>25</v>
      </c>
      <c r="O24" s="71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</row>
    <row r="25" spans="1:30" s="67" customFormat="1" ht="13.5" customHeight="1" x14ac:dyDescent="0.2">
      <c r="B25" s="78">
        <v>1</v>
      </c>
      <c r="D25" s="78" t="s">
        <v>109</v>
      </c>
      <c r="E25" s="67" t="s">
        <v>145</v>
      </c>
      <c r="F25" s="67" t="s">
        <v>145</v>
      </c>
      <c r="G25" s="67" t="s">
        <v>144</v>
      </c>
      <c r="H25" s="67" t="s">
        <v>144</v>
      </c>
      <c r="I25" s="79" t="s">
        <v>57</v>
      </c>
      <c r="J25" s="87">
        <v>40113</v>
      </c>
      <c r="K25" s="79" t="s">
        <v>57</v>
      </c>
      <c r="L25" s="122">
        <v>22500</v>
      </c>
      <c r="M25" s="91">
        <v>25</v>
      </c>
      <c r="N25" s="91">
        <v>25</v>
      </c>
      <c r="O25" s="105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</row>
    <row r="26" spans="1:30" s="67" customFormat="1" ht="13.5" customHeight="1" x14ac:dyDescent="0.2">
      <c r="A26" s="78"/>
      <c r="L26" s="91"/>
      <c r="M26" s="91"/>
      <c r="N26" s="91"/>
      <c r="O26" s="86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</row>
    <row r="27" spans="1:30" s="67" customFormat="1" ht="13.5" customHeight="1" x14ac:dyDescent="0.2">
      <c r="A27" s="79" t="s">
        <v>169</v>
      </c>
      <c r="B27" s="79"/>
      <c r="C27" s="79" t="s">
        <v>168</v>
      </c>
      <c r="D27" s="79"/>
      <c r="E27" s="79"/>
      <c r="F27" s="92"/>
      <c r="G27" s="92"/>
      <c r="H27" s="79"/>
      <c r="I27" s="92"/>
      <c r="J27" s="79"/>
      <c r="K27" s="92"/>
      <c r="L27" s="91"/>
      <c r="M27" s="91"/>
      <c r="O27" s="86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</row>
    <row r="28" spans="1:30" s="67" customFormat="1" ht="13.5" customHeight="1" x14ac:dyDescent="0.2">
      <c r="A28" s="79"/>
      <c r="B28" s="79"/>
      <c r="C28" s="79" t="s">
        <v>167</v>
      </c>
      <c r="D28" s="79"/>
      <c r="E28" s="79"/>
      <c r="F28" s="92"/>
      <c r="G28" s="92"/>
      <c r="H28" s="79"/>
      <c r="I28" s="92"/>
      <c r="J28" s="79"/>
      <c r="K28" s="92"/>
      <c r="L28" s="88">
        <f>SUM(L29:L31)</f>
        <v>2779980</v>
      </c>
      <c r="M28" s="88">
        <f>SUM(M29:M31)</f>
        <v>2700.5</v>
      </c>
      <c r="N28" s="88">
        <f>SUM(N29:N31)</f>
        <v>2378</v>
      </c>
      <c r="O28" s="91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</row>
    <row r="29" spans="1:30" s="67" customFormat="1" ht="13.5" customHeight="1" x14ac:dyDescent="0.2">
      <c r="A29" s="79"/>
      <c r="B29" s="79">
        <v>2</v>
      </c>
      <c r="C29" s="79"/>
      <c r="D29" s="79" t="s">
        <v>81</v>
      </c>
      <c r="E29" s="102" t="s">
        <v>44</v>
      </c>
      <c r="F29" s="79" t="s">
        <v>61</v>
      </c>
      <c r="G29" s="102" t="s">
        <v>77</v>
      </c>
      <c r="H29" s="79" t="s">
        <v>61</v>
      </c>
      <c r="I29" s="79" t="s">
        <v>57</v>
      </c>
      <c r="J29" s="87">
        <v>37408</v>
      </c>
      <c r="K29" s="79" t="s">
        <v>57</v>
      </c>
      <c r="L29" s="91">
        <v>1721490</v>
      </c>
      <c r="M29" s="86">
        <v>1672</v>
      </c>
      <c r="N29" s="86">
        <v>1470</v>
      </c>
      <c r="O29" s="105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</row>
    <row r="30" spans="1:30" s="67" customFormat="1" ht="13.5" customHeight="1" x14ac:dyDescent="0.2">
      <c r="A30" s="79"/>
      <c r="B30" s="86">
        <v>3</v>
      </c>
      <c r="D30" s="79" t="s">
        <v>48</v>
      </c>
      <c r="E30" s="79" t="s">
        <v>44</v>
      </c>
      <c r="F30" s="79" t="s">
        <v>125</v>
      </c>
      <c r="G30" s="79" t="s">
        <v>77</v>
      </c>
      <c r="H30" s="79" t="s">
        <v>124</v>
      </c>
      <c r="I30" s="79" t="s">
        <v>57</v>
      </c>
      <c r="J30" s="87">
        <v>37786</v>
      </c>
      <c r="K30" s="79" t="s">
        <v>57</v>
      </c>
      <c r="L30" s="86">
        <f>376380</f>
        <v>376380</v>
      </c>
      <c r="M30" s="86">
        <v>352</v>
      </c>
      <c r="N30" s="86">
        <v>314</v>
      </c>
      <c r="O30" s="91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</row>
    <row r="31" spans="1:30" s="67" customFormat="1" ht="13.5" customHeight="1" x14ac:dyDescent="0.2">
      <c r="A31" s="78"/>
      <c r="B31" s="104" t="s">
        <v>166</v>
      </c>
      <c r="C31" s="78"/>
      <c r="D31" s="79" t="s">
        <v>106</v>
      </c>
      <c r="E31" s="79" t="s">
        <v>125</v>
      </c>
      <c r="F31" s="79" t="s">
        <v>61</v>
      </c>
      <c r="G31" s="79" t="s">
        <v>124</v>
      </c>
      <c r="H31" s="79" t="s">
        <v>61</v>
      </c>
      <c r="I31" s="79" t="s">
        <v>57</v>
      </c>
      <c r="J31" s="87">
        <v>27150</v>
      </c>
      <c r="K31" s="79" t="s">
        <v>165</v>
      </c>
      <c r="L31" s="86">
        <f>682110</f>
        <v>682110</v>
      </c>
      <c r="M31" s="86">
        <v>676.5</v>
      </c>
      <c r="N31" s="86">
        <v>594</v>
      </c>
      <c r="O31" s="91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</row>
    <row r="32" spans="1:30" s="67" customFormat="1" ht="13.5" customHeight="1" x14ac:dyDescent="0.2">
      <c r="A32" s="78"/>
      <c r="B32" s="79"/>
      <c r="C32" s="78"/>
      <c r="D32" s="79"/>
      <c r="E32" s="79"/>
      <c r="F32" s="79"/>
      <c r="G32" s="79"/>
      <c r="H32" s="79"/>
      <c r="I32" s="79"/>
      <c r="J32" s="87"/>
      <c r="K32" s="79"/>
      <c r="L32" s="122"/>
      <c r="M32" s="86"/>
      <c r="N32" s="86"/>
      <c r="O32" s="91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</row>
    <row r="33" spans="1:30" s="67" customFormat="1" ht="13.5" customHeight="1" x14ac:dyDescent="0.2">
      <c r="A33" s="78" t="s">
        <v>17</v>
      </c>
      <c r="B33" s="79"/>
      <c r="C33" s="78" t="s">
        <v>164</v>
      </c>
      <c r="D33" s="79"/>
      <c r="E33" s="79"/>
      <c r="F33" s="79"/>
      <c r="G33" s="79"/>
      <c r="H33" s="79"/>
      <c r="I33" s="79"/>
      <c r="J33" s="87"/>
      <c r="K33" s="79"/>
      <c r="L33" s="122"/>
      <c r="M33" s="86"/>
      <c r="N33" s="86"/>
      <c r="O33" s="88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</row>
    <row r="34" spans="1:30" s="67" customFormat="1" ht="13.5" customHeight="1" x14ac:dyDescent="0.2">
      <c r="A34" s="78"/>
      <c r="B34" s="79"/>
      <c r="C34" s="78" t="s">
        <v>163</v>
      </c>
      <c r="D34" s="79"/>
      <c r="E34" s="79"/>
      <c r="F34" s="79"/>
      <c r="G34" s="79"/>
      <c r="H34" s="79"/>
      <c r="I34" s="79"/>
      <c r="J34" s="87"/>
      <c r="K34" s="79"/>
      <c r="L34" s="88">
        <f>SUM(L35:L38)</f>
        <v>1873968</v>
      </c>
      <c r="M34" s="88">
        <f>SUM(M35:M38)</f>
        <v>1866.8000000000002</v>
      </c>
      <c r="N34" s="88">
        <f>SUM(N35:N38)</f>
        <v>1707</v>
      </c>
      <c r="O34" s="86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</row>
    <row r="35" spans="1:30" s="67" customFormat="1" ht="13.5" customHeight="1" x14ac:dyDescent="0.2">
      <c r="A35" s="78"/>
      <c r="B35" s="79" t="s">
        <v>162</v>
      </c>
      <c r="C35" s="78"/>
      <c r="D35" s="79" t="s">
        <v>81</v>
      </c>
      <c r="E35" s="79" t="s">
        <v>44</v>
      </c>
      <c r="F35" s="79" t="s">
        <v>125</v>
      </c>
      <c r="G35" s="79" t="s">
        <v>77</v>
      </c>
      <c r="H35" s="79" t="s">
        <v>77</v>
      </c>
      <c r="I35" s="79" t="s">
        <v>57</v>
      </c>
      <c r="J35" s="87">
        <v>34090</v>
      </c>
      <c r="K35" s="79" t="s">
        <v>57</v>
      </c>
      <c r="L35" s="122">
        <v>526250</v>
      </c>
      <c r="M35" s="86">
        <v>493</v>
      </c>
      <c r="N35" s="86">
        <v>442</v>
      </c>
      <c r="O35" s="86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</row>
    <row r="36" spans="1:30" s="67" customFormat="1" ht="13.5" customHeight="1" x14ac:dyDescent="0.2">
      <c r="A36" s="78"/>
      <c r="B36" s="79" t="s">
        <v>161</v>
      </c>
      <c r="C36" s="78"/>
      <c r="D36" s="79" t="s">
        <v>81</v>
      </c>
      <c r="E36" s="79" t="s">
        <v>44</v>
      </c>
      <c r="F36" s="79" t="s">
        <v>125</v>
      </c>
      <c r="G36" s="79" t="s">
        <v>77</v>
      </c>
      <c r="H36" s="79" t="s">
        <v>77</v>
      </c>
      <c r="I36" s="79" t="s">
        <v>57</v>
      </c>
      <c r="J36" s="76">
        <v>34121</v>
      </c>
      <c r="K36" s="79" t="s">
        <v>57</v>
      </c>
      <c r="L36" s="122">
        <v>526250</v>
      </c>
      <c r="M36" s="86">
        <v>493</v>
      </c>
      <c r="N36" s="86">
        <v>442</v>
      </c>
      <c r="O36" s="86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</row>
    <row r="37" spans="1:30" s="67" customFormat="1" ht="13.5" customHeight="1" x14ac:dyDescent="0.2">
      <c r="A37" s="78"/>
      <c r="B37" s="103" t="s">
        <v>18</v>
      </c>
      <c r="C37" s="78"/>
      <c r="D37" s="79" t="s">
        <v>106</v>
      </c>
      <c r="E37" s="79" t="s">
        <v>44</v>
      </c>
      <c r="F37" s="79" t="s">
        <v>125</v>
      </c>
      <c r="G37" s="79" t="s">
        <v>77</v>
      </c>
      <c r="H37" s="79" t="s">
        <v>77</v>
      </c>
      <c r="I37" s="79" t="s">
        <v>57</v>
      </c>
      <c r="J37" s="76">
        <v>25781</v>
      </c>
      <c r="K37" s="76">
        <v>42674</v>
      </c>
      <c r="L37" s="122">
        <v>410734</v>
      </c>
      <c r="M37" s="86">
        <v>440.4</v>
      </c>
      <c r="N37" s="86">
        <v>411.5</v>
      </c>
      <c r="O37" s="86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</row>
    <row r="38" spans="1:30" s="67" customFormat="1" ht="13.5" customHeight="1" x14ac:dyDescent="0.2">
      <c r="A38" s="78"/>
      <c r="B38" s="77" t="s">
        <v>19</v>
      </c>
      <c r="C38" s="78"/>
      <c r="D38" s="79" t="s">
        <v>106</v>
      </c>
      <c r="E38" s="79" t="s">
        <v>44</v>
      </c>
      <c r="F38" s="79" t="s">
        <v>125</v>
      </c>
      <c r="G38" s="79" t="s">
        <v>77</v>
      </c>
      <c r="H38" s="79" t="s">
        <v>77</v>
      </c>
      <c r="I38" s="79" t="s">
        <v>57</v>
      </c>
      <c r="J38" s="76">
        <v>25781</v>
      </c>
      <c r="K38" s="76">
        <v>42674</v>
      </c>
      <c r="L38" s="122">
        <v>410734</v>
      </c>
      <c r="M38" s="86">
        <v>440.4</v>
      </c>
      <c r="N38" s="86">
        <v>411.5</v>
      </c>
      <c r="O38" s="86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</row>
    <row r="39" spans="1:30" s="67" customFormat="1" ht="13.5" customHeight="1" x14ac:dyDescent="0.2">
      <c r="D39" s="78"/>
      <c r="E39" s="78"/>
      <c r="H39" s="78"/>
      <c r="I39" s="96"/>
      <c r="J39" s="95"/>
      <c r="K39" s="94"/>
      <c r="L39" s="86"/>
      <c r="M39" s="91"/>
      <c r="N39" s="91"/>
      <c r="O39" s="88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</row>
    <row r="40" spans="1:30" s="67" customFormat="1" ht="13.5" customHeight="1" x14ac:dyDescent="0.2">
      <c r="A40" s="78" t="s">
        <v>90</v>
      </c>
      <c r="C40" s="78" t="s">
        <v>160</v>
      </c>
      <c r="D40" s="79"/>
      <c r="E40" s="79"/>
      <c r="F40" s="92"/>
      <c r="G40" s="92"/>
      <c r="H40" s="79"/>
      <c r="I40" s="92"/>
      <c r="J40" s="87"/>
      <c r="K40" s="92"/>
      <c r="L40" s="91"/>
      <c r="M40" s="91"/>
      <c r="N40" s="91"/>
      <c r="O40" s="86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</row>
    <row r="41" spans="1:30" s="67" customFormat="1" ht="13.5" customHeight="1" x14ac:dyDescent="0.2">
      <c r="A41" s="79"/>
      <c r="B41" s="79"/>
      <c r="C41" s="79" t="s">
        <v>74</v>
      </c>
      <c r="D41" s="79"/>
      <c r="E41" s="79"/>
      <c r="F41" s="92"/>
      <c r="G41" s="92"/>
      <c r="H41" s="79"/>
      <c r="I41" s="92"/>
      <c r="J41" s="87"/>
      <c r="K41" s="92"/>
      <c r="L41" s="88">
        <f>SUM(L42:L44)</f>
        <v>2951110</v>
      </c>
      <c r="M41" s="88">
        <f>SUM(M42:M44)</f>
        <v>2894</v>
      </c>
      <c r="N41" s="88">
        <f>SUM(N42:N44)</f>
        <v>2759</v>
      </c>
      <c r="O41" s="86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</row>
    <row r="42" spans="1:30" s="67" customFormat="1" ht="13.5" customHeight="1" x14ac:dyDescent="0.2">
      <c r="A42" s="79"/>
      <c r="B42" s="79">
        <v>1</v>
      </c>
      <c r="C42" s="92"/>
      <c r="D42" s="79" t="s">
        <v>107</v>
      </c>
      <c r="E42" s="79" t="s">
        <v>131</v>
      </c>
      <c r="F42" s="79" t="s">
        <v>44</v>
      </c>
      <c r="G42" s="79" t="s">
        <v>130</v>
      </c>
      <c r="H42" s="79" t="s">
        <v>77</v>
      </c>
      <c r="I42" s="79" t="s">
        <v>57</v>
      </c>
      <c r="J42" s="87">
        <v>28034</v>
      </c>
      <c r="K42" s="79" t="s">
        <v>57</v>
      </c>
      <c r="L42" s="125">
        <v>863300</v>
      </c>
      <c r="M42" s="101">
        <v>819</v>
      </c>
      <c r="N42" s="101">
        <v>809</v>
      </c>
      <c r="O42" s="86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</row>
    <row r="43" spans="1:30" s="67" customFormat="1" ht="13.5" customHeight="1" x14ac:dyDescent="0.2">
      <c r="A43" s="79"/>
      <c r="B43" s="79">
        <v>2</v>
      </c>
      <c r="C43" s="92"/>
      <c r="D43" s="79" t="s">
        <v>107</v>
      </c>
      <c r="E43" s="79" t="s">
        <v>131</v>
      </c>
      <c r="F43" s="79" t="s">
        <v>44</v>
      </c>
      <c r="G43" s="79" t="s">
        <v>130</v>
      </c>
      <c r="H43" s="79" t="s">
        <v>77</v>
      </c>
      <c r="I43" s="79" t="s">
        <v>57</v>
      </c>
      <c r="J43" s="87">
        <v>28460</v>
      </c>
      <c r="K43" s="79" t="s">
        <v>57</v>
      </c>
      <c r="L43" s="86">
        <v>863300</v>
      </c>
      <c r="M43" s="86">
        <v>819</v>
      </c>
      <c r="N43" s="86">
        <v>809</v>
      </c>
      <c r="O43" s="86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</row>
    <row r="44" spans="1:30" s="67" customFormat="1" ht="13.5" customHeight="1" x14ac:dyDescent="0.2">
      <c r="A44" s="78"/>
      <c r="B44" s="78">
        <v>3</v>
      </c>
      <c r="D44" s="78" t="s">
        <v>81</v>
      </c>
      <c r="E44" s="78" t="s">
        <v>44</v>
      </c>
      <c r="F44" s="78" t="s">
        <v>61</v>
      </c>
      <c r="G44" s="78" t="s">
        <v>77</v>
      </c>
      <c r="H44" s="78" t="s">
        <v>61</v>
      </c>
      <c r="I44" s="79" t="s">
        <v>57</v>
      </c>
      <c r="J44" s="87">
        <v>38504</v>
      </c>
      <c r="K44" s="79" t="s">
        <v>57</v>
      </c>
      <c r="L44" s="86">
        <v>1224510</v>
      </c>
      <c r="M44" s="86">
        <v>1256</v>
      </c>
      <c r="N44" s="86">
        <v>1141</v>
      </c>
      <c r="O44" s="86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</row>
    <row r="45" spans="1:30" s="67" customFormat="1" ht="13.5" customHeight="1" x14ac:dyDescent="0.2">
      <c r="D45" s="79"/>
      <c r="E45" s="79"/>
      <c r="F45" s="79"/>
      <c r="G45" s="79"/>
      <c r="H45" s="79"/>
      <c r="I45" s="79"/>
      <c r="J45" s="79"/>
      <c r="K45" s="79"/>
      <c r="L45" s="91"/>
      <c r="M45" s="91"/>
      <c r="N45" s="91"/>
      <c r="O45" s="91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</row>
    <row r="46" spans="1:30" s="67" customFormat="1" ht="13.5" customHeight="1" x14ac:dyDescent="0.2">
      <c r="A46" s="79" t="s">
        <v>54</v>
      </c>
      <c r="B46" s="79"/>
      <c r="C46" s="79" t="s">
        <v>159</v>
      </c>
      <c r="L46" s="91"/>
      <c r="M46" s="91"/>
      <c r="N46" s="91"/>
      <c r="O46" s="91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</row>
    <row r="47" spans="1:30" s="67" customFormat="1" ht="13.5" customHeight="1" x14ac:dyDescent="0.2">
      <c r="A47" s="79"/>
      <c r="B47" s="79"/>
      <c r="C47" s="79" t="s">
        <v>158</v>
      </c>
      <c r="D47" s="79"/>
      <c r="E47" s="79"/>
      <c r="F47" s="79"/>
      <c r="G47" s="79"/>
      <c r="H47" s="79"/>
      <c r="I47" s="79"/>
      <c r="J47" s="79"/>
      <c r="K47" s="79"/>
      <c r="L47" s="88">
        <f>SUM(L48:L52)</f>
        <v>4317510</v>
      </c>
      <c r="M47" s="88">
        <f>SUM(M48:M52)</f>
        <v>3879</v>
      </c>
      <c r="N47" s="88">
        <f>SUM(N48:N52)</f>
        <v>3699</v>
      </c>
      <c r="O47" s="88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</row>
    <row r="48" spans="1:30" s="67" customFormat="1" ht="13.5" customHeight="1" x14ac:dyDescent="0.2">
      <c r="A48" s="79"/>
      <c r="B48" s="79">
        <v>1</v>
      </c>
      <c r="C48" s="92"/>
      <c r="D48" s="79" t="s">
        <v>107</v>
      </c>
      <c r="E48" s="79" t="s">
        <v>131</v>
      </c>
      <c r="F48" s="79" t="s">
        <v>44</v>
      </c>
      <c r="G48" s="79" t="s">
        <v>77</v>
      </c>
      <c r="H48" s="79" t="s">
        <v>77</v>
      </c>
      <c r="I48" s="79" t="s">
        <v>57</v>
      </c>
      <c r="J48" s="87">
        <v>29556</v>
      </c>
      <c r="K48" s="79" t="s">
        <v>57</v>
      </c>
      <c r="L48" s="86">
        <v>934500</v>
      </c>
      <c r="M48" s="86">
        <v>829</v>
      </c>
      <c r="N48" s="86">
        <v>823</v>
      </c>
      <c r="O48" s="101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</row>
    <row r="49" spans="1:30" s="67" customFormat="1" ht="13.5" customHeight="1" x14ac:dyDescent="0.2">
      <c r="A49" s="79"/>
      <c r="B49" s="79">
        <v>2</v>
      </c>
      <c r="C49" s="92"/>
      <c r="D49" s="79" t="s">
        <v>107</v>
      </c>
      <c r="E49" s="79" t="s">
        <v>131</v>
      </c>
      <c r="F49" s="102" t="s">
        <v>44</v>
      </c>
      <c r="G49" s="102" t="s">
        <v>77</v>
      </c>
      <c r="H49" s="79" t="s">
        <v>77</v>
      </c>
      <c r="I49" s="79" t="s">
        <v>57</v>
      </c>
      <c r="J49" s="87">
        <v>29738</v>
      </c>
      <c r="K49" s="79" t="s">
        <v>57</v>
      </c>
      <c r="L49" s="86">
        <v>934500</v>
      </c>
      <c r="M49" s="86">
        <v>809</v>
      </c>
      <c r="N49" s="86">
        <v>803</v>
      </c>
      <c r="O49" s="101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</row>
    <row r="50" spans="1:30" s="67" customFormat="1" ht="13.5" customHeight="1" x14ac:dyDescent="0.2">
      <c r="A50" s="79"/>
      <c r="B50" s="79">
        <v>3</v>
      </c>
      <c r="C50" s="92"/>
      <c r="D50" s="79" t="s">
        <v>81</v>
      </c>
      <c r="E50" s="79" t="s">
        <v>44</v>
      </c>
      <c r="F50" s="79" t="s">
        <v>61</v>
      </c>
      <c r="G50" s="79" t="s">
        <v>77</v>
      </c>
      <c r="H50" s="79" t="s">
        <v>61</v>
      </c>
      <c r="I50" s="79" t="s">
        <v>57</v>
      </c>
      <c r="J50" s="87">
        <v>34366</v>
      </c>
      <c r="K50" s="79" t="s">
        <v>57</v>
      </c>
      <c r="L50" s="86">
        <v>612000</v>
      </c>
      <c r="M50" s="86">
        <v>499</v>
      </c>
      <c r="N50" s="86">
        <v>469</v>
      </c>
      <c r="O50" s="91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</row>
    <row r="51" spans="1:30" s="67" customFormat="1" ht="13.5" customHeight="1" x14ac:dyDescent="0.2">
      <c r="A51" s="78"/>
      <c r="B51" s="79">
        <v>4</v>
      </c>
      <c r="C51" s="92"/>
      <c r="D51" s="79" t="s">
        <v>81</v>
      </c>
      <c r="E51" s="79" t="s">
        <v>44</v>
      </c>
      <c r="F51" s="79" t="s">
        <v>61</v>
      </c>
      <c r="G51" s="79" t="s">
        <v>77</v>
      </c>
      <c r="H51" s="79" t="s">
        <v>61</v>
      </c>
      <c r="I51" s="79" t="s">
        <v>57</v>
      </c>
      <c r="J51" s="87">
        <v>34425</v>
      </c>
      <c r="K51" s="79" t="s">
        <v>57</v>
      </c>
      <c r="L51" s="86">
        <v>612000</v>
      </c>
      <c r="M51" s="86">
        <v>499</v>
      </c>
      <c r="N51" s="86">
        <v>469</v>
      </c>
      <c r="O51" s="91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</row>
    <row r="52" spans="1:30" s="67" customFormat="1" ht="13.5" customHeight="1" x14ac:dyDescent="0.2">
      <c r="A52" s="79"/>
      <c r="B52" s="79" t="s">
        <v>157</v>
      </c>
      <c r="C52" s="92"/>
      <c r="D52" s="79" t="s">
        <v>81</v>
      </c>
      <c r="E52" s="79" t="s">
        <v>44</v>
      </c>
      <c r="F52" s="79" t="s">
        <v>125</v>
      </c>
      <c r="G52" s="79" t="s">
        <v>77</v>
      </c>
      <c r="H52" s="79" t="s">
        <v>124</v>
      </c>
      <c r="I52" s="79" t="s">
        <v>57</v>
      </c>
      <c r="J52" s="87">
        <v>38533</v>
      </c>
      <c r="K52" s="79" t="s">
        <v>57</v>
      </c>
      <c r="L52" s="86">
        <v>1224510</v>
      </c>
      <c r="M52" s="86">
        <v>1243</v>
      </c>
      <c r="N52" s="86">
        <v>1135</v>
      </c>
      <c r="O52" s="88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</row>
    <row r="53" spans="1:30" s="67" customFormat="1" ht="13.5" customHeight="1" x14ac:dyDescent="0.2">
      <c r="A53" s="79"/>
      <c r="B53" s="79"/>
      <c r="C53" s="92"/>
      <c r="D53" s="79"/>
      <c r="E53" s="79"/>
      <c r="F53" s="79"/>
      <c r="G53" s="79"/>
      <c r="H53" s="79"/>
      <c r="I53" s="79"/>
      <c r="J53" s="87"/>
      <c r="K53" s="79"/>
      <c r="L53" s="86"/>
      <c r="M53" s="86"/>
      <c r="N53" s="86"/>
      <c r="O53" s="86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</row>
    <row r="54" spans="1:30" s="67" customFormat="1" ht="13.5" customHeight="1" x14ac:dyDescent="0.2">
      <c r="A54" s="79" t="s">
        <v>20</v>
      </c>
      <c r="C54" s="79" t="s">
        <v>21</v>
      </c>
      <c r="J54" s="97"/>
      <c r="K54" s="94"/>
      <c r="L54" s="126"/>
      <c r="M54" s="66"/>
      <c r="N54" s="66"/>
      <c r="O54" s="86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</row>
    <row r="55" spans="1:30" s="67" customFormat="1" ht="13.5" customHeight="1" x14ac:dyDescent="0.2">
      <c r="A55" s="79"/>
      <c r="C55" s="79" t="s">
        <v>22</v>
      </c>
      <c r="J55" s="97"/>
      <c r="K55" s="94"/>
      <c r="L55" s="88">
        <f>SUM(L56:L56)</f>
        <v>410734</v>
      </c>
      <c r="M55" s="88">
        <f>SUM(M56:M56)</f>
        <v>440.4</v>
      </c>
      <c r="N55" s="88">
        <f>SUM(N56:N56)</f>
        <v>411.6</v>
      </c>
      <c r="O55" s="86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</row>
    <row r="56" spans="1:30" s="67" customFormat="1" ht="13.5" customHeight="1" x14ac:dyDescent="0.2">
      <c r="A56" s="78"/>
      <c r="B56" s="77" t="s">
        <v>18</v>
      </c>
      <c r="C56" s="78"/>
      <c r="D56" s="79" t="s">
        <v>106</v>
      </c>
      <c r="E56" s="79" t="s">
        <v>44</v>
      </c>
      <c r="F56" s="79" t="s">
        <v>125</v>
      </c>
      <c r="G56" s="79" t="s">
        <v>77</v>
      </c>
      <c r="H56" s="79" t="s">
        <v>77</v>
      </c>
      <c r="I56" s="79" t="s">
        <v>57</v>
      </c>
      <c r="J56" s="76">
        <v>26146</v>
      </c>
      <c r="K56" s="76">
        <v>42674</v>
      </c>
      <c r="L56" s="122">
        <v>410734</v>
      </c>
      <c r="M56" s="86">
        <v>440.4</v>
      </c>
      <c r="N56" s="86">
        <v>411.6</v>
      </c>
      <c r="O56" s="86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</row>
    <row r="57" spans="1:30" s="67" customFormat="1" ht="13.5" customHeight="1" x14ac:dyDescent="0.2">
      <c r="C57" s="78"/>
      <c r="O57" s="86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AD57" s="120"/>
    </row>
    <row r="58" spans="1:30" s="67" customFormat="1" ht="13.5" customHeight="1" x14ac:dyDescent="0.2">
      <c r="A58" s="78" t="s">
        <v>156</v>
      </c>
      <c r="C58" s="78" t="s">
        <v>155</v>
      </c>
      <c r="O58" s="71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</row>
    <row r="59" spans="1:30" s="67" customFormat="1" ht="13.5" customHeight="1" x14ac:dyDescent="0.2">
      <c r="C59" s="78" t="s">
        <v>154</v>
      </c>
      <c r="L59" s="88">
        <f>SUM(L60:L60)</f>
        <v>1295400</v>
      </c>
      <c r="M59" s="88">
        <f>SUM(M60:M60)</f>
        <v>1360</v>
      </c>
      <c r="N59" s="88">
        <f>SUM(N60:N60)</f>
        <v>1212</v>
      </c>
      <c r="O59" s="66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</row>
    <row r="60" spans="1:30" s="67" customFormat="1" ht="13.5" customHeight="1" x14ac:dyDescent="0.2">
      <c r="A60" s="78"/>
      <c r="B60" s="78">
        <v>5</v>
      </c>
      <c r="D60" s="67" t="s">
        <v>81</v>
      </c>
      <c r="E60" s="67" t="s">
        <v>44</v>
      </c>
      <c r="F60" s="67" t="s">
        <v>125</v>
      </c>
      <c r="G60" s="67" t="s">
        <v>77</v>
      </c>
      <c r="H60" s="67" t="s">
        <v>130</v>
      </c>
      <c r="I60" s="67" t="s">
        <v>57</v>
      </c>
      <c r="J60" s="127">
        <v>41743</v>
      </c>
      <c r="K60" s="78" t="s">
        <v>57</v>
      </c>
      <c r="L60" s="91">
        <v>1295400</v>
      </c>
      <c r="M60" s="91">
        <v>1360</v>
      </c>
      <c r="N60" s="91">
        <v>1212</v>
      </c>
      <c r="O60" s="66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</row>
    <row r="61" spans="1:30" ht="13.5" customHeight="1" x14ac:dyDescent="0.2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</row>
    <row r="62" spans="1:30" ht="13.5" customHeight="1" x14ac:dyDescent="0.2">
      <c r="A62" s="90" t="s">
        <v>69</v>
      </c>
      <c r="B62" s="79"/>
      <c r="C62" s="79" t="s">
        <v>153</v>
      </c>
      <c r="D62" s="79"/>
      <c r="E62" s="79"/>
      <c r="F62" s="79"/>
      <c r="G62" s="79"/>
      <c r="H62" s="79"/>
      <c r="I62" s="79"/>
      <c r="J62" s="87"/>
      <c r="K62" s="79"/>
      <c r="L62" s="67"/>
      <c r="M62" s="67"/>
      <c r="N62" s="67"/>
      <c r="O62" s="65"/>
    </row>
    <row r="63" spans="1:30" ht="13.5" customHeight="1" x14ac:dyDescent="0.2">
      <c r="A63" s="84"/>
      <c r="B63" s="79"/>
      <c r="C63" s="79" t="s">
        <v>152</v>
      </c>
      <c r="D63" s="79"/>
      <c r="E63" s="79"/>
      <c r="F63" s="79"/>
      <c r="G63" s="79"/>
      <c r="H63" s="79"/>
      <c r="I63" s="79"/>
      <c r="J63" s="87"/>
      <c r="K63" s="87"/>
      <c r="L63" s="88">
        <f>SUM(L64:L65)</f>
        <v>2377720</v>
      </c>
      <c r="M63" s="88">
        <f>SUM(M64:M65)</f>
        <v>2200</v>
      </c>
      <c r="N63" s="88">
        <f>SUM(N64:N65)</f>
        <v>2010</v>
      </c>
      <c r="O63" s="65"/>
    </row>
    <row r="64" spans="1:30" ht="13.5" customHeight="1" x14ac:dyDescent="0.2">
      <c r="A64" s="90"/>
      <c r="B64" s="79">
        <v>4</v>
      </c>
      <c r="C64" s="78"/>
      <c r="D64" s="79" t="s">
        <v>81</v>
      </c>
      <c r="E64" s="79" t="s">
        <v>44</v>
      </c>
      <c r="F64" s="79" t="s">
        <v>61</v>
      </c>
      <c r="G64" s="79" t="s">
        <v>77</v>
      </c>
      <c r="H64" s="79" t="s">
        <v>61</v>
      </c>
      <c r="I64" s="79" t="s">
        <v>57</v>
      </c>
      <c r="J64" s="87">
        <v>37895</v>
      </c>
      <c r="K64" s="79" t="s">
        <v>57</v>
      </c>
      <c r="L64" s="125">
        <f>(188190*4)+436100</f>
        <v>1188860</v>
      </c>
      <c r="M64" s="86">
        <v>1100</v>
      </c>
      <c r="N64" s="86">
        <v>1005</v>
      </c>
      <c r="O64" s="65"/>
    </row>
    <row r="65" spans="1:15" ht="13.5" customHeight="1" x14ac:dyDescent="0.2">
      <c r="A65" s="90"/>
      <c r="B65" s="79">
        <v>5</v>
      </c>
      <c r="C65" s="78"/>
      <c r="D65" s="79" t="s">
        <v>81</v>
      </c>
      <c r="E65" s="79" t="s">
        <v>44</v>
      </c>
      <c r="F65" s="79" t="s">
        <v>61</v>
      </c>
      <c r="G65" s="79" t="s">
        <v>77</v>
      </c>
      <c r="H65" s="79" t="s">
        <v>61</v>
      </c>
      <c r="I65" s="79" t="s">
        <v>57</v>
      </c>
      <c r="J65" s="87">
        <v>37408</v>
      </c>
      <c r="K65" s="79" t="s">
        <v>57</v>
      </c>
      <c r="L65" s="125">
        <f>(188190*4)+436100</f>
        <v>1188860</v>
      </c>
      <c r="M65" s="86">
        <v>1100</v>
      </c>
      <c r="N65" s="86">
        <v>1005</v>
      </c>
      <c r="O65" s="65"/>
    </row>
    <row r="66" spans="1:15" ht="13.5" customHeight="1" x14ac:dyDescent="0.2">
      <c r="A66" s="90"/>
      <c r="B66" s="79"/>
      <c r="C66" s="79"/>
      <c r="D66" s="79"/>
      <c r="E66" s="79"/>
      <c r="F66" s="79"/>
      <c r="G66" s="79"/>
      <c r="H66" s="79"/>
      <c r="I66" s="79"/>
      <c r="J66" s="87"/>
      <c r="K66" s="79"/>
      <c r="L66" s="125"/>
      <c r="M66" s="86"/>
      <c r="N66" s="86"/>
      <c r="O66" s="65"/>
    </row>
    <row r="67" spans="1:15" ht="13.5" customHeight="1" x14ac:dyDescent="0.2">
      <c r="A67" s="100" t="s">
        <v>151</v>
      </c>
      <c r="B67" s="79"/>
      <c r="C67" s="79" t="s">
        <v>150</v>
      </c>
      <c r="D67" s="92"/>
      <c r="E67" s="79"/>
      <c r="F67" s="92"/>
      <c r="G67" s="92"/>
      <c r="H67" s="79"/>
      <c r="I67" s="92"/>
      <c r="J67" s="87"/>
      <c r="K67" s="92"/>
      <c r="L67" s="88">
        <f>L68</f>
        <v>891000</v>
      </c>
      <c r="M67" s="88">
        <f>M68</f>
        <v>635</v>
      </c>
      <c r="N67" s="88">
        <f>N68</f>
        <v>634</v>
      </c>
      <c r="O67" s="65"/>
    </row>
    <row r="68" spans="1:15" ht="13.5" customHeight="1" x14ac:dyDescent="0.2">
      <c r="A68" s="84"/>
      <c r="B68" s="99">
        <v>4</v>
      </c>
      <c r="C68" s="78"/>
      <c r="D68" s="79" t="s">
        <v>107</v>
      </c>
      <c r="E68" s="79" t="s">
        <v>149</v>
      </c>
      <c r="F68" s="79" t="s">
        <v>61</v>
      </c>
      <c r="G68" s="79" t="s">
        <v>137</v>
      </c>
      <c r="H68" s="79" t="s">
        <v>61</v>
      </c>
      <c r="I68" s="79" t="s">
        <v>57</v>
      </c>
      <c r="J68" s="87">
        <v>32690</v>
      </c>
      <c r="K68" s="79" t="s">
        <v>57</v>
      </c>
      <c r="L68" s="125">
        <v>891000</v>
      </c>
      <c r="M68" s="86">
        <v>635</v>
      </c>
      <c r="N68" s="86">
        <v>634</v>
      </c>
      <c r="O68" s="65"/>
    </row>
    <row r="69" spans="1:15" ht="13.5" customHeight="1" x14ac:dyDescent="0.2">
      <c r="A69" s="90"/>
      <c r="C69" s="79" t="s">
        <v>108</v>
      </c>
      <c r="L69" s="128"/>
      <c r="M69" s="67"/>
      <c r="N69" s="67"/>
      <c r="O69" s="65"/>
    </row>
    <row r="70" spans="1:15" ht="13.5" customHeight="1" x14ac:dyDescent="0.2">
      <c r="A70" s="84" t="s">
        <v>148</v>
      </c>
      <c r="C70" s="78" t="s">
        <v>147</v>
      </c>
      <c r="L70" s="129"/>
      <c r="M70" s="78"/>
      <c r="N70" s="91"/>
      <c r="O70" s="65"/>
    </row>
    <row r="71" spans="1:15" ht="13.5" customHeight="1" x14ac:dyDescent="0.2">
      <c r="A71" s="84"/>
      <c r="C71" s="78" t="s">
        <v>146</v>
      </c>
      <c r="L71" s="130">
        <f>L72</f>
        <v>10000</v>
      </c>
      <c r="M71" s="98">
        <f>M72</f>
        <v>10</v>
      </c>
      <c r="N71" s="98">
        <f>N72</f>
        <v>10</v>
      </c>
      <c r="O71" s="65"/>
    </row>
    <row r="72" spans="1:15" ht="13.5" customHeight="1" x14ac:dyDescent="0.2">
      <c r="A72" s="84"/>
      <c r="B72" s="78">
        <v>1</v>
      </c>
      <c r="C72" s="78"/>
      <c r="D72" s="67" t="s">
        <v>109</v>
      </c>
      <c r="E72" s="67" t="s">
        <v>145</v>
      </c>
      <c r="F72" s="67" t="s">
        <v>145</v>
      </c>
      <c r="G72" s="67" t="s">
        <v>144</v>
      </c>
      <c r="H72" s="67" t="s">
        <v>144</v>
      </c>
      <c r="I72" s="79" t="s">
        <v>57</v>
      </c>
      <c r="J72" s="87">
        <v>40284</v>
      </c>
      <c r="K72" s="79" t="s">
        <v>57</v>
      </c>
      <c r="L72" s="101">
        <v>10000</v>
      </c>
      <c r="M72" s="91">
        <v>10</v>
      </c>
      <c r="N72" s="91">
        <v>10</v>
      </c>
      <c r="O72" s="65"/>
    </row>
    <row r="73" spans="1:15" ht="13.5" customHeight="1" x14ac:dyDescent="0.2">
      <c r="A73" s="84"/>
      <c r="B73" s="78"/>
      <c r="C73" s="78"/>
      <c r="E73" s="78"/>
      <c r="H73" s="78"/>
      <c r="I73" s="96"/>
      <c r="J73" s="97"/>
      <c r="K73" s="94"/>
      <c r="L73" s="114"/>
      <c r="O73" s="65"/>
    </row>
    <row r="74" spans="1:15" ht="13.5" customHeight="1" x14ac:dyDescent="0.2">
      <c r="A74" s="84" t="s">
        <v>143</v>
      </c>
      <c r="B74" s="78"/>
      <c r="C74" s="78" t="s">
        <v>142</v>
      </c>
      <c r="D74" s="78"/>
      <c r="E74" s="78"/>
      <c r="H74" s="78"/>
      <c r="I74" s="96"/>
      <c r="J74" s="95"/>
      <c r="K74" s="94"/>
      <c r="L74" s="125"/>
      <c r="M74" s="93"/>
      <c r="N74" s="93"/>
      <c r="O74" s="65"/>
    </row>
    <row r="75" spans="1:15" ht="13.5" customHeight="1" x14ac:dyDescent="0.2">
      <c r="A75" s="90" t="s">
        <v>141</v>
      </c>
      <c r="B75" s="79"/>
      <c r="C75" s="79" t="s">
        <v>96</v>
      </c>
      <c r="D75" s="79"/>
      <c r="E75" s="78"/>
      <c r="F75" s="92"/>
      <c r="G75" s="79"/>
      <c r="H75" s="78"/>
      <c r="I75" s="92"/>
      <c r="J75" s="87"/>
      <c r="K75" s="92"/>
      <c r="L75" s="101"/>
      <c r="M75" s="93"/>
      <c r="N75" s="93"/>
      <c r="O75" s="65"/>
    </row>
    <row r="76" spans="1:15" ht="13.5" customHeight="1" x14ac:dyDescent="0.2">
      <c r="A76" s="90"/>
      <c r="B76" s="79"/>
      <c r="C76" s="79" t="s">
        <v>140</v>
      </c>
      <c r="D76" s="79"/>
      <c r="E76" s="79"/>
      <c r="F76" s="92"/>
      <c r="H76" s="78"/>
      <c r="I76" s="92"/>
      <c r="J76" s="87"/>
      <c r="K76" s="92"/>
      <c r="L76" s="88">
        <f>SUM(L77:L78)</f>
        <v>1359180</v>
      </c>
      <c r="M76" s="88">
        <f>SUM(M77:M78)</f>
        <v>260</v>
      </c>
      <c r="N76" s="88">
        <f>SUM(N77:N78)</f>
        <v>254</v>
      </c>
      <c r="O76" s="65"/>
    </row>
    <row r="77" spans="1:15" ht="13.5" customHeight="1" x14ac:dyDescent="0.2">
      <c r="A77" s="90"/>
      <c r="B77" s="79">
        <v>1</v>
      </c>
      <c r="C77" s="92"/>
      <c r="D77" s="79" t="s">
        <v>107</v>
      </c>
      <c r="E77" s="79" t="s">
        <v>139</v>
      </c>
      <c r="F77" s="79" t="s">
        <v>138</v>
      </c>
      <c r="G77" s="79" t="s">
        <v>137</v>
      </c>
      <c r="H77" s="79" t="s">
        <v>130</v>
      </c>
      <c r="I77" s="79" t="s">
        <v>57</v>
      </c>
      <c r="J77" s="87">
        <v>31837</v>
      </c>
      <c r="K77" s="79" t="s">
        <v>57</v>
      </c>
      <c r="L77" s="125">
        <v>679590</v>
      </c>
      <c r="M77" s="86">
        <v>130</v>
      </c>
      <c r="N77" s="86">
        <v>127</v>
      </c>
      <c r="O77" s="65"/>
    </row>
    <row r="78" spans="1:15" ht="13.5" customHeight="1" x14ac:dyDescent="0.2">
      <c r="A78" s="90"/>
      <c r="B78" s="79">
        <v>2</v>
      </c>
      <c r="C78" s="92"/>
      <c r="D78" s="79" t="s">
        <v>107</v>
      </c>
      <c r="E78" s="79" t="s">
        <v>139</v>
      </c>
      <c r="F78" s="79" t="s">
        <v>138</v>
      </c>
      <c r="G78" s="79" t="s">
        <v>137</v>
      </c>
      <c r="H78" s="79" t="s">
        <v>130</v>
      </c>
      <c r="I78" s="79" t="s">
        <v>57</v>
      </c>
      <c r="J78" s="87">
        <v>32264</v>
      </c>
      <c r="K78" s="79" t="s">
        <v>57</v>
      </c>
      <c r="L78" s="125">
        <v>679590</v>
      </c>
      <c r="M78" s="86">
        <v>130</v>
      </c>
      <c r="N78" s="86">
        <v>127</v>
      </c>
      <c r="O78" s="65"/>
    </row>
    <row r="79" spans="1:15" ht="13.5" customHeight="1" x14ac:dyDescent="0.2">
      <c r="A79" s="90"/>
      <c r="C79" s="92"/>
      <c r="L79" s="128"/>
      <c r="M79" s="67"/>
      <c r="N79" s="67"/>
      <c r="O79" s="65"/>
    </row>
    <row r="80" spans="1:15" ht="13.5" customHeight="1" x14ac:dyDescent="0.2">
      <c r="A80" s="90" t="s">
        <v>136</v>
      </c>
      <c r="B80" s="79"/>
      <c r="C80" s="79" t="s">
        <v>135</v>
      </c>
      <c r="D80" s="79"/>
      <c r="E80" s="79"/>
      <c r="F80" s="79"/>
      <c r="G80" s="79"/>
      <c r="H80" s="79"/>
      <c r="I80" s="79"/>
      <c r="J80" s="87"/>
      <c r="K80" s="79"/>
      <c r="L80" s="101"/>
      <c r="M80" s="91"/>
      <c r="N80" s="91"/>
      <c r="O80" s="65"/>
    </row>
    <row r="81" spans="1:15" ht="13.5" customHeight="1" x14ac:dyDescent="0.2">
      <c r="A81" s="90"/>
      <c r="B81" s="79"/>
      <c r="C81" s="79" t="s">
        <v>134</v>
      </c>
      <c r="D81" s="79"/>
      <c r="E81" s="79"/>
      <c r="F81" s="79"/>
      <c r="G81" s="79"/>
      <c r="H81" s="79"/>
      <c r="I81" s="79"/>
      <c r="J81" s="87"/>
      <c r="K81" s="79"/>
      <c r="L81" s="88">
        <f>SUM(L82:L83)</f>
        <v>2160000</v>
      </c>
      <c r="M81" s="88">
        <f>SUM(M82:M83)</f>
        <v>1863</v>
      </c>
      <c r="N81" s="88">
        <f>SUM(N82:N83)</f>
        <v>1821</v>
      </c>
      <c r="O81" s="65"/>
    </row>
    <row r="82" spans="1:15" ht="13.5" customHeight="1" x14ac:dyDescent="0.2">
      <c r="A82" s="90"/>
      <c r="B82" s="79">
        <v>1</v>
      </c>
      <c r="C82" s="79"/>
      <c r="D82" s="79" t="s">
        <v>107</v>
      </c>
      <c r="E82" s="79" t="s">
        <v>129</v>
      </c>
      <c r="F82" s="79" t="s">
        <v>61</v>
      </c>
      <c r="G82" s="79" t="s">
        <v>124</v>
      </c>
      <c r="H82" s="79" t="s">
        <v>61</v>
      </c>
      <c r="I82" s="79" t="s">
        <v>57</v>
      </c>
      <c r="J82" s="87">
        <v>27881</v>
      </c>
      <c r="K82" s="79" t="s">
        <v>57</v>
      </c>
      <c r="L82" s="101">
        <v>1080000</v>
      </c>
      <c r="M82" s="86">
        <v>1003</v>
      </c>
      <c r="N82" s="86">
        <v>981</v>
      </c>
      <c r="O82" s="65"/>
    </row>
    <row r="83" spans="1:15" ht="13.5" customHeight="1" x14ac:dyDescent="0.2">
      <c r="A83" s="90"/>
      <c r="B83" s="79">
        <v>2</v>
      </c>
      <c r="C83" s="89"/>
      <c r="D83" s="79" t="s">
        <v>107</v>
      </c>
      <c r="E83" s="79" t="s">
        <v>129</v>
      </c>
      <c r="F83" s="79" t="s">
        <v>61</v>
      </c>
      <c r="G83" s="79" t="s">
        <v>124</v>
      </c>
      <c r="H83" s="79" t="s">
        <v>61</v>
      </c>
      <c r="I83" s="79" t="s">
        <v>57</v>
      </c>
      <c r="J83" s="87">
        <v>30468</v>
      </c>
      <c r="K83" s="79" t="s">
        <v>57</v>
      </c>
      <c r="L83" s="125">
        <v>1080000</v>
      </c>
      <c r="M83" s="86">
        <v>860</v>
      </c>
      <c r="N83" s="86">
        <v>840</v>
      </c>
      <c r="O83" s="65"/>
    </row>
    <row r="84" spans="1:15" ht="13.5" customHeight="1" x14ac:dyDescent="0.2">
      <c r="A84" s="84"/>
      <c r="B84" s="79"/>
      <c r="C84" s="78"/>
      <c r="D84" s="79"/>
      <c r="E84" s="79"/>
      <c r="F84" s="79"/>
      <c r="G84" s="79"/>
      <c r="H84" s="79"/>
      <c r="I84" s="79"/>
      <c r="J84" s="76"/>
      <c r="K84" s="79"/>
      <c r="L84" s="131"/>
      <c r="M84" s="86"/>
      <c r="N84" s="86"/>
      <c r="O84" s="65"/>
    </row>
    <row r="85" spans="1:15" ht="13.5" customHeight="1" x14ac:dyDescent="0.2">
      <c r="A85" s="84" t="s">
        <v>11</v>
      </c>
      <c r="B85" s="79"/>
      <c r="C85" s="78" t="s">
        <v>133</v>
      </c>
      <c r="D85" s="79"/>
      <c r="E85" s="79"/>
      <c r="F85" s="79"/>
      <c r="G85" s="79"/>
      <c r="H85" s="79"/>
      <c r="I85" s="79"/>
      <c r="J85" s="76"/>
      <c r="K85" s="79"/>
      <c r="L85" s="88"/>
      <c r="M85" s="88"/>
      <c r="N85" s="88"/>
      <c r="O85" s="65"/>
    </row>
    <row r="86" spans="1:15" ht="13.5" customHeight="1" x14ac:dyDescent="0.2">
      <c r="A86" s="84"/>
      <c r="B86" s="79"/>
      <c r="C86" s="78" t="s">
        <v>132</v>
      </c>
      <c r="D86" s="79"/>
      <c r="E86" s="79"/>
      <c r="F86" s="79"/>
      <c r="G86" s="79"/>
      <c r="H86" s="79"/>
      <c r="I86" s="79"/>
      <c r="J86" s="76"/>
      <c r="K86" s="79"/>
      <c r="L86" s="88">
        <f>SUM(L87:L90)</f>
        <v>3344410</v>
      </c>
      <c r="M86" s="88">
        <f>SUM(M87:M90)</f>
        <v>3330</v>
      </c>
      <c r="N86" s="88">
        <f>SUM(N87:N90)</f>
        <v>3215</v>
      </c>
      <c r="O86" s="65"/>
    </row>
    <row r="87" spans="1:15" ht="13.5" customHeight="1" x14ac:dyDescent="0.2">
      <c r="A87" s="84"/>
      <c r="B87" s="79">
        <v>1</v>
      </c>
      <c r="C87" s="78"/>
      <c r="D87" s="79" t="s">
        <v>107</v>
      </c>
      <c r="E87" s="79" t="s">
        <v>131</v>
      </c>
      <c r="F87" s="79" t="s">
        <v>44</v>
      </c>
      <c r="G87" s="79" t="s">
        <v>130</v>
      </c>
      <c r="H87" s="79" t="s">
        <v>77</v>
      </c>
      <c r="I87" s="79" t="s">
        <v>57</v>
      </c>
      <c r="J87" s="76">
        <v>24563</v>
      </c>
      <c r="K87" s="76">
        <v>42659</v>
      </c>
      <c r="L87" s="86">
        <v>365500</v>
      </c>
      <c r="M87" s="86">
        <v>398</v>
      </c>
      <c r="N87" s="86">
        <v>396</v>
      </c>
      <c r="O87" s="65"/>
    </row>
    <row r="88" spans="1:15" ht="13.5" customHeight="1" x14ac:dyDescent="0.2">
      <c r="A88" s="84"/>
      <c r="B88" s="79">
        <v>3</v>
      </c>
      <c r="C88" s="78"/>
      <c r="D88" s="79" t="s">
        <v>107</v>
      </c>
      <c r="E88" s="79" t="s">
        <v>129</v>
      </c>
      <c r="F88" s="79" t="s">
        <v>61</v>
      </c>
      <c r="G88" s="79" t="s">
        <v>124</v>
      </c>
      <c r="H88" s="79" t="s">
        <v>61</v>
      </c>
      <c r="I88" s="79" t="s">
        <v>57</v>
      </c>
      <c r="J88" s="87">
        <v>26604</v>
      </c>
      <c r="K88" s="79" t="s">
        <v>57</v>
      </c>
      <c r="L88" s="91">
        <v>877200</v>
      </c>
      <c r="M88" s="86">
        <v>839</v>
      </c>
      <c r="N88" s="86">
        <v>811</v>
      </c>
      <c r="O88" s="65"/>
    </row>
    <row r="89" spans="1:15" ht="13.5" customHeight="1" x14ac:dyDescent="0.2">
      <c r="A89" s="84"/>
      <c r="B89" s="79">
        <v>4</v>
      </c>
      <c r="C89" s="78"/>
      <c r="D89" s="79" t="s">
        <v>107</v>
      </c>
      <c r="E89" s="79" t="s">
        <v>129</v>
      </c>
      <c r="F89" s="79" t="s">
        <v>61</v>
      </c>
      <c r="G89" s="79" t="s">
        <v>124</v>
      </c>
      <c r="H89" s="79" t="s">
        <v>61</v>
      </c>
      <c r="I89" s="79" t="s">
        <v>57</v>
      </c>
      <c r="J89" s="76">
        <v>26816</v>
      </c>
      <c r="K89" s="79" t="s">
        <v>57</v>
      </c>
      <c r="L89" s="91">
        <v>877200</v>
      </c>
      <c r="M89" s="86">
        <v>848</v>
      </c>
      <c r="N89" s="86">
        <v>821</v>
      </c>
      <c r="O89" s="65"/>
    </row>
    <row r="90" spans="1:15" ht="13.5" customHeight="1" x14ac:dyDescent="0.2">
      <c r="A90" s="84"/>
      <c r="B90" s="79">
        <v>5</v>
      </c>
      <c r="C90" s="78"/>
      <c r="D90" s="79" t="s">
        <v>81</v>
      </c>
      <c r="E90" s="79" t="s">
        <v>44</v>
      </c>
      <c r="F90" s="79" t="s">
        <v>125</v>
      </c>
      <c r="G90" s="79" t="s">
        <v>77</v>
      </c>
      <c r="H90" s="79" t="s">
        <v>124</v>
      </c>
      <c r="I90" s="79" t="s">
        <v>57</v>
      </c>
      <c r="J90" s="76">
        <v>39203</v>
      </c>
      <c r="K90" s="79" t="s">
        <v>57</v>
      </c>
      <c r="L90" s="122">
        <f>(188190*4)+471750</f>
        <v>1224510</v>
      </c>
      <c r="M90" s="86">
        <v>1245</v>
      </c>
      <c r="N90" s="86">
        <v>1187</v>
      </c>
      <c r="O90" s="65"/>
    </row>
    <row r="91" spans="1:15" ht="13.5" customHeight="1" x14ac:dyDescent="0.2">
      <c r="A91" s="84"/>
      <c r="B91" s="78"/>
      <c r="C91" s="78"/>
      <c r="E91" s="78"/>
      <c r="H91" s="78"/>
      <c r="I91" s="83"/>
      <c r="K91" s="83"/>
      <c r="L91" s="132"/>
      <c r="M91" s="81"/>
      <c r="N91" s="81"/>
      <c r="O91" s="65"/>
    </row>
    <row r="92" spans="1:15" ht="13.5" customHeight="1" x14ac:dyDescent="0.2">
      <c r="A92" s="133" t="s">
        <v>128</v>
      </c>
      <c r="B92" s="79"/>
      <c r="C92" s="129" t="s">
        <v>127</v>
      </c>
      <c r="D92" s="79"/>
      <c r="E92" s="79"/>
      <c r="F92" s="79"/>
      <c r="G92" s="79"/>
      <c r="H92" s="79"/>
      <c r="I92" s="79"/>
      <c r="J92" s="76"/>
      <c r="K92" s="79"/>
      <c r="L92" s="88"/>
      <c r="M92" s="88"/>
      <c r="N92" s="88"/>
      <c r="O92" s="65"/>
    </row>
    <row r="93" spans="1:15" ht="13.5" customHeight="1" x14ac:dyDescent="0.2">
      <c r="A93" s="84"/>
      <c r="B93" s="79"/>
      <c r="C93" s="78" t="s">
        <v>126</v>
      </c>
      <c r="D93" s="79"/>
      <c r="E93" s="79"/>
      <c r="F93" s="79"/>
      <c r="G93" s="79"/>
      <c r="H93" s="79"/>
      <c r="I93" s="79"/>
      <c r="J93" s="76"/>
      <c r="K93" s="79"/>
      <c r="L93" s="88">
        <v>4100400</v>
      </c>
      <c r="M93" s="88">
        <f>SUM(M94:M96)</f>
        <v>4065</v>
      </c>
      <c r="N93" s="88">
        <f>SUM(N94:N96)</f>
        <v>3657</v>
      </c>
      <c r="O93" s="65"/>
    </row>
    <row r="94" spans="1:15" ht="13.5" customHeight="1" x14ac:dyDescent="0.2">
      <c r="A94" s="84"/>
      <c r="B94" s="79">
        <v>1</v>
      </c>
      <c r="C94" s="78"/>
      <c r="D94" s="79" t="s">
        <v>81</v>
      </c>
      <c r="E94" s="79" t="s">
        <v>44</v>
      </c>
      <c r="F94" s="79" t="s">
        <v>125</v>
      </c>
      <c r="G94" s="79" t="s">
        <v>77</v>
      </c>
      <c r="H94" s="79" t="s">
        <v>124</v>
      </c>
      <c r="I94" s="79" t="s">
        <v>57</v>
      </c>
      <c r="J94" s="76">
        <v>40052</v>
      </c>
      <c r="K94" s="79" t="s">
        <v>57</v>
      </c>
      <c r="L94" s="122">
        <f>(298350*3)+471750</f>
        <v>1366800</v>
      </c>
      <c r="M94" s="86">
        <v>1355</v>
      </c>
      <c r="N94" s="86">
        <v>1219</v>
      </c>
      <c r="O94" s="65"/>
    </row>
    <row r="95" spans="1:15" ht="13.5" customHeight="1" x14ac:dyDescent="0.2">
      <c r="A95" s="84"/>
      <c r="B95" s="79">
        <v>2</v>
      </c>
      <c r="C95" s="78"/>
      <c r="D95" s="79" t="s">
        <v>81</v>
      </c>
      <c r="E95" s="79" t="s">
        <v>44</v>
      </c>
      <c r="F95" s="79" t="s">
        <v>125</v>
      </c>
      <c r="G95" s="79" t="s">
        <v>77</v>
      </c>
      <c r="H95" s="79" t="s">
        <v>124</v>
      </c>
      <c r="I95" s="79" t="s">
        <v>57</v>
      </c>
      <c r="J95" s="76">
        <v>40120</v>
      </c>
      <c r="K95" s="79" t="s">
        <v>57</v>
      </c>
      <c r="L95" s="122">
        <f>(298350*3)+471750</f>
        <v>1366800</v>
      </c>
      <c r="M95" s="86">
        <v>1355</v>
      </c>
      <c r="N95" s="86">
        <v>1219</v>
      </c>
      <c r="O95" s="65"/>
    </row>
    <row r="96" spans="1:15" ht="13.5" customHeight="1" x14ac:dyDescent="0.2">
      <c r="A96" s="84"/>
      <c r="B96" s="79">
        <v>3</v>
      </c>
      <c r="C96" s="78"/>
      <c r="D96" s="79" t="s">
        <v>81</v>
      </c>
      <c r="E96" s="79" t="s">
        <v>44</v>
      </c>
      <c r="F96" s="79" t="s">
        <v>125</v>
      </c>
      <c r="G96" s="79" t="s">
        <v>77</v>
      </c>
      <c r="H96" s="79" t="s">
        <v>124</v>
      </c>
      <c r="I96" s="79" t="s">
        <v>57</v>
      </c>
      <c r="J96" s="76">
        <v>40664</v>
      </c>
      <c r="K96" s="79" t="s">
        <v>57</v>
      </c>
      <c r="L96" s="122">
        <f>(298350*3)+471750</f>
        <v>1366800</v>
      </c>
      <c r="M96" s="86">
        <v>1355</v>
      </c>
      <c r="N96" s="86">
        <v>1219</v>
      </c>
      <c r="O96" s="65"/>
    </row>
    <row r="97" spans="1:16" ht="13.5" customHeight="1" x14ac:dyDescent="0.2">
      <c r="A97" s="84"/>
      <c r="B97" s="78"/>
      <c r="E97" s="78"/>
      <c r="H97" s="78"/>
      <c r="I97" s="83"/>
      <c r="K97" s="83"/>
      <c r="L97" s="82" t="s">
        <v>123</v>
      </c>
      <c r="M97" s="85">
        <f>'2015'!M17+'2015'!M24+'2015'!M28+'2015'!M34+'2015'!M41+'2015'!M47+'2015'!M55+'2015'!M59+'2015'!M20+M63+M67+M71+M76+M81+M86+M93</f>
        <v>27164.699999999997</v>
      </c>
      <c r="N97" s="85">
        <f>'2015'!N17+'2015'!N24+'2015'!N28+'2015'!N34+'2015'!N41+'2015'!N47+'2015'!N55+'2015'!N59+'2015'!N20+N63+N67+N71+N76+N81+N86+N93</f>
        <v>25252.6</v>
      </c>
      <c r="O97" s="65"/>
    </row>
    <row r="98" spans="1:16" ht="13.5" customHeight="1" x14ac:dyDescent="0.2">
      <c r="A98" s="84"/>
      <c r="B98" s="78"/>
      <c r="E98" s="78"/>
      <c r="H98" s="78"/>
      <c r="I98" s="83"/>
      <c r="K98" s="83"/>
      <c r="L98" s="82" t="s">
        <v>122</v>
      </c>
      <c r="M98" s="81">
        <f>(M97-35)</f>
        <v>27129.699999999997</v>
      </c>
      <c r="N98" s="81">
        <f>(N97-20)</f>
        <v>25232.6</v>
      </c>
      <c r="O98" s="65"/>
    </row>
    <row r="99" spans="1:16" ht="13.5" customHeight="1" x14ac:dyDescent="0.2">
      <c r="A99" s="65"/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</row>
    <row r="100" spans="1:16" ht="13.5" customHeight="1" x14ac:dyDescent="0.2">
      <c r="A100" s="75" t="s">
        <v>121</v>
      </c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</row>
    <row r="101" spans="1:16" ht="13.5" customHeight="1" x14ac:dyDescent="0.2">
      <c r="A101" s="75" t="s">
        <v>120</v>
      </c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</row>
    <row r="102" spans="1:16" ht="13.5" customHeight="1" x14ac:dyDescent="0.2">
      <c r="A102" s="75" t="s">
        <v>119</v>
      </c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</row>
    <row r="103" spans="1:16" ht="13.5" customHeight="1" x14ac:dyDescent="0.2">
      <c r="A103" s="74" t="s">
        <v>118</v>
      </c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</row>
    <row r="104" spans="1:16" ht="13.5" customHeight="1" x14ac:dyDescent="0.2">
      <c r="A104" s="74" t="s">
        <v>117</v>
      </c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</row>
    <row r="105" spans="1:16" ht="13.5" customHeight="1" x14ac:dyDescent="0.2">
      <c r="A105" s="75" t="s">
        <v>116</v>
      </c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</row>
    <row r="106" spans="1:16" ht="13.5" customHeight="1" x14ac:dyDescent="0.2">
      <c r="A106" s="74" t="s">
        <v>115</v>
      </c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</row>
    <row r="107" spans="1:16" ht="13.5" customHeight="1" x14ac:dyDescent="0.2">
      <c r="A107" s="80" t="s">
        <v>114</v>
      </c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</row>
    <row r="108" spans="1:16" ht="13.5" customHeight="1" x14ac:dyDescent="0.2">
      <c r="A108" s="74" t="s">
        <v>113</v>
      </c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</row>
    <row r="109" spans="1:16" ht="13.5" customHeight="1" x14ac:dyDescent="0.2">
      <c r="A109" s="74" t="s">
        <v>112</v>
      </c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</row>
    <row r="110" spans="1:16" ht="13.5" customHeight="1" x14ac:dyDescent="0.2">
      <c r="A110" s="74" t="s">
        <v>111</v>
      </c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</row>
    <row r="111" spans="1:16" ht="13.5" customHeight="1" x14ac:dyDescent="0.2">
      <c r="A111" s="74" t="s">
        <v>110</v>
      </c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</row>
    <row r="112" spans="1:16" ht="13.5" customHeight="1" x14ac:dyDescent="0.2"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</row>
    <row r="113" spans="13:30" s="65" customFormat="1" ht="13.5" customHeight="1" x14ac:dyDescent="0.2">
      <c r="Q113" s="120"/>
      <c r="R113" s="120"/>
      <c r="S113" s="120"/>
      <c r="T113" s="120"/>
      <c r="U113" s="120"/>
      <c r="V113" s="120"/>
      <c r="W113" s="120"/>
      <c r="X113" s="120"/>
      <c r="Y113" s="120"/>
      <c r="Z113" s="120"/>
      <c r="AA113" s="120"/>
      <c r="AB113" s="120"/>
      <c r="AC113" s="120"/>
      <c r="AD113" s="120"/>
    </row>
    <row r="114" spans="13:30" s="65" customFormat="1" ht="13.5" customHeight="1" x14ac:dyDescent="0.2">
      <c r="Q114" s="120"/>
      <c r="R114" s="120"/>
      <c r="S114" s="120"/>
      <c r="T114" s="120"/>
      <c r="U114" s="120"/>
      <c r="V114" s="120"/>
      <c r="W114" s="120"/>
      <c r="X114" s="120"/>
      <c r="Y114" s="120"/>
      <c r="Z114" s="120"/>
      <c r="AA114" s="120"/>
      <c r="AB114" s="120"/>
      <c r="AC114" s="120"/>
      <c r="AD114" s="120"/>
    </row>
    <row r="115" spans="13:30" s="65" customFormat="1" ht="13.5" customHeight="1" x14ac:dyDescent="0.2">
      <c r="Q115" s="120"/>
      <c r="R115" s="120"/>
      <c r="S115" s="120"/>
      <c r="T115" s="120"/>
      <c r="U115" s="120"/>
      <c r="V115" s="120"/>
      <c r="W115" s="120"/>
      <c r="X115" s="120"/>
      <c r="Y115" s="120"/>
      <c r="Z115" s="120"/>
      <c r="AA115" s="120"/>
      <c r="AB115" s="120"/>
      <c r="AC115" s="120"/>
      <c r="AD115" s="120"/>
    </row>
    <row r="116" spans="13:30" s="65" customFormat="1" ht="13.5" customHeight="1" x14ac:dyDescent="0.2">
      <c r="Q116" s="120"/>
      <c r="R116" s="120"/>
      <c r="S116" s="120"/>
      <c r="T116" s="120"/>
      <c r="U116" s="120"/>
      <c r="V116" s="120"/>
      <c r="W116" s="120"/>
      <c r="X116" s="120"/>
      <c r="Y116" s="120"/>
      <c r="Z116" s="120"/>
      <c r="AA116" s="120"/>
      <c r="AB116" s="120"/>
      <c r="AC116" s="120"/>
      <c r="AD116" s="120"/>
    </row>
    <row r="117" spans="13:30" s="65" customFormat="1" ht="13.5" customHeight="1" x14ac:dyDescent="0.2">
      <c r="Q117" s="120"/>
      <c r="R117" s="120"/>
      <c r="S117" s="120"/>
      <c r="T117" s="120"/>
      <c r="U117" s="120"/>
      <c r="V117" s="120"/>
      <c r="W117" s="120"/>
      <c r="X117" s="120"/>
      <c r="Y117" s="120"/>
      <c r="Z117" s="120"/>
      <c r="AA117" s="120"/>
      <c r="AB117" s="120"/>
      <c r="AC117" s="120"/>
      <c r="AD117" s="120"/>
    </row>
    <row r="118" spans="13:30" s="65" customFormat="1" ht="13.5" customHeight="1" x14ac:dyDescent="0.2">
      <c r="Q118" s="120"/>
      <c r="R118" s="120"/>
      <c r="S118" s="120"/>
      <c r="T118" s="120"/>
      <c r="U118" s="120"/>
      <c r="V118" s="120"/>
      <c r="W118" s="120"/>
      <c r="X118" s="120"/>
      <c r="Y118" s="120"/>
      <c r="Z118" s="120"/>
      <c r="AA118" s="120"/>
      <c r="AB118" s="120"/>
      <c r="AC118" s="120"/>
      <c r="AD118" s="120"/>
    </row>
    <row r="119" spans="13:30" s="65" customFormat="1" ht="13.5" customHeight="1" x14ac:dyDescent="0.25">
      <c r="M119" s="134">
        <f>+'89 v 15'!C15-M97</f>
        <v>-34.999999999996362</v>
      </c>
      <c r="N119" s="134">
        <f>+'89 v 15'!D15-N97</f>
        <v>-15</v>
      </c>
      <c r="P119" s="120"/>
      <c r="Q119" s="120"/>
      <c r="R119" s="120"/>
      <c r="S119" s="120"/>
      <c r="T119" s="120"/>
      <c r="U119" s="120"/>
      <c r="V119" s="120"/>
      <c r="W119" s="120"/>
      <c r="X119" s="120"/>
      <c r="Y119" s="120"/>
      <c r="Z119" s="120"/>
      <c r="AA119" s="120"/>
      <c r="AB119" s="120"/>
      <c r="AC119" s="120"/>
      <c r="AD119" s="120"/>
    </row>
    <row r="120" spans="13:30" s="65" customFormat="1" ht="13.5" customHeight="1" x14ac:dyDescent="0.2">
      <c r="P120" s="120"/>
      <c r="Q120" s="120"/>
      <c r="R120" s="120"/>
      <c r="S120" s="120"/>
      <c r="T120" s="120"/>
      <c r="U120" s="120"/>
      <c r="V120" s="120"/>
      <c r="W120" s="120"/>
      <c r="X120" s="120"/>
      <c r="Y120" s="120"/>
      <c r="Z120" s="120"/>
      <c r="AA120" s="120"/>
      <c r="AB120" s="120"/>
      <c r="AC120" s="120"/>
      <c r="AD120" s="120"/>
    </row>
    <row r="121" spans="13:30" s="65" customFormat="1" ht="13.5" customHeight="1" x14ac:dyDescent="0.2">
      <c r="P121" s="120"/>
      <c r="Q121" s="120"/>
      <c r="R121" s="120"/>
      <c r="S121" s="120"/>
      <c r="T121" s="120"/>
      <c r="U121" s="120"/>
      <c r="V121" s="120"/>
      <c r="W121" s="120"/>
      <c r="X121" s="120"/>
      <c r="Y121" s="120"/>
      <c r="Z121" s="120"/>
      <c r="AA121" s="120"/>
      <c r="AB121" s="120"/>
      <c r="AC121" s="120"/>
      <c r="AD121" s="120"/>
    </row>
    <row r="122" spans="13:30" s="65" customFormat="1" ht="13.5" customHeight="1" x14ac:dyDescent="0.2">
      <c r="P122" s="120"/>
      <c r="Q122" s="120"/>
      <c r="R122" s="120"/>
      <c r="S122" s="120"/>
      <c r="T122" s="120"/>
      <c r="U122" s="120"/>
      <c r="V122" s="120"/>
      <c r="W122" s="120"/>
      <c r="X122" s="120"/>
      <c r="Y122" s="120"/>
      <c r="Z122" s="120"/>
      <c r="AA122" s="120"/>
      <c r="AB122" s="120"/>
      <c r="AC122" s="120"/>
      <c r="AD122" s="120"/>
    </row>
    <row r="123" spans="13:30" s="65" customFormat="1" ht="13.5" customHeight="1" x14ac:dyDescent="0.2">
      <c r="P123" s="120"/>
      <c r="Q123" s="120"/>
      <c r="R123" s="120"/>
      <c r="S123" s="120"/>
      <c r="T123" s="120"/>
      <c r="U123" s="120"/>
      <c r="V123" s="120"/>
      <c r="W123" s="120"/>
      <c r="X123" s="120"/>
      <c r="Y123" s="120"/>
      <c r="Z123" s="120"/>
      <c r="AA123" s="120"/>
      <c r="AB123" s="120"/>
      <c r="AC123" s="120"/>
      <c r="AD123" s="120"/>
    </row>
    <row r="124" spans="13:30" s="65" customFormat="1" ht="13.5" customHeight="1" x14ac:dyDescent="0.2">
      <c r="P124" s="120"/>
      <c r="Q124" s="120"/>
      <c r="R124" s="120"/>
      <c r="S124" s="120"/>
      <c r="T124" s="120"/>
      <c r="U124" s="120"/>
      <c r="V124" s="120"/>
      <c r="W124" s="120"/>
      <c r="X124" s="120"/>
      <c r="Y124" s="120"/>
      <c r="Z124" s="120"/>
      <c r="AA124" s="120"/>
      <c r="AB124" s="120"/>
      <c r="AC124" s="120"/>
      <c r="AD124" s="120"/>
    </row>
    <row r="125" spans="13:30" s="65" customFormat="1" ht="13.5" customHeight="1" x14ac:dyDescent="0.2">
      <c r="P125" s="120"/>
      <c r="Q125" s="120"/>
      <c r="R125" s="120"/>
      <c r="S125" s="120"/>
      <c r="T125" s="120"/>
      <c r="U125" s="120"/>
      <c r="V125" s="120"/>
      <c r="W125" s="120"/>
      <c r="X125" s="120"/>
      <c r="Y125" s="120"/>
      <c r="Z125" s="120"/>
      <c r="AA125" s="120"/>
      <c r="AB125" s="120"/>
      <c r="AC125" s="120"/>
      <c r="AD125" s="120"/>
    </row>
    <row r="126" spans="13:30" s="65" customFormat="1" ht="13.5" customHeight="1" x14ac:dyDescent="0.2">
      <c r="P126" s="120"/>
      <c r="Q126" s="120"/>
      <c r="R126" s="120"/>
      <c r="S126" s="120"/>
      <c r="T126" s="120"/>
      <c r="U126" s="120"/>
      <c r="V126" s="120"/>
      <c r="W126" s="120"/>
      <c r="X126" s="120"/>
      <c r="Y126" s="120"/>
      <c r="Z126" s="120"/>
      <c r="AA126" s="120"/>
      <c r="AB126" s="120"/>
      <c r="AC126" s="120"/>
      <c r="AD126" s="120"/>
    </row>
    <row r="127" spans="13:30" s="65" customFormat="1" ht="13.5" customHeight="1" x14ac:dyDescent="0.2">
      <c r="P127" s="120"/>
      <c r="Q127" s="120"/>
      <c r="R127" s="120"/>
      <c r="S127" s="120"/>
      <c r="T127" s="120"/>
      <c r="U127" s="120"/>
      <c r="V127" s="120"/>
      <c r="W127" s="120"/>
      <c r="X127" s="120"/>
      <c r="Y127" s="120"/>
      <c r="Z127" s="120"/>
      <c r="AA127" s="120"/>
      <c r="AB127" s="120"/>
      <c r="AC127" s="120"/>
      <c r="AD127" s="120"/>
    </row>
    <row r="128" spans="13:30" s="65" customFormat="1" ht="13.5" customHeight="1" x14ac:dyDescent="0.2">
      <c r="P128" s="120"/>
      <c r="Q128" s="120"/>
      <c r="R128" s="120"/>
      <c r="S128" s="120"/>
      <c r="T128" s="120"/>
      <c r="U128" s="120"/>
      <c r="V128" s="120"/>
      <c r="W128" s="120"/>
      <c r="X128" s="120"/>
      <c r="Y128" s="120"/>
      <c r="Z128" s="120"/>
      <c r="AA128" s="120"/>
      <c r="AB128" s="120"/>
      <c r="AC128" s="120"/>
      <c r="AD128" s="120"/>
    </row>
    <row r="129" spans="1:30" ht="13.5" customHeight="1" x14ac:dyDescent="0.2">
      <c r="A129" s="65"/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</row>
    <row r="130" spans="1:30" ht="13.5" customHeight="1" x14ac:dyDescent="0.2">
      <c r="A130" s="65"/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</row>
    <row r="131" spans="1:30" ht="13.5" customHeight="1" x14ac:dyDescent="0.2">
      <c r="A131" s="65"/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</row>
    <row r="132" spans="1:30" ht="13.5" customHeight="1" x14ac:dyDescent="0.2">
      <c r="A132" s="65"/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</row>
    <row r="133" spans="1:30" ht="13.5" customHeight="1" x14ac:dyDescent="0.2">
      <c r="A133" s="65"/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</row>
    <row r="134" spans="1:30" ht="13.5" customHeight="1" x14ac:dyDescent="0.2">
      <c r="A134" s="65"/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</row>
    <row r="135" spans="1:30" ht="13.5" customHeight="1" x14ac:dyDescent="0.2">
      <c r="A135" s="65"/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</row>
    <row r="136" spans="1:30" s="67" customFormat="1" ht="13.5" customHeight="1" x14ac:dyDescent="0.2">
      <c r="A136" s="79"/>
      <c r="B136" s="78"/>
      <c r="C136" s="77"/>
      <c r="J136" s="76"/>
      <c r="O136" s="66"/>
      <c r="P136" s="120"/>
      <c r="Q136" s="120"/>
      <c r="R136" s="120"/>
      <c r="S136" s="120"/>
      <c r="T136" s="120"/>
      <c r="U136" s="120"/>
      <c r="V136" s="120"/>
      <c r="W136" s="120"/>
      <c r="X136" s="120"/>
      <c r="Y136" s="120"/>
      <c r="Z136" s="120"/>
      <c r="AA136" s="120"/>
      <c r="AB136" s="120"/>
      <c r="AC136" s="120"/>
      <c r="AD136" s="120"/>
    </row>
    <row r="137" spans="1:30" s="67" customFormat="1" ht="13.5" customHeight="1" x14ac:dyDescent="0.2">
      <c r="A137" s="75"/>
      <c r="O137" s="66"/>
      <c r="P137" s="120"/>
      <c r="Q137" s="120"/>
      <c r="R137" s="120"/>
      <c r="S137" s="120"/>
      <c r="T137" s="120"/>
      <c r="U137" s="120"/>
      <c r="V137" s="120"/>
      <c r="W137" s="120"/>
      <c r="X137" s="120"/>
      <c r="Y137" s="120"/>
      <c r="Z137" s="120"/>
      <c r="AA137" s="120"/>
      <c r="AB137" s="120"/>
      <c r="AC137" s="120"/>
      <c r="AD137" s="120"/>
    </row>
    <row r="138" spans="1:30" s="67" customFormat="1" ht="13.5" customHeight="1" x14ac:dyDescent="0.2">
      <c r="A138" s="74"/>
      <c r="O138" s="66"/>
      <c r="P138" s="120"/>
      <c r="Q138" s="120"/>
      <c r="R138" s="120"/>
      <c r="S138" s="120"/>
      <c r="T138" s="120"/>
      <c r="U138" s="120"/>
      <c r="V138" s="120"/>
      <c r="W138" s="120"/>
      <c r="X138" s="120"/>
      <c r="Y138" s="120"/>
      <c r="Z138" s="120"/>
      <c r="AA138" s="120"/>
      <c r="AB138" s="120"/>
      <c r="AC138" s="120"/>
      <c r="AD138" s="120"/>
    </row>
    <row r="139" spans="1:30" s="67" customFormat="1" ht="13.5" customHeight="1" x14ac:dyDescent="0.2">
      <c r="A139" s="74"/>
      <c r="O139" s="66"/>
      <c r="P139" s="120"/>
      <c r="Q139" s="120"/>
      <c r="R139" s="120"/>
      <c r="S139" s="120"/>
      <c r="T139" s="120"/>
      <c r="U139" s="120"/>
      <c r="V139" s="120"/>
      <c r="W139" s="120"/>
      <c r="X139" s="120"/>
      <c r="Y139" s="120"/>
      <c r="Z139" s="120"/>
      <c r="AA139" s="120"/>
      <c r="AB139" s="120"/>
      <c r="AC139" s="120"/>
      <c r="AD139" s="120"/>
    </row>
    <row r="140" spans="1:30" s="67" customFormat="1" ht="13.5" customHeight="1" x14ac:dyDescent="0.2">
      <c r="O140" s="66"/>
      <c r="P140" s="120"/>
      <c r="Q140" s="120"/>
      <c r="R140" s="120"/>
      <c r="S140" s="120"/>
      <c r="T140" s="120"/>
      <c r="U140" s="120"/>
      <c r="V140" s="120"/>
      <c r="W140" s="120"/>
      <c r="X140" s="120"/>
      <c r="Y140" s="120"/>
      <c r="Z140" s="120"/>
      <c r="AA140" s="120"/>
      <c r="AB140" s="120"/>
      <c r="AC140" s="120"/>
      <c r="AD140" s="120"/>
    </row>
    <row r="141" spans="1:30" s="67" customFormat="1" ht="13.5" customHeight="1" x14ac:dyDescent="0.2">
      <c r="O141" s="66"/>
      <c r="P141" s="120"/>
      <c r="Q141" s="120"/>
      <c r="R141" s="120"/>
      <c r="S141" s="120"/>
      <c r="T141" s="120"/>
      <c r="U141" s="120"/>
      <c r="V141" s="120"/>
      <c r="W141" s="120"/>
      <c r="X141" s="120"/>
      <c r="Y141" s="120"/>
      <c r="Z141" s="120"/>
      <c r="AA141" s="120"/>
      <c r="AB141" s="120"/>
      <c r="AC141" s="120"/>
      <c r="AD141" s="120"/>
    </row>
    <row r="142" spans="1:30" s="67" customFormat="1" ht="13.5" customHeight="1" x14ac:dyDescent="0.2">
      <c r="L142" s="73"/>
      <c r="M142" s="66"/>
      <c r="N142" s="71"/>
      <c r="O142" s="66"/>
      <c r="P142" s="120"/>
      <c r="Q142" s="120"/>
      <c r="R142" s="120"/>
      <c r="S142" s="120"/>
      <c r="T142" s="120"/>
      <c r="U142" s="120"/>
      <c r="V142" s="120"/>
      <c r="W142" s="120"/>
      <c r="X142" s="120"/>
      <c r="Y142" s="120"/>
      <c r="Z142" s="120"/>
      <c r="AA142" s="120"/>
      <c r="AB142" s="120"/>
      <c r="AC142" s="120"/>
      <c r="AD142" s="120"/>
    </row>
    <row r="143" spans="1:30" s="67" customFormat="1" ht="13.5" customHeight="1" x14ac:dyDescent="0.2">
      <c r="L143" s="72"/>
      <c r="M143" s="66"/>
      <c r="N143" s="71"/>
      <c r="O143" s="66"/>
      <c r="P143" s="120"/>
      <c r="Q143" s="120"/>
      <c r="R143" s="120"/>
      <c r="S143" s="120"/>
      <c r="T143" s="120"/>
      <c r="U143" s="120"/>
      <c r="V143" s="120"/>
      <c r="W143" s="120"/>
      <c r="X143" s="120"/>
      <c r="Y143" s="120"/>
      <c r="Z143" s="120"/>
      <c r="AA143" s="120"/>
      <c r="AB143" s="120"/>
      <c r="AC143" s="120"/>
      <c r="AD143" s="120"/>
    </row>
    <row r="144" spans="1:30" s="67" customFormat="1" ht="13.5" customHeight="1" x14ac:dyDescent="0.2">
      <c r="L144" s="66"/>
      <c r="M144" s="66"/>
      <c r="N144" s="66"/>
      <c r="O144" s="66"/>
      <c r="P144" s="120"/>
      <c r="Q144" s="120"/>
      <c r="R144" s="120"/>
      <c r="S144" s="120"/>
      <c r="T144" s="120"/>
      <c r="U144" s="120"/>
      <c r="V144" s="120"/>
      <c r="W144" s="120"/>
      <c r="X144" s="120"/>
      <c r="Y144" s="120"/>
      <c r="Z144" s="120"/>
      <c r="AA144" s="120"/>
      <c r="AB144" s="120"/>
      <c r="AC144" s="120"/>
      <c r="AD144" s="120"/>
    </row>
    <row r="145" spans="1:30" s="67" customFormat="1" ht="13.5" customHeight="1" x14ac:dyDescent="0.2">
      <c r="L145" s="66"/>
      <c r="M145" s="66"/>
      <c r="N145" s="66" t="s">
        <v>108</v>
      </c>
      <c r="O145" s="66"/>
      <c r="P145" s="120"/>
      <c r="Q145" s="120"/>
      <c r="R145" s="120"/>
      <c r="S145" s="120"/>
      <c r="T145" s="120"/>
      <c r="U145" s="120"/>
      <c r="V145" s="120"/>
      <c r="W145" s="120"/>
      <c r="X145" s="120"/>
      <c r="Y145" s="120"/>
      <c r="Z145" s="120"/>
      <c r="AA145" s="120"/>
      <c r="AB145" s="120"/>
      <c r="AC145" s="120"/>
      <c r="AD145" s="120"/>
    </row>
    <row r="146" spans="1:30" s="67" customFormat="1" ht="13.5" customHeight="1" x14ac:dyDescent="0.2">
      <c r="L146" s="66"/>
      <c r="M146" s="66"/>
      <c r="N146" s="66"/>
      <c r="O146" s="66"/>
      <c r="P146" s="120"/>
      <c r="Q146" s="120"/>
      <c r="R146" s="120"/>
      <c r="S146" s="120"/>
      <c r="T146" s="120"/>
      <c r="U146" s="120"/>
      <c r="V146" s="120"/>
      <c r="W146" s="120"/>
      <c r="X146" s="120"/>
      <c r="Y146" s="120"/>
      <c r="Z146" s="120"/>
      <c r="AA146" s="120"/>
      <c r="AB146" s="120"/>
      <c r="AC146" s="120"/>
      <c r="AD146" s="120"/>
    </row>
    <row r="147" spans="1:30" s="67" customFormat="1" ht="13.5" customHeight="1" x14ac:dyDescent="0.2">
      <c r="J147" s="70"/>
      <c r="L147" s="66"/>
      <c r="M147" s="66"/>
      <c r="N147" s="66"/>
      <c r="O147" s="66"/>
      <c r="P147" s="120"/>
      <c r="Q147" s="120"/>
      <c r="R147" s="120"/>
      <c r="S147" s="120"/>
      <c r="T147" s="120"/>
      <c r="U147" s="120"/>
      <c r="V147" s="120"/>
      <c r="W147" s="120"/>
      <c r="X147" s="120"/>
      <c r="Y147" s="120"/>
      <c r="Z147" s="120"/>
      <c r="AA147" s="120"/>
      <c r="AB147" s="120"/>
      <c r="AC147" s="120"/>
      <c r="AD147" s="120"/>
    </row>
    <row r="148" spans="1:30" s="67" customFormat="1" ht="11.25" customHeight="1" x14ac:dyDescent="0.2">
      <c r="J148" s="68"/>
      <c r="L148" s="66"/>
      <c r="M148" s="66"/>
      <c r="N148" s="66"/>
      <c r="O148" s="66"/>
      <c r="P148" s="120"/>
      <c r="Q148" s="120"/>
      <c r="R148" s="120"/>
      <c r="S148" s="120"/>
      <c r="T148" s="120"/>
      <c r="U148" s="120"/>
      <c r="V148" s="120"/>
      <c r="W148" s="120"/>
      <c r="X148" s="120"/>
      <c r="Y148" s="120"/>
      <c r="Z148" s="120"/>
      <c r="AA148" s="120"/>
      <c r="AB148" s="120"/>
      <c r="AC148" s="120"/>
      <c r="AD148" s="120"/>
    </row>
    <row r="149" spans="1:30" s="67" customFormat="1" ht="11.25" customHeight="1" x14ac:dyDescent="0.2">
      <c r="L149" s="66"/>
      <c r="M149" s="66"/>
      <c r="N149" s="66"/>
      <c r="O149" s="66"/>
      <c r="P149" s="120"/>
      <c r="Q149" s="120"/>
      <c r="R149" s="120"/>
      <c r="S149" s="120"/>
      <c r="T149" s="120"/>
      <c r="U149" s="120"/>
      <c r="V149" s="120"/>
      <c r="W149" s="120"/>
      <c r="X149" s="120"/>
      <c r="Y149" s="120"/>
      <c r="Z149" s="120"/>
      <c r="AA149" s="120"/>
      <c r="AB149" s="120"/>
      <c r="AC149" s="120"/>
      <c r="AD149" s="120"/>
    </row>
    <row r="150" spans="1:30" s="67" customFormat="1" ht="11.25" customHeight="1" x14ac:dyDescent="0.2">
      <c r="D150" s="67" t="s">
        <v>107</v>
      </c>
      <c r="L150" s="66"/>
      <c r="M150" s="66"/>
      <c r="N150" s="66"/>
      <c r="O150" s="66"/>
      <c r="P150" s="120"/>
      <c r="Q150" s="120"/>
      <c r="R150" s="120"/>
      <c r="S150" s="120"/>
      <c r="T150" s="120"/>
      <c r="U150" s="120"/>
      <c r="V150" s="120"/>
      <c r="W150" s="120"/>
      <c r="X150" s="120"/>
      <c r="Y150" s="120"/>
      <c r="Z150" s="120"/>
      <c r="AA150" s="120"/>
      <c r="AB150" s="120"/>
      <c r="AC150" s="120"/>
      <c r="AD150" s="120"/>
    </row>
    <row r="151" spans="1:30" s="67" customFormat="1" ht="11.25" customHeight="1" x14ac:dyDescent="0.2">
      <c r="A151" s="69"/>
      <c r="D151" s="67" t="s">
        <v>48</v>
      </c>
      <c r="L151" s="66"/>
      <c r="M151" s="66"/>
      <c r="N151" s="66"/>
      <c r="O151" s="66"/>
      <c r="P151" s="120"/>
      <c r="Q151" s="120"/>
      <c r="R151" s="120"/>
      <c r="S151" s="120"/>
      <c r="T151" s="120"/>
      <c r="U151" s="120"/>
      <c r="V151" s="120"/>
      <c r="W151" s="120"/>
      <c r="X151" s="120"/>
      <c r="Y151" s="120"/>
      <c r="Z151" s="120"/>
      <c r="AA151" s="120"/>
      <c r="AB151" s="120"/>
      <c r="AC151" s="120"/>
      <c r="AD151" s="120"/>
    </row>
    <row r="152" spans="1:30" s="67" customFormat="1" ht="11.25" customHeight="1" x14ac:dyDescent="0.2">
      <c r="A152" s="69"/>
      <c r="D152" s="67" t="s">
        <v>106</v>
      </c>
      <c r="L152" s="66"/>
      <c r="M152" s="66"/>
      <c r="N152" s="66"/>
      <c r="O152" s="66"/>
      <c r="P152" s="120"/>
      <c r="Q152" s="120"/>
      <c r="R152" s="120"/>
      <c r="S152" s="120"/>
      <c r="T152" s="120"/>
      <c r="U152" s="120"/>
      <c r="V152" s="120"/>
      <c r="W152" s="120"/>
      <c r="X152" s="120"/>
      <c r="Y152" s="120"/>
      <c r="Z152" s="120"/>
      <c r="AA152" s="120"/>
      <c r="AB152" s="120"/>
      <c r="AC152" s="120"/>
      <c r="AD152" s="120"/>
    </row>
    <row r="153" spans="1:30" s="67" customFormat="1" ht="11.25" customHeight="1" x14ac:dyDescent="0.2">
      <c r="A153" s="69"/>
      <c r="L153" s="66"/>
      <c r="M153" s="66"/>
      <c r="N153" s="66"/>
      <c r="O153" s="66"/>
      <c r="P153" s="120"/>
      <c r="Q153" s="120"/>
      <c r="R153" s="120"/>
      <c r="S153" s="120"/>
      <c r="T153" s="120"/>
      <c r="U153" s="120"/>
      <c r="V153" s="120"/>
      <c r="W153" s="120"/>
      <c r="X153" s="120"/>
      <c r="Y153" s="120"/>
      <c r="Z153" s="120"/>
      <c r="AA153" s="120"/>
      <c r="AB153" s="120"/>
      <c r="AC153" s="120"/>
      <c r="AD153" s="120"/>
    </row>
    <row r="157" spans="1:30" ht="11.25" customHeight="1" x14ac:dyDescent="0.2">
      <c r="J157" s="68"/>
    </row>
    <row r="164" spans="2:7" ht="11.25" customHeight="1" x14ac:dyDescent="0.2">
      <c r="B164" s="135"/>
      <c r="D164" s="135"/>
      <c r="E164" s="136"/>
      <c r="F164" s="136"/>
      <c r="G164" s="137"/>
    </row>
    <row r="165" spans="2:7" ht="11.25" customHeight="1" x14ac:dyDescent="0.2">
      <c r="B165" s="135"/>
      <c r="C165" s="136"/>
      <c r="D165" s="135"/>
      <c r="E165" s="136"/>
      <c r="F165" s="136"/>
      <c r="G165" s="137"/>
    </row>
    <row r="166" spans="2:7" ht="11.25" customHeight="1" x14ac:dyDescent="0.2">
      <c r="B166" s="135"/>
      <c r="C166" s="138"/>
      <c r="D166" s="135"/>
      <c r="E166" s="136"/>
      <c r="F166" s="136"/>
      <c r="G166" s="137"/>
    </row>
    <row r="167" spans="2:7" ht="11.25" customHeight="1" x14ac:dyDescent="0.2">
      <c r="B167" s="135"/>
      <c r="C167" s="138"/>
      <c r="D167" s="135"/>
      <c r="E167" s="136"/>
      <c r="F167" s="136"/>
      <c r="G167" s="137"/>
    </row>
    <row r="168" spans="2:7" ht="11.25" customHeight="1" x14ac:dyDescent="0.2">
      <c r="B168" s="135"/>
      <c r="C168" s="138"/>
      <c r="D168" s="135"/>
      <c r="E168" s="136"/>
      <c r="F168" s="136"/>
      <c r="G168" s="137"/>
    </row>
    <row r="169" spans="2:7" ht="11.25" customHeight="1" x14ac:dyDescent="0.2">
      <c r="C169" s="136"/>
    </row>
  </sheetData>
  <mergeCells count="7">
    <mergeCell ref="A1:B1"/>
    <mergeCell ref="A2:B2"/>
    <mergeCell ref="C13:C14"/>
    <mergeCell ref="A4:N4"/>
    <mergeCell ref="A7:N7"/>
    <mergeCell ref="A8:N8"/>
    <mergeCell ref="M12:N12"/>
  </mergeCells>
  <printOptions horizontalCentered="1"/>
  <pageMargins left="0.75" right="0.25" top="0.5" bottom="0" header="0.5" footer="0.5"/>
  <pageSetup scale="83" orientation="portrait" r:id="rId1"/>
  <headerFooter alignWithMargins="0"/>
  <colBreaks count="1" manualBreakCount="1">
    <brk id="14" max="6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4"/>
  <sheetViews>
    <sheetView zoomScale="80" zoomScaleNormal="80" workbookViewId="0">
      <selection activeCell="B2" sqref="B1:C2"/>
    </sheetView>
  </sheetViews>
  <sheetFormatPr defaultColWidth="9.140625" defaultRowHeight="15.75" outlineLevelRow="1" x14ac:dyDescent="0.25"/>
  <cols>
    <col min="1" max="2" width="9.140625" style="191"/>
    <col min="3" max="3" width="13.42578125" style="191" customWidth="1"/>
    <col min="4" max="4" width="11.28515625" style="191" customWidth="1"/>
    <col min="5" max="6" width="10.85546875" style="191" customWidth="1"/>
    <col min="7" max="7" width="5.140625" style="191" customWidth="1"/>
    <col min="8" max="11" width="10.85546875" style="191" customWidth="1"/>
    <col min="12" max="12" width="5.42578125" style="191" customWidth="1"/>
    <col min="13" max="13" width="9.85546875" style="191" customWidth="1"/>
    <col min="14" max="16384" width="9.140625" style="191"/>
  </cols>
  <sheetData>
    <row r="1" spans="2:14" x14ac:dyDescent="0.25">
      <c r="B1" s="215" t="s">
        <v>230</v>
      </c>
      <c r="C1" s="215"/>
      <c r="N1" s="189" t="s">
        <v>209</v>
      </c>
    </row>
    <row r="2" spans="2:14" x14ac:dyDescent="0.25">
      <c r="B2" s="216" t="s">
        <v>228</v>
      </c>
      <c r="C2" s="216"/>
      <c r="N2" s="189" t="s">
        <v>222</v>
      </c>
    </row>
    <row r="3" spans="2:14" x14ac:dyDescent="0.25">
      <c r="N3" s="189" t="s">
        <v>211</v>
      </c>
    </row>
    <row r="4" spans="2:14" x14ac:dyDescent="0.25">
      <c r="B4" s="190"/>
      <c r="C4" s="190"/>
      <c r="D4" s="190"/>
      <c r="E4" s="190"/>
      <c r="F4" s="190"/>
      <c r="N4" s="189" t="s">
        <v>210</v>
      </c>
    </row>
    <row r="5" spans="2:14" x14ac:dyDescent="0.25">
      <c r="C5" s="190"/>
      <c r="D5" s="190"/>
      <c r="E5" s="190"/>
      <c r="N5" s="189"/>
    </row>
    <row r="6" spans="2:14" x14ac:dyDescent="0.25">
      <c r="B6" s="222" t="s">
        <v>225</v>
      </c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</row>
    <row r="7" spans="2:14" x14ac:dyDescent="0.25">
      <c r="B7" s="190"/>
      <c r="C7" s="190"/>
      <c r="D7" s="190"/>
      <c r="E7" s="190"/>
      <c r="F7" s="190"/>
      <c r="N7" s="189"/>
    </row>
    <row r="8" spans="2:14" ht="18.75" x14ac:dyDescent="0.25">
      <c r="B8" s="190"/>
      <c r="C8" s="203" t="s">
        <v>221</v>
      </c>
      <c r="D8" s="203"/>
      <c r="E8" s="221" t="s">
        <v>220</v>
      </c>
      <c r="F8" s="221"/>
      <c r="H8" s="221" t="s">
        <v>217</v>
      </c>
      <c r="I8" s="221"/>
      <c r="J8" s="221" t="s">
        <v>224</v>
      </c>
      <c r="K8" s="221"/>
      <c r="M8" s="221" t="s">
        <v>223</v>
      </c>
      <c r="N8" s="221"/>
    </row>
    <row r="9" spans="2:14" x14ac:dyDescent="0.25">
      <c r="B9" s="205" t="s">
        <v>33</v>
      </c>
      <c r="C9" s="192" t="s">
        <v>7</v>
      </c>
      <c r="D9" s="192" t="s">
        <v>23</v>
      </c>
      <c r="E9" s="192" t="s">
        <v>7</v>
      </c>
      <c r="F9" s="192" t="s">
        <v>23</v>
      </c>
      <c r="H9" s="192" t="s">
        <v>7</v>
      </c>
      <c r="I9" s="192" t="s">
        <v>23</v>
      </c>
      <c r="J9" s="192" t="s">
        <v>7</v>
      </c>
      <c r="K9" s="192" t="s">
        <v>23</v>
      </c>
      <c r="M9" s="192" t="s">
        <v>7</v>
      </c>
      <c r="N9" s="192" t="s">
        <v>23</v>
      </c>
    </row>
    <row r="10" spans="2:14" x14ac:dyDescent="0.25">
      <c r="B10" s="206" t="s">
        <v>34</v>
      </c>
      <c r="C10" s="201" t="s">
        <v>24</v>
      </c>
      <c r="D10" s="201" t="s">
        <v>24</v>
      </c>
      <c r="E10" s="207"/>
      <c r="F10" s="207"/>
      <c r="H10" s="204"/>
      <c r="I10" s="204"/>
      <c r="J10" s="204"/>
      <c r="K10" s="204"/>
      <c r="M10" s="204"/>
      <c r="N10" s="204"/>
    </row>
    <row r="11" spans="2:14" x14ac:dyDescent="0.25">
      <c r="B11" s="193" t="s">
        <v>107</v>
      </c>
      <c r="C11" s="194">
        <f>SUMIF('2015'!$D$18:$D$96,$B11,'2015'!M$18:M$96)</f>
        <v>8369</v>
      </c>
      <c r="D11" s="194">
        <f>SUMIF('2015'!$D$18:$D$96,$B11,'2015'!N$18:N$96)</f>
        <v>8231</v>
      </c>
      <c r="E11" s="202">
        <f t="shared" ref="E11:F14" si="0">+C11/C$15</f>
        <v>0.30848111110701554</v>
      </c>
      <c r="F11" s="202">
        <f t="shared" si="0"/>
        <v>0.32614036199955626</v>
      </c>
      <c r="H11" s="194">
        <f>SUMIF('1989'!$E$17:$E$93,$B11,'1989'!L$17:L$93)</f>
        <v>11402</v>
      </c>
      <c r="I11" s="194">
        <f>SUMIF('1989'!$E$17:$E$93,$B11,'1989'!K$17:K$93)</f>
        <v>11264</v>
      </c>
      <c r="J11" s="202">
        <f>H11/'89 v 15'!H$15</f>
        <v>0.80876720102142152</v>
      </c>
      <c r="K11" s="202">
        <f>I11/'89 v 15'!I$15</f>
        <v>0.82689766554103661</v>
      </c>
      <c r="M11" s="202">
        <f>+E11-J11</f>
        <v>-0.50028608991440593</v>
      </c>
      <c r="N11" s="202">
        <f>+F11-K11</f>
        <v>-0.50075730354148029</v>
      </c>
    </row>
    <row r="12" spans="2:14" x14ac:dyDescent="0.25">
      <c r="B12" s="193" t="s">
        <v>81</v>
      </c>
      <c r="C12" s="194">
        <f>SUMIF('2015'!$D$18:$D$96,$B12,'2015'!M$18:M$96)</f>
        <v>16411</v>
      </c>
      <c r="D12" s="194">
        <f>SUMIF('2015'!$D$18:$D$96,$B12,'2015'!N$18:N$96)</f>
        <v>14844</v>
      </c>
      <c r="E12" s="202">
        <f t="shared" si="0"/>
        <v>0.60490901115751372</v>
      </c>
      <c r="F12" s="202">
        <f t="shared" si="0"/>
        <v>0.5881700320157226</v>
      </c>
      <c r="H12" s="194">
        <f>SUMIF('1989'!$E$17:$E$93,$B12,'1989'!L$17:L$93)</f>
        <v>468</v>
      </c>
      <c r="I12" s="194">
        <f>SUMIF('1989'!$E$17:$E$93,$B12,'1989'!K$17:K$93)</f>
        <v>448</v>
      </c>
      <c r="J12" s="202">
        <f>H12/'89 v 15'!H$15</f>
        <v>3.3196198042275499E-2</v>
      </c>
      <c r="K12" s="202">
        <f>I12/'89 v 15'!I$15</f>
        <v>3.28879753340185E-2</v>
      </c>
      <c r="M12" s="202">
        <f t="shared" ref="M12:N13" si="1">+E12-J12</f>
        <v>0.57171281311523825</v>
      </c>
      <c r="N12" s="202">
        <f t="shared" si="1"/>
        <v>0.55528205668170405</v>
      </c>
    </row>
    <row r="13" spans="2:14" x14ac:dyDescent="0.25">
      <c r="B13" s="193" t="s">
        <v>216</v>
      </c>
      <c r="C13" s="194">
        <f>+SUM(C31:C32)</f>
        <v>2349.7000000000003</v>
      </c>
      <c r="D13" s="194">
        <f>+SUM(D31:D32)</f>
        <v>2142.6</v>
      </c>
      <c r="E13" s="202">
        <f t="shared" si="0"/>
        <v>8.6609877735470728E-2</v>
      </c>
      <c r="F13" s="202">
        <f t="shared" si="0"/>
        <v>8.4897137604209597E-2</v>
      </c>
      <c r="H13" s="194">
        <f>+SUM(H31:H33)</f>
        <v>2228</v>
      </c>
      <c r="I13" s="194">
        <f>+SUM(I31:I33)</f>
        <v>1910</v>
      </c>
      <c r="J13" s="202">
        <f>H13/'89 v 15'!H$15</f>
        <v>0.15803660093630303</v>
      </c>
      <c r="K13" s="202">
        <f>I13/'89 v 15'!I$15</f>
        <v>0.14021435912494495</v>
      </c>
      <c r="M13" s="202">
        <f t="shared" si="1"/>
        <v>-7.1426723200832307E-2</v>
      </c>
      <c r="N13" s="202">
        <f t="shared" si="1"/>
        <v>-5.5317221520735357E-2</v>
      </c>
    </row>
    <row r="14" spans="2:14" x14ac:dyDescent="0.25">
      <c r="B14" s="193" t="s">
        <v>109</v>
      </c>
      <c r="C14" s="194">
        <v>0</v>
      </c>
      <c r="D14" s="194">
        <v>20</v>
      </c>
      <c r="E14" s="202">
        <f t="shared" si="0"/>
        <v>0</v>
      </c>
      <c r="F14" s="202">
        <f t="shared" si="0"/>
        <v>7.9246838051161761E-4</v>
      </c>
      <c r="H14" s="194"/>
      <c r="I14" s="194"/>
      <c r="J14" s="195"/>
      <c r="K14" s="195"/>
      <c r="M14" s="195">
        <f>+E14-J14</f>
        <v>0</v>
      </c>
      <c r="N14" s="195">
        <f>+F14-K14</f>
        <v>7.9246838051161761E-4</v>
      </c>
    </row>
    <row r="15" spans="2:14" x14ac:dyDescent="0.25">
      <c r="C15" s="196">
        <f>SUM(C11:C14)</f>
        <v>27129.7</v>
      </c>
      <c r="D15" s="197">
        <f>SUM(D11:D14)</f>
        <v>25237.599999999999</v>
      </c>
      <c r="E15" s="198">
        <f>SUM(E11:E14)</f>
        <v>1</v>
      </c>
      <c r="F15" s="198">
        <f>SUM(F11:F14)</f>
        <v>1</v>
      </c>
      <c r="H15" s="197">
        <f>SUM(H11:H14)</f>
        <v>14098</v>
      </c>
      <c r="I15" s="197">
        <f>SUM(I11:I14)</f>
        <v>13622</v>
      </c>
      <c r="J15" s="198">
        <f>SUM(J11:J14)</f>
        <v>1</v>
      </c>
      <c r="K15" s="198">
        <f>SUM(K11:K14)</f>
        <v>1</v>
      </c>
      <c r="M15" s="198">
        <f>SUM(M11:M14)</f>
        <v>1.3877787807814457E-17</v>
      </c>
      <c r="N15" s="198">
        <f>SUM(N11:N14)</f>
        <v>1.8648277366750676E-17</v>
      </c>
    </row>
    <row r="17" spans="2:11" x14ac:dyDescent="0.25">
      <c r="B17" s="200" t="s">
        <v>200</v>
      </c>
      <c r="C17" s="191" t="s">
        <v>218</v>
      </c>
    </row>
    <row r="18" spans="2:11" x14ac:dyDescent="0.25">
      <c r="B18" s="200" t="s">
        <v>199</v>
      </c>
      <c r="C18" s="191" t="s">
        <v>219</v>
      </c>
    </row>
    <row r="20" spans="2:11" x14ac:dyDescent="0.25">
      <c r="C20" s="199" t="s">
        <v>212</v>
      </c>
    </row>
    <row r="21" spans="2:11" x14ac:dyDescent="0.25">
      <c r="C21" s="199" t="s">
        <v>213</v>
      </c>
    </row>
    <row r="22" spans="2:11" x14ac:dyDescent="0.25">
      <c r="C22" s="199" t="s">
        <v>214</v>
      </c>
    </row>
    <row r="23" spans="2:11" x14ac:dyDescent="0.25">
      <c r="C23" s="199" t="s">
        <v>215</v>
      </c>
    </row>
    <row r="24" spans="2:11" x14ac:dyDescent="0.25">
      <c r="C24" s="199" t="s">
        <v>226</v>
      </c>
    </row>
    <row r="31" spans="2:11" hidden="1" outlineLevel="1" x14ac:dyDescent="0.25">
      <c r="B31" s="193" t="s">
        <v>106</v>
      </c>
      <c r="C31" s="194">
        <f>SUMIF('2015'!$D$18:$D$96,$B31,'2015'!M$18:M$96)</f>
        <v>1997.7000000000003</v>
      </c>
      <c r="D31" s="194">
        <f>SUMIF('2015'!$D$18:$D$96,$B31,'2015'!N$18:N$96)</f>
        <v>1828.6</v>
      </c>
      <c r="E31" s="195">
        <f t="shared" ref="E31:E32" si="2">+C31/C$15</f>
        <v>7.3635167362705825E-2</v>
      </c>
      <c r="F31" s="195">
        <f t="shared" ref="F31:F32" si="3">+D31/D$15</f>
        <v>7.2455384030177192E-2</v>
      </c>
      <c r="H31" s="194"/>
      <c r="I31" s="194"/>
      <c r="J31" s="195"/>
      <c r="K31" s="195"/>
    </row>
    <row r="32" spans="2:11" hidden="1" outlineLevel="1" x14ac:dyDescent="0.25">
      <c r="B32" s="193" t="s">
        <v>48</v>
      </c>
      <c r="C32" s="194">
        <f>SUMIF('2015'!$D$18:$D$96,$B32,'2015'!M$18:M$96)</f>
        <v>352</v>
      </c>
      <c r="D32" s="194">
        <f>SUMIF('2015'!$D$18:$D$96,$B32,'2015'!N$18:N$96)</f>
        <v>314</v>
      </c>
      <c r="E32" s="195">
        <f t="shared" si="2"/>
        <v>1.2974710372764903E-2</v>
      </c>
      <c r="F32" s="195">
        <f t="shared" si="3"/>
        <v>1.2441753574032396E-2</v>
      </c>
      <c r="H32" s="194">
        <f>SUMIF('1989'!$E$17:$E$93,$B32,'1989'!L$17:L$93)</f>
        <v>2214</v>
      </c>
      <c r="I32" s="194">
        <f>SUMIF('1989'!$E$17:$E$93,$B32,'1989'!K$17:K$93)</f>
        <v>1896</v>
      </c>
      <c r="J32" s="195">
        <f>H32/'89 v 15'!H$15</f>
        <v>0.15704355227691871</v>
      </c>
      <c r="K32" s="195">
        <f>I32/'89 v 15'!I$15</f>
        <v>0.13918660989575687</v>
      </c>
    </row>
    <row r="33" spans="2:11" hidden="1" outlineLevel="1" x14ac:dyDescent="0.25">
      <c r="B33" s="193" t="s">
        <v>105</v>
      </c>
      <c r="H33" s="194">
        <f>SUMIF('1989'!$E$17:$E$93,$B33,'1989'!L$17:L$93)</f>
        <v>14</v>
      </c>
      <c r="I33" s="194">
        <f>SUMIF('1989'!$E$17:$E$93,$B33,'1989'!K$17:K$93)</f>
        <v>14</v>
      </c>
      <c r="J33" s="195">
        <f>H33/'89 v 15'!H$15</f>
        <v>9.930486593843098E-4</v>
      </c>
      <c r="K33" s="195">
        <f>I33/'89 v 15'!I$15</f>
        <v>1.0277492291880781E-3</v>
      </c>
    </row>
    <row r="34" spans="2:11" collapsed="1" x14ac:dyDescent="0.25"/>
  </sheetData>
  <dataConsolidate/>
  <mergeCells count="7">
    <mergeCell ref="M8:N8"/>
    <mergeCell ref="B6:N6"/>
    <mergeCell ref="B1:C1"/>
    <mergeCell ref="B2:C2"/>
    <mergeCell ref="E8:F8"/>
    <mergeCell ref="H8:I8"/>
    <mergeCell ref="J8:K8"/>
  </mergeCells>
  <pageMargins left="0.7" right="0.7" top="0.75" bottom="0.75" header="0.3" footer="0.3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1989</vt:lpstr>
      <vt:lpstr>2015</vt:lpstr>
      <vt:lpstr>89 v 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2016-08-01T14:39:53Z</dcterms:created>
  <dcterms:modified xsi:type="dcterms:W3CDTF">2016-08-01T14:39:58Z</dcterms:modified>
</cp:coreProperties>
</file>