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quee.chandler\OneDrive - CORIX Group of Companies\Desktop\teams files\"/>
    </mc:Choice>
  </mc:AlternateContent>
  <xr:revisionPtr revIDLastSave="0" documentId="8_{F1F28135-B92D-45D9-BAA6-3F11DB36F289}" xr6:coauthVersionLast="44" xr6:coauthVersionMax="44" xr10:uidLastSave="{00000000-0000-0000-0000-000000000000}"/>
  <bookViews>
    <workbookView xWindow="-120" yWindow="-120" windowWidth="29040" windowHeight="15840" xr2:uid="{432ADED7-A021-4754-84AD-6DC535C92F60}"/>
  </bookViews>
  <sheets>
    <sheet name="Cypress Lakes" sheetId="1" r:id="rId1"/>
    <sheet name="Cypress Lakes Flow Summary" sheetId="2" r:id="rId2"/>
  </sheets>
  <definedNames>
    <definedName name="_xlnm._FilterDatabase" localSheetId="0" hidden="1">'Cypress Lakes'!$A$32:$D$33</definedName>
    <definedName name="_xlnm.Print_Area" localSheetId="0">'Cypress Lakes'!$A$1:$Q$28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52" i="2" l="1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51" i="2" s="1"/>
  <c r="AJ16" i="2"/>
  <c r="AI16" i="2"/>
  <c r="AH16" i="2"/>
  <c r="AJ15" i="2"/>
  <c r="AI15" i="2"/>
  <c r="AH15" i="2"/>
  <c r="AJ14" i="2"/>
  <c r="AI14" i="2"/>
  <c r="AH14" i="2"/>
  <c r="AJ13" i="2"/>
  <c r="AI13" i="2"/>
  <c r="AH13" i="2"/>
  <c r="AJ12" i="2"/>
  <c r="AI12" i="2"/>
  <c r="AH12" i="2"/>
  <c r="AJ11" i="2"/>
  <c r="AI11" i="2"/>
  <c r="AH11" i="2"/>
  <c r="AJ10" i="2"/>
  <c r="AI10" i="2"/>
  <c r="AH10" i="2"/>
  <c r="AJ9" i="2"/>
  <c r="AI9" i="2"/>
  <c r="AH9" i="2"/>
  <c r="AJ8" i="2"/>
  <c r="AI8" i="2"/>
  <c r="AH8" i="2"/>
  <c r="AJ7" i="2"/>
  <c r="AI7" i="2"/>
  <c r="AH7" i="2"/>
  <c r="AJ6" i="2"/>
  <c r="AI6" i="2"/>
  <c r="AH6" i="2"/>
  <c r="AJ5" i="2"/>
  <c r="AI5" i="2"/>
  <c r="AH5" i="2"/>
  <c r="C58" i="1"/>
  <c r="C57" i="1"/>
  <c r="C56" i="1"/>
  <c r="C55" i="1"/>
  <c r="C54" i="1"/>
  <c r="C53" i="1"/>
  <c r="C52" i="1"/>
  <c r="C51" i="1"/>
  <c r="C50" i="1"/>
  <c r="C49" i="1"/>
  <c r="C48" i="1"/>
  <c r="C47" i="1"/>
  <c r="P27" i="1"/>
  <c r="O27" i="1"/>
  <c r="N27" i="1"/>
  <c r="M27" i="1"/>
  <c r="L27" i="1"/>
  <c r="K27" i="1"/>
  <c r="J27" i="1"/>
  <c r="I27" i="1"/>
  <c r="H27" i="1"/>
  <c r="G27" i="1"/>
  <c r="F27" i="1"/>
  <c r="E27" i="1"/>
  <c r="P26" i="1"/>
  <c r="O26" i="1"/>
  <c r="N26" i="1"/>
  <c r="M26" i="1"/>
  <c r="L26" i="1"/>
  <c r="K26" i="1"/>
  <c r="J26" i="1"/>
  <c r="I26" i="1"/>
  <c r="H26" i="1"/>
  <c r="G26" i="1"/>
  <c r="F26" i="1"/>
  <c r="E26" i="1"/>
  <c r="P25" i="1"/>
  <c r="O25" i="1"/>
  <c r="N25" i="1"/>
  <c r="M25" i="1"/>
  <c r="L25" i="1"/>
  <c r="K25" i="1"/>
  <c r="J25" i="1"/>
  <c r="I25" i="1"/>
  <c r="H25" i="1"/>
  <c r="G25" i="1"/>
  <c r="F25" i="1"/>
  <c r="E25" i="1"/>
  <c r="D24" i="1"/>
  <c r="C24" i="1"/>
  <c r="B58" i="1" s="1"/>
  <c r="B24" i="1"/>
  <c r="D23" i="1"/>
  <c r="C23" i="1"/>
  <c r="B57" i="1" s="1"/>
  <c r="B23" i="1"/>
  <c r="D22" i="1"/>
  <c r="C22" i="1"/>
  <c r="B56" i="1" s="1"/>
  <c r="B22" i="1"/>
  <c r="D21" i="1"/>
  <c r="C21" i="1"/>
  <c r="B55" i="1" s="1"/>
  <c r="B21" i="1"/>
  <c r="D20" i="1"/>
  <c r="C20" i="1"/>
  <c r="B54" i="1" s="1"/>
  <c r="B20" i="1"/>
  <c r="D19" i="1"/>
  <c r="C19" i="1"/>
  <c r="B53" i="1" s="1"/>
  <c r="B19" i="1"/>
  <c r="D18" i="1"/>
  <c r="C18" i="1"/>
  <c r="B52" i="1" s="1"/>
  <c r="B18" i="1"/>
  <c r="D17" i="1"/>
  <c r="C17" i="1"/>
  <c r="B51" i="1" s="1"/>
  <c r="B17" i="1"/>
  <c r="D16" i="1"/>
  <c r="C16" i="1"/>
  <c r="B50" i="1" s="1"/>
  <c r="B16" i="1"/>
  <c r="D15" i="1"/>
  <c r="C15" i="1"/>
  <c r="B49" i="1" s="1"/>
  <c r="B15" i="1"/>
  <c r="D14" i="1"/>
  <c r="C14" i="1"/>
  <c r="B48" i="1" s="1"/>
  <c r="B14" i="1"/>
  <c r="B26" i="1" s="1"/>
  <c r="D13" i="1"/>
  <c r="D26" i="1" s="1"/>
  <c r="C13" i="1"/>
  <c r="B47" i="1" s="1"/>
  <c r="B13" i="1"/>
  <c r="B25" i="1" s="1"/>
  <c r="D25" i="1" l="1"/>
  <c r="B27" i="1"/>
  <c r="C27" i="1"/>
  <c r="C26" i="1"/>
  <c r="D27" i="1"/>
  <c r="C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pjhanks</author>
    <author>Jacquee Chandler</author>
  </authors>
  <commentList>
    <comment ref="E9" authorId="0" shapeId="0" xr:uid="{2A99AC11-6C93-4561-80FE-06425CC39292}">
      <text>
        <r>
          <rPr>
            <sz val="8"/>
            <color indexed="81"/>
            <rFont val="Tahoma"/>
            <family val="2"/>
          </rPr>
          <t xml:space="preserve">From page 1 of DMR </t>
        </r>
        <r>
          <rPr>
            <i/>
            <sz val="8"/>
            <color indexed="81"/>
            <rFont val="Tahoma"/>
            <family val="2"/>
          </rPr>
          <t>'BOD, Carbonaceous 5 day, 20C PARM Code 80082 EFA-01'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" authorId="0" shapeId="0" xr:uid="{90BC3710-8D47-43CB-9F38-3A19E1C90161}">
      <text>
        <r>
          <rPr>
            <sz val="8"/>
            <color indexed="81"/>
            <rFont val="Tahoma"/>
            <family val="2"/>
          </rPr>
          <t xml:space="preserve">From page 1 of DMR </t>
        </r>
        <r>
          <rPr>
            <i/>
            <sz val="8"/>
            <color indexed="81"/>
            <rFont val="Tahoma"/>
            <family val="2"/>
          </rPr>
          <t>'Solids, Total Suspended PARM Code 00530 EFB-01'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9" authorId="0" shapeId="0" xr:uid="{A014A194-0879-4899-88B7-BB80412D9AC2}">
      <text>
        <r>
          <rPr>
            <sz val="8"/>
            <color indexed="81"/>
            <rFont val="Tahoma"/>
            <family val="2"/>
          </rPr>
          <t xml:space="preserve">From page 2 of DMR </t>
        </r>
        <r>
          <rPr>
            <i/>
            <sz val="8"/>
            <color indexed="81"/>
            <rFont val="Tahoma"/>
            <family val="2"/>
          </rPr>
          <t>pH PARM Code 00406 EFA-01'</t>
        </r>
      </text>
    </comment>
    <comment ref="K9" authorId="0" shapeId="0" xr:uid="{A79B97FB-B492-4E02-BB0E-C29149B371E4}">
      <text>
        <r>
          <rPr>
            <sz val="8"/>
            <color indexed="81"/>
            <rFont val="Tahoma"/>
            <family val="2"/>
          </rPr>
          <t>From page 2 of DMR 'Coliform, Fecal % less than detection PARM Code 51005 EFA-01'</t>
        </r>
      </text>
    </comment>
    <comment ref="L9" authorId="0" shapeId="0" xr:uid="{014FE8F2-6C2B-468B-9A6A-E4889256A8C8}">
      <text>
        <r>
          <rPr>
            <sz val="8"/>
            <color indexed="81"/>
            <rFont val="Tahoma"/>
            <family val="2"/>
          </rPr>
          <t>From page 2 of DMR 'Coliform, Fecal PARM Code 74055 EFA-01'</t>
        </r>
      </text>
    </comment>
    <comment ref="L16" authorId="1" shapeId="0" xr:uid="{C51146D1-A541-47C9-81B5-EFDE5D18B3EE}">
      <text>
        <r>
          <rPr>
            <b/>
            <sz val="9"/>
            <color indexed="81"/>
            <rFont val="Tahoma"/>
            <family val="2"/>
          </rPr>
          <t>Jacquee Chandler:</t>
        </r>
        <r>
          <rPr>
            <sz val="9"/>
            <color indexed="81"/>
            <rFont val="Tahoma"/>
            <family val="2"/>
          </rPr>
          <t xml:space="preserve">
Sample failed due to sampling error cl2 a little lower than normal just above low limit.</t>
        </r>
      </text>
    </comment>
    <comment ref="L19" authorId="1" shapeId="0" xr:uid="{8FE270CE-7179-4303-B379-3911A2B72EA1}">
      <text>
        <r>
          <rPr>
            <b/>
            <sz val="9"/>
            <color indexed="81"/>
            <rFont val="Tahoma"/>
            <family val="2"/>
          </rPr>
          <t>Jacquee Chandler:</t>
        </r>
        <r>
          <rPr>
            <sz val="9"/>
            <color indexed="81"/>
            <rFont val="Tahoma"/>
            <family val="2"/>
          </rPr>
          <t xml:space="preserve">
07-01 Fecal was 36 but on 07-02 it was back down to 1. possible bad sample.</t>
        </r>
      </text>
    </comment>
    <comment ref="H24" authorId="1" shapeId="0" xr:uid="{EA4FCD60-DF47-4B9B-A2A7-FBE48BA47BE9}">
      <text>
        <r>
          <rPr>
            <b/>
            <sz val="9"/>
            <color indexed="81"/>
            <rFont val="Tahoma"/>
            <family val="2"/>
          </rPr>
          <t>Jacquee Chandler:</t>
        </r>
        <r>
          <rPr>
            <sz val="9"/>
            <color indexed="81"/>
            <rFont val="Tahoma"/>
            <family val="2"/>
          </rPr>
          <t xml:space="preserve">
Continually monitoring TSS not Turbidity.
</t>
        </r>
      </text>
    </comment>
  </commentList>
</comments>
</file>

<file path=xl/sharedStrings.xml><?xml version="1.0" encoding="utf-8"?>
<sst xmlns="http://schemas.openxmlformats.org/spreadsheetml/2006/main" count="121" uniqueCount="66">
  <si>
    <t>248/095 - Cypress Lakes - 2019</t>
  </si>
  <si>
    <t>Operating Permit No.:</t>
  </si>
  <si>
    <t>FLA013123</t>
  </si>
  <si>
    <t>Expires:</t>
  </si>
  <si>
    <t xml:space="preserve">Plant Permitted Capacity: </t>
  </si>
  <si>
    <t>0.190 mgd AADF</t>
  </si>
  <si>
    <t xml:space="preserve">From Historical Data </t>
  </si>
  <si>
    <t xml:space="preserve">Perc Ponds/Surf Discharge: </t>
  </si>
  <si>
    <t>N/A</t>
  </si>
  <si>
    <t>From Daily Flow Worksheet</t>
  </si>
  <si>
    <t xml:space="preserve">Reuse/Public Access: </t>
  </si>
  <si>
    <t xml:space="preserve"> 0.175 mgd</t>
  </si>
  <si>
    <t>Manual data entry from DMR</t>
  </si>
  <si>
    <t>Hyperlinks!A1</t>
  </si>
  <si>
    <r>
      <t xml:space="preserve">Flow FLW-1
</t>
    </r>
    <r>
      <rPr>
        <sz val="8"/>
        <rFont val="Arial"/>
        <family val="2"/>
      </rPr>
      <t>(Cypress Lakes Golf Course)</t>
    </r>
  </si>
  <si>
    <t>CBOD5</t>
  </si>
  <si>
    <t>TSS</t>
  </si>
  <si>
    <t>pH</t>
  </si>
  <si>
    <t>Fecal Coliform</t>
  </si>
  <si>
    <t>Turbidity</t>
  </si>
  <si>
    <t>TRC</t>
  </si>
  <si>
    <t>CBOD</t>
  </si>
  <si>
    <t>An Avg</t>
  </si>
  <si>
    <t>Mo Avg</t>
  </si>
  <si>
    <t>Peak</t>
  </si>
  <si>
    <t>Max</t>
  </si>
  <si>
    <t>Min</t>
  </si>
  <si>
    <t>75% Min</t>
  </si>
  <si>
    <t>INF</t>
  </si>
  <si>
    <t>mgd</t>
  </si>
  <si>
    <t>mg/L</t>
  </si>
  <si>
    <t>SU</t>
  </si>
  <si>
    <t>#/100ml</t>
  </si>
  <si>
    <t>NTU</t>
  </si>
  <si>
    <t>Limit</t>
  </si>
  <si>
    <t>NonDetec</t>
  </si>
  <si>
    <t>Report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</si>
  <si>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</si>
  <si>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</si>
  <si>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</si>
  <si>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</si>
  <si>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</si>
  <si>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</si>
  <si>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</si>
  <si>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</si>
  <si>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</si>
  <si>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</si>
  <si>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</si>
  <si>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</si>
  <si>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Minimum</t>
  </si>
  <si>
    <t>Maximum</t>
  </si>
  <si>
    <t>Historical Data</t>
  </si>
  <si>
    <t>REUSE MOAVG</t>
  </si>
  <si>
    <t>CBOD MOAVG</t>
  </si>
  <si>
    <t>R12MOAVG</t>
  </si>
  <si>
    <t>Change formula before entering the next month's data</t>
  </si>
  <si>
    <t>Jacquee</t>
  </si>
  <si>
    <t>Copy/Paste Value' the 2018 Historical Data from the 2018 DMR Summaries workbook.</t>
  </si>
  <si>
    <t>Enter in the formulas/links into the 2019 Table below and also the formulas in row 36</t>
  </si>
  <si>
    <t>10/24/2019 Email:</t>
  </si>
  <si>
    <t>2019 Cypress Lakes - DMR Flow Summary</t>
  </si>
  <si>
    <r>
      <t xml:space="preserve">Note:  </t>
    </r>
    <r>
      <rPr>
        <sz val="10"/>
        <color rgb="FFFF0000"/>
        <rFont val="Arial"/>
        <family val="2"/>
      </rPr>
      <t xml:space="preserve">Steve Fuller will provide the DMR Part B in Excel form.  Copy/Paste Special-Value-Transpose.  </t>
    </r>
  </si>
  <si>
    <t>FLW-01</t>
  </si>
  <si>
    <t>Day</t>
  </si>
  <si>
    <t>Total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</si>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</sst>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;@"/>
    <numFmt numFmtId="165" formatCode="0.000"/>
    <numFmt numFmtId="166" formatCode="0.0"/>
    <numFmt numFmtId="167" formatCode="0.0%"/>
    <numFmt numFmtId="168" formatCode="0.0000"/>
    <numFmt numFmtId="169" formatCode="0.000000"/>
  </numFmts>
  <fonts count="28">
    <font>
      <sz val="11"/>
      <color theme="1"/>
      <name val="Arial"/>
      <family val="2"/>
    </font>
    <font>
      <sz val="10"/>
      <name val="Geneva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name val="Geneva"/>
      <family val="2"/>
    </font>
    <font>
      <b/>
      <sz val="1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8"/>
      <color rgb="FFFF0000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9"/>
      <name val="Geneva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indexed="48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8"/>
      <color indexed="81"/>
      <name val="Tahoma"/>
      <family val="2"/>
    </font>
    <font>
      <i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1"/>
      <color indexed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8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 applyProtection="0"/>
    <xf numFmtId="0" fontId="13" fillId="0" borderId="0" applyProtection="0"/>
    <xf numFmtId="0" fontId="13" fillId="0" borderId="0" applyProtection="0"/>
  </cellStyleXfs>
  <cellXfs count="121">
    <xf numFmtId="0" fontId="0" fillId="0" borderId="0" xfId="0"/>
    <xf numFmtId="0" fontId="2" fillId="2" borderId="0" xfId="3" applyFont="1" applyFill="1" applyAlignment="1">
      <alignment horizontal="center"/>
    </xf>
    <xf numFmtId="0" fontId="4" fillId="0" borderId="0" xfId="3" applyFont="1" applyAlignment="1">
      <alignment horizontal="right"/>
    </xf>
    <xf numFmtId="0" fontId="5" fillId="0" borderId="0" xfId="3" applyFont="1" applyAlignment="1">
      <alignment horizontal="left"/>
    </xf>
    <xf numFmtId="0" fontId="6" fillId="0" borderId="0" xfId="0" applyFont="1"/>
    <xf numFmtId="164" fontId="6" fillId="0" borderId="0" xfId="0" applyNumberFormat="1" applyFont="1"/>
    <xf numFmtId="0" fontId="4" fillId="0" borderId="0" xfId="3" applyFont="1" applyAlignment="1">
      <alignment horizontal="left"/>
    </xf>
    <xf numFmtId="0" fontId="1" fillId="0" borderId="0" xfId="0" applyFont="1"/>
    <xf numFmtId="0" fontId="7" fillId="0" borderId="0" xfId="0" applyFont="1" applyAlignment="1">
      <alignment horizontal="center"/>
    </xf>
    <xf numFmtId="0" fontId="4" fillId="3" borderId="0" xfId="0" applyFont="1" applyFill="1"/>
    <xf numFmtId="0" fontId="8" fillId="0" borderId="0" xfId="0" applyFont="1"/>
    <xf numFmtId="0" fontId="9" fillId="0" borderId="0" xfId="2" applyAlignment="1" applyProtection="1"/>
    <xf numFmtId="0" fontId="10" fillId="0" borderId="0" xfId="0" applyFont="1" applyAlignment="1">
      <alignment horizontal="left"/>
    </xf>
    <xf numFmtId="0" fontId="11" fillId="0" borderId="0" xfId="0" applyFont="1"/>
    <xf numFmtId="0" fontId="4" fillId="4" borderId="0" xfId="0" applyFont="1" applyFill="1"/>
    <xf numFmtId="0" fontId="12" fillId="0" borderId="0" xfId="0" applyFont="1"/>
    <xf numFmtId="0" fontId="4" fillId="0" borderId="0" xfId="0" applyFont="1"/>
    <xf numFmtId="0" fontId="4" fillId="5" borderId="0" xfId="0" applyFont="1" applyFill="1"/>
    <xf numFmtId="0" fontId="9" fillId="0" borderId="0" xfId="2" quotePrefix="1" applyAlignment="1" applyProtection="1">
      <alignment horizontal="lef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5" borderId="3" xfId="4" applyFont="1" applyFill="1" applyBorder="1" applyAlignment="1">
      <alignment horizontal="center"/>
    </xf>
    <xf numFmtId="0" fontId="4" fillId="5" borderId="4" xfId="4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4" fillId="5" borderId="1" xfId="4" applyFont="1" applyFill="1" applyBorder="1" applyAlignment="1">
      <alignment horizontal="center"/>
    </xf>
    <xf numFmtId="0" fontId="0" fillId="5" borderId="4" xfId="0" applyFill="1" applyBorder="1" applyAlignment="1">
      <alignment horizontal="center" wrapText="1"/>
    </xf>
    <xf numFmtId="0" fontId="4" fillId="5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7" xfId="0" applyFont="1" applyFill="1" applyBorder="1" applyAlignment="1">
      <alignment horizontal="center"/>
    </xf>
    <xf numFmtId="9" fontId="4" fillId="5" borderId="5" xfId="0" applyNumberFormat="1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165" fontId="4" fillId="3" borderId="9" xfId="0" applyNumberFormat="1" applyFont="1" applyFill="1" applyBorder="1" applyAlignment="1">
      <alignment horizontal="center"/>
    </xf>
    <xf numFmtId="165" fontId="4" fillId="4" borderId="6" xfId="0" applyNumberFormat="1" applyFont="1" applyFill="1" applyBorder="1" applyAlignment="1">
      <alignment horizontal="center"/>
    </xf>
    <xf numFmtId="165" fontId="4" fillId="4" borderId="7" xfId="0" applyNumberFormat="1" applyFont="1" applyFill="1" applyBorder="1" applyAlignment="1">
      <alignment horizontal="center"/>
    </xf>
    <xf numFmtId="166" fontId="4" fillId="5" borderId="9" xfId="0" applyNumberFormat="1" applyFont="1" applyFill="1" applyBorder="1" applyAlignment="1">
      <alignment horizontal="center"/>
    </xf>
    <xf numFmtId="166" fontId="4" fillId="5" borderId="6" xfId="0" applyNumberFormat="1" applyFont="1" applyFill="1" applyBorder="1" applyAlignment="1">
      <alignment horizontal="center"/>
    </xf>
    <xf numFmtId="166" fontId="4" fillId="5" borderId="0" xfId="0" applyNumberFormat="1" applyFont="1" applyFill="1" applyAlignment="1">
      <alignment horizontal="center"/>
    </xf>
    <xf numFmtId="166" fontId="4" fillId="5" borderId="7" xfId="0" applyNumberFormat="1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17" fontId="15" fillId="0" borderId="4" xfId="0" applyNumberFormat="1" applyFont="1" applyBorder="1" applyAlignment="1">
      <alignment horizontal="left" wrapText="1"/>
    </xf>
    <xf numFmtId="165" fontId="4" fillId="0" borderId="4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166" fontId="4" fillId="0" borderId="4" xfId="0" applyNumberFormat="1" applyFont="1" applyBorder="1" applyAlignment="1">
      <alignment horizontal="center"/>
    </xf>
    <xf numFmtId="167" fontId="4" fillId="0" borderId="4" xfId="1" applyNumberFormat="1" applyFont="1" applyBorder="1" applyAlignment="1">
      <alignment horizontal="center"/>
    </xf>
    <xf numFmtId="0" fontId="4" fillId="0" borderId="4" xfId="0" applyFont="1" applyBorder="1"/>
    <xf numFmtId="0" fontId="16" fillId="0" borderId="0" xfId="0" applyFont="1" applyAlignment="1">
      <alignment horizontal="left"/>
    </xf>
    <xf numFmtId="0" fontId="4" fillId="0" borderId="5" xfId="0" applyFont="1" applyBorder="1"/>
    <xf numFmtId="2" fontId="4" fillId="0" borderId="5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167" fontId="4" fillId="0" borderId="5" xfId="1" applyNumberFormat="1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65" fontId="4" fillId="0" borderId="11" xfId="5" applyNumberFormat="1" applyFont="1" applyBorder="1" applyAlignment="1">
      <alignment horizontal="center"/>
    </xf>
    <xf numFmtId="166" fontId="4" fillId="0" borderId="11" xfId="5" applyNumberFormat="1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165" fontId="4" fillId="0" borderId="13" xfId="6" applyNumberFormat="1" applyFont="1" applyBorder="1" applyAlignment="1">
      <alignment horizontal="center"/>
    </xf>
    <xf numFmtId="165" fontId="4" fillId="0" borderId="4" xfId="6" applyNumberFormat="1" applyFont="1" applyBorder="1" applyAlignment="1">
      <alignment horizontal="center"/>
    </xf>
    <xf numFmtId="2" fontId="4" fillId="0" borderId="4" xfId="6" applyNumberFormat="1" applyFont="1" applyBorder="1" applyAlignment="1">
      <alignment horizontal="center"/>
    </xf>
    <xf numFmtId="166" fontId="4" fillId="0" borderId="4" xfId="6" applyNumberFormat="1" applyFont="1" applyBorder="1" applyAlignment="1">
      <alignment horizontal="center"/>
    </xf>
    <xf numFmtId="166" fontId="4" fillId="0" borderId="14" xfId="6" applyNumberFormat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165" fontId="4" fillId="0" borderId="16" xfId="6" applyNumberFormat="1" applyFont="1" applyBorder="1" applyAlignment="1">
      <alignment horizontal="center"/>
    </xf>
    <xf numFmtId="165" fontId="4" fillId="0" borderId="17" xfId="6" applyNumberFormat="1" applyFont="1" applyBorder="1" applyAlignment="1">
      <alignment horizontal="center"/>
    </xf>
    <xf numFmtId="2" fontId="4" fillId="0" borderId="17" xfId="6" applyNumberFormat="1" applyFont="1" applyBorder="1" applyAlignment="1">
      <alignment horizontal="center"/>
    </xf>
    <xf numFmtId="166" fontId="4" fillId="0" borderId="17" xfId="6" applyNumberFormat="1" applyFont="1" applyBorder="1" applyAlignment="1">
      <alignment horizontal="center"/>
    </xf>
    <xf numFmtId="166" fontId="4" fillId="0" borderId="18" xfId="6" applyNumberFormat="1" applyFont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0" fillId="0" borderId="22" xfId="0" applyBorder="1"/>
    <xf numFmtId="0" fontId="16" fillId="0" borderId="0" xfId="0" applyFont="1"/>
    <xf numFmtId="0" fontId="4" fillId="0" borderId="22" xfId="0" applyFont="1" applyBorder="1"/>
    <xf numFmtId="0" fontId="1" fillId="0" borderId="5" xfId="0" applyFont="1" applyBorder="1" applyAlignment="1">
      <alignment horizontal="center" wrapText="1"/>
    </xf>
    <xf numFmtId="0" fontId="1" fillId="0" borderId="5" xfId="0" applyFont="1" applyBorder="1"/>
    <xf numFmtId="168" fontId="17" fillId="0" borderId="5" xfId="0" applyNumberFormat="1" applyFont="1" applyBorder="1" applyAlignment="1">
      <alignment horizontal="center"/>
    </xf>
    <xf numFmtId="49" fontId="4" fillId="6" borderId="19" xfId="6" applyNumberFormat="1" applyFont="1" applyFill="1" applyBorder="1"/>
    <xf numFmtId="168" fontId="18" fillId="6" borderId="20" xfId="6" applyNumberFormat="1" applyFont="1" applyFill="1" applyBorder="1" applyAlignment="1">
      <alignment horizontal="center"/>
    </xf>
    <xf numFmtId="165" fontId="18" fillId="6" borderId="21" xfId="6" applyNumberFormat="1" applyFont="1" applyFill="1" applyBorder="1" applyAlignment="1">
      <alignment horizontal="center"/>
    </xf>
    <xf numFmtId="17" fontId="15" fillId="0" borderId="23" xfId="0" applyNumberFormat="1" applyFont="1" applyBorder="1" applyAlignment="1">
      <alignment wrapText="1"/>
    </xf>
    <xf numFmtId="168" fontId="18" fillId="0" borderId="11" xfId="0" applyNumberFormat="1" applyFont="1" applyBorder="1" applyAlignment="1">
      <alignment horizontal="center"/>
    </xf>
    <xf numFmtId="166" fontId="18" fillId="0" borderId="24" xfId="0" applyNumberFormat="1" applyFont="1" applyBorder="1" applyAlignment="1">
      <alignment horizontal="center"/>
    </xf>
    <xf numFmtId="0" fontId="19" fillId="0" borderId="0" xfId="0" applyFont="1"/>
    <xf numFmtId="0" fontId="4" fillId="0" borderId="13" xfId="0" applyFont="1" applyBorder="1"/>
    <xf numFmtId="168" fontId="18" fillId="0" borderId="9" xfId="0" applyNumberFormat="1" applyFont="1" applyBorder="1" applyAlignment="1">
      <alignment horizontal="center"/>
    </xf>
    <xf numFmtId="166" fontId="18" fillId="0" borderId="25" xfId="0" applyNumberFormat="1" applyFont="1" applyBorder="1" applyAlignment="1">
      <alignment horizontal="center"/>
    </xf>
    <xf numFmtId="0" fontId="0" fillId="0" borderId="0" xfId="0" quotePrefix="1"/>
    <xf numFmtId="0" fontId="4" fillId="0" borderId="26" xfId="0" applyFont="1" applyBorder="1"/>
    <xf numFmtId="168" fontId="18" fillId="0" borderId="6" xfId="0" applyNumberFormat="1" applyFont="1" applyBorder="1" applyAlignment="1">
      <alignment horizontal="center"/>
    </xf>
    <xf numFmtId="166" fontId="18" fillId="0" borderId="27" xfId="0" applyNumberFormat="1" applyFont="1" applyBorder="1" applyAlignment="1">
      <alignment horizontal="center"/>
    </xf>
    <xf numFmtId="168" fontId="18" fillId="0" borderId="4" xfId="0" applyNumberFormat="1" applyFont="1" applyBorder="1" applyAlignment="1">
      <alignment horizontal="center"/>
    </xf>
    <xf numFmtId="0" fontId="4" fillId="0" borderId="16" xfId="0" applyFont="1" applyBorder="1"/>
    <xf numFmtId="0" fontId="7" fillId="0" borderId="0" xfId="0" applyFont="1"/>
    <xf numFmtId="0" fontId="9" fillId="0" borderId="0" xfId="2" quotePrefix="1" applyAlignment="1" applyProtection="1"/>
    <xf numFmtId="0" fontId="24" fillId="0" borderId="0" xfId="0" applyFont="1" applyAlignment="1">
      <alignment horizontal="left"/>
    </xf>
    <xf numFmtId="0" fontId="25" fillId="0" borderId="0" xfId="0" applyFont="1"/>
    <xf numFmtId="0" fontId="15" fillId="2" borderId="4" xfId="0" applyFont="1" applyFill="1" applyBorder="1" applyAlignment="1">
      <alignment horizontal="center"/>
    </xf>
    <xf numFmtId="0" fontId="26" fillId="7" borderId="4" xfId="0" applyFont="1" applyFill="1" applyBorder="1"/>
    <xf numFmtId="0" fontId="26" fillId="2" borderId="4" xfId="0" applyFont="1" applyFill="1" applyBorder="1" applyAlignment="1">
      <alignment horizontal="center"/>
    </xf>
    <xf numFmtId="169" fontId="4" fillId="0" borderId="4" xfId="0" applyNumberFormat="1" applyFont="1" applyBorder="1" applyAlignment="1">
      <alignment horizontal="center"/>
    </xf>
    <xf numFmtId="165" fontId="4" fillId="7" borderId="4" xfId="0" applyNumberFormat="1" applyFont="1" applyFill="1" applyBorder="1" applyAlignment="1">
      <alignment horizontal="center"/>
    </xf>
    <xf numFmtId="169" fontId="15" fillId="0" borderId="4" xfId="0" applyNumberFormat="1" applyFont="1" applyBorder="1" applyAlignment="1">
      <alignment horizontal="center"/>
    </xf>
    <xf numFmtId="168" fontId="1" fillId="0" borderId="4" xfId="5" applyNumberFormat="1" applyFont="1" applyBorder="1" applyAlignment="1">
      <alignment horizontal="center"/>
    </xf>
    <xf numFmtId="168" fontId="4" fillId="0" borderId="4" xfId="0" applyNumberFormat="1" applyFont="1" applyBorder="1" applyAlignment="1">
      <alignment horizontal="center"/>
    </xf>
    <xf numFmtId="169" fontId="4" fillId="2" borderId="4" xfId="0" applyNumberFormat="1" applyFont="1" applyFill="1" applyBorder="1" applyAlignment="1">
      <alignment horizontal="center"/>
    </xf>
    <xf numFmtId="169" fontId="4" fillId="2" borderId="0" xfId="0" applyNumberFormat="1" applyFont="1" applyFill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0" xfId="0" applyFont="1"/>
    <xf numFmtId="169" fontId="0" fillId="0" borderId="4" xfId="0" applyNumberFormat="1" applyBorder="1"/>
    <xf numFmtId="169" fontId="0" fillId="0" borderId="0" xfId="0" applyNumberFormat="1"/>
    <xf numFmtId="169" fontId="0" fillId="0" borderId="28" xfId="0" applyNumberFormat="1" applyBorder="1"/>
  </cellXfs>
  <cellStyles count="7">
    <cellStyle name="Hyperlink" xfId="2" builtinId="8"/>
    <cellStyle name="Normal" xfId="0" builtinId="0"/>
    <cellStyle name="Normal_Crnwd Daily Flow" xfId="5" xr:uid="{D0AB5818-387F-4B53-8FB8-81F47C64F087}"/>
    <cellStyle name="Normal_Crownwood" xfId="6" xr:uid="{EDB22415-5344-47A0-85D6-718C35801D4D}"/>
    <cellStyle name="Normal_Sheet7" xfId="4" xr:uid="{7A792BD5-53F8-402E-B7C1-955FD6E943A4}"/>
    <cellStyle name="Normal_WW Plant Capacities" xfId="3" xr:uid="{77BD5913-6499-4AD5-96F0-9E08CF1EEBCA}"/>
    <cellStyle name="Percent" xfId="1" builtinId="5"/>
  </cellStyles>
  <dxfs count="1">
    <dxf>
      <fill>
        <patternFill patternType="solid">
          <fgColor rgb="FF3366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C619E-CA1C-4E7C-8935-729E278EDE98}">
  <sheetPr filterMode="1">
    <tabColor rgb="FF92D050"/>
  </sheetPr>
  <dimension ref="A1:Q58"/>
  <sheetViews>
    <sheetView tabSelected="1" zoomScaleNormal="100" workbookViewId="0">
      <selection activeCell="N61" sqref="N61"/>
    </sheetView>
  </sheetViews>
  <sheetFormatPr defaultRowHeight="14.25"/>
  <cols>
    <col min="1" max="1" width="13.125" customWidth="1"/>
    <col min="2" max="2" width="8.125" customWidth="1"/>
    <col min="3" max="3" width="9" customWidth="1"/>
    <col min="4" max="4" width="7.5" customWidth="1"/>
    <col min="5" max="5" width="7.625" customWidth="1"/>
    <col min="6" max="6" width="7.375" customWidth="1"/>
    <col min="8" max="8" width="7.625" customWidth="1"/>
    <col min="9" max="9" width="8.75" customWidth="1"/>
    <col min="10" max="10" width="7.125" customWidth="1"/>
    <col min="11" max="11" width="8.875" customWidth="1"/>
    <col min="12" max="12" width="8.25" customWidth="1"/>
    <col min="13" max="13" width="7.75" customWidth="1"/>
    <col min="14" max="14" width="6" customWidth="1"/>
    <col min="15" max="15" width="7.875" customWidth="1"/>
    <col min="16" max="16" width="7.375" customWidth="1"/>
  </cols>
  <sheetData>
    <row r="1" spans="1:17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>
      <c r="B2" s="2" t="s">
        <v>1</v>
      </c>
      <c r="C2" t="s">
        <v>2</v>
      </c>
      <c r="D2" s="3"/>
      <c r="E2" s="4"/>
      <c r="F2" s="4"/>
      <c r="G2" s="4" t="s">
        <v>3</v>
      </c>
      <c r="H2" s="5">
        <v>43584</v>
      </c>
      <c r="I2" s="4"/>
      <c r="J2" s="4"/>
      <c r="K2" s="5"/>
      <c r="L2" s="4"/>
      <c r="M2" s="5"/>
      <c r="N2" s="4"/>
      <c r="O2" s="4"/>
      <c r="P2" s="4"/>
    </row>
    <row r="3" spans="1:17" ht="15.75">
      <c r="B3" s="2" t="s">
        <v>4</v>
      </c>
      <c r="C3" t="s">
        <v>5</v>
      </c>
      <c r="D3" s="6"/>
      <c r="E3" s="7"/>
      <c r="F3" s="7"/>
      <c r="G3" s="7"/>
      <c r="H3" s="7"/>
      <c r="I3" s="7"/>
      <c r="J3" s="7"/>
      <c r="K3" s="8"/>
      <c r="L3" s="9"/>
      <c r="M3" s="10" t="s">
        <v>6</v>
      </c>
      <c r="N3" s="7"/>
      <c r="O3" s="7"/>
      <c r="P3" s="7"/>
      <c r="Q3" s="11"/>
    </row>
    <row r="4" spans="1:17">
      <c r="B4" s="2" t="s">
        <v>7</v>
      </c>
      <c r="C4" t="s">
        <v>8</v>
      </c>
      <c r="D4" s="6"/>
      <c r="E4" s="7"/>
      <c r="F4" s="12"/>
      <c r="G4" s="13"/>
      <c r="H4" s="7"/>
      <c r="I4" s="7"/>
      <c r="J4" s="7"/>
      <c r="K4" s="7"/>
      <c r="L4" s="14"/>
      <c r="M4" s="10" t="s">
        <v>9</v>
      </c>
      <c r="N4" s="7"/>
      <c r="O4" s="7"/>
      <c r="P4" s="7"/>
    </row>
    <row r="5" spans="1:17">
      <c r="B5" s="2" t="s">
        <v>10</v>
      </c>
      <c r="C5" s="6" t="s">
        <v>11</v>
      </c>
      <c r="E5" s="7"/>
      <c r="F5" s="7"/>
      <c r="G5" s="15"/>
      <c r="H5" s="16"/>
      <c r="I5" s="16"/>
      <c r="J5" s="7"/>
      <c r="K5" s="7"/>
      <c r="L5" s="17"/>
      <c r="M5" s="10" t="s">
        <v>12</v>
      </c>
      <c r="N5" s="7"/>
      <c r="O5" s="7"/>
      <c r="P5" s="7"/>
    </row>
    <row r="6" spans="1:17">
      <c r="B6" s="2"/>
      <c r="C6" s="6"/>
      <c r="E6" s="7"/>
      <c r="F6" s="7"/>
      <c r="G6" s="15"/>
      <c r="H6" s="16"/>
      <c r="I6" s="16"/>
      <c r="J6" s="7"/>
      <c r="K6" s="7"/>
      <c r="L6" s="16"/>
      <c r="M6" s="10"/>
      <c r="N6" s="7"/>
      <c r="O6" s="7"/>
      <c r="P6" s="7"/>
    </row>
    <row r="7" spans="1:17">
      <c r="A7" s="11" t="s">
        <v>13</v>
      </c>
      <c r="B7" s="2"/>
      <c r="C7" s="6"/>
      <c r="E7" s="7"/>
      <c r="F7" s="7"/>
      <c r="G7" s="15"/>
      <c r="H7" s="16"/>
      <c r="I7" s="16"/>
      <c r="J7" s="7"/>
      <c r="K7" s="7"/>
      <c r="L7" s="16"/>
      <c r="M7" s="10"/>
      <c r="N7" s="7"/>
      <c r="O7" s="7"/>
      <c r="P7" s="7"/>
    </row>
    <row r="8" spans="1:17">
      <c r="A8" s="18"/>
      <c r="B8" s="7"/>
      <c r="C8" s="7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ht="28.5">
      <c r="A9" s="19"/>
      <c r="B9" s="20" t="s">
        <v>14</v>
      </c>
      <c r="C9" s="21"/>
      <c r="D9" s="22"/>
      <c r="E9" s="23" t="s">
        <v>15</v>
      </c>
      <c r="F9" s="24"/>
      <c r="G9" s="24"/>
      <c r="H9" s="25" t="s">
        <v>16</v>
      </c>
      <c r="I9" s="26" t="s">
        <v>17</v>
      </c>
      <c r="J9" s="23"/>
      <c r="K9" s="27" t="s">
        <v>18</v>
      </c>
      <c r="L9" s="27" t="s">
        <v>18</v>
      </c>
      <c r="M9" s="28" t="s">
        <v>19</v>
      </c>
      <c r="N9" s="28" t="s">
        <v>20</v>
      </c>
      <c r="O9" s="25" t="s">
        <v>21</v>
      </c>
      <c r="P9" s="28" t="s">
        <v>16</v>
      </c>
    </row>
    <row r="10" spans="1:17">
      <c r="A10" s="19"/>
      <c r="B10" s="29" t="s">
        <v>22</v>
      </c>
      <c r="C10" s="30" t="s">
        <v>23</v>
      </c>
      <c r="D10" s="31" t="s">
        <v>24</v>
      </c>
      <c r="E10" s="32" t="s">
        <v>22</v>
      </c>
      <c r="F10" s="33" t="s">
        <v>23</v>
      </c>
      <c r="G10" s="34" t="s">
        <v>25</v>
      </c>
      <c r="H10" s="32" t="s">
        <v>25</v>
      </c>
      <c r="I10" s="34" t="s">
        <v>26</v>
      </c>
      <c r="J10" s="35" t="s">
        <v>25</v>
      </c>
      <c r="K10" s="36" t="s">
        <v>27</v>
      </c>
      <c r="L10" s="34" t="s">
        <v>25</v>
      </c>
      <c r="M10" s="33" t="s">
        <v>25</v>
      </c>
      <c r="N10" s="32" t="s">
        <v>26</v>
      </c>
      <c r="O10" s="37" t="s">
        <v>28</v>
      </c>
      <c r="P10" s="38" t="s">
        <v>28</v>
      </c>
    </row>
    <row r="11" spans="1:17">
      <c r="A11" s="19"/>
      <c r="B11" s="39" t="s">
        <v>29</v>
      </c>
      <c r="C11" s="30" t="s">
        <v>29</v>
      </c>
      <c r="D11" s="31" t="s">
        <v>29</v>
      </c>
      <c r="E11" s="33" t="s">
        <v>30</v>
      </c>
      <c r="F11" s="33" t="s">
        <v>30</v>
      </c>
      <c r="G11" s="34" t="s">
        <v>30</v>
      </c>
      <c r="H11" s="33" t="s">
        <v>30</v>
      </c>
      <c r="I11" s="34" t="s">
        <v>31</v>
      </c>
      <c r="J11" s="35" t="s">
        <v>31</v>
      </c>
      <c r="K11" s="33"/>
      <c r="L11" s="34" t="s">
        <v>32</v>
      </c>
      <c r="M11" s="33" t="s">
        <v>33</v>
      </c>
      <c r="N11" s="33" t="s">
        <v>30</v>
      </c>
      <c r="O11" s="34" t="s">
        <v>30</v>
      </c>
      <c r="P11" s="33" t="s">
        <v>30</v>
      </c>
    </row>
    <row r="12" spans="1:17">
      <c r="A12" s="40" t="s">
        <v>34</v>
      </c>
      <c r="B12" s="41">
        <v>0.17499999999999999</v>
      </c>
      <c r="C12" s="42"/>
      <c r="D12" s="43"/>
      <c r="E12" s="44">
        <v>20</v>
      </c>
      <c r="F12" s="45">
        <v>30</v>
      </c>
      <c r="G12" s="46">
        <v>60</v>
      </c>
      <c r="H12" s="44">
        <v>5</v>
      </c>
      <c r="I12" s="46">
        <v>6</v>
      </c>
      <c r="J12" s="47">
        <v>8.5</v>
      </c>
      <c r="K12" s="48" t="s">
        <v>35</v>
      </c>
      <c r="L12" s="34">
        <v>25</v>
      </c>
      <c r="M12" s="44"/>
      <c r="N12" s="44">
        <v>1</v>
      </c>
      <c r="O12" s="34" t="s">
        <v>36</v>
      </c>
      <c r="P12" s="49" t="s">
        <v>36</v>
      </c>
    </row>
    <row r="13" spans="1:17">
      <c r="A13" s="50">
        <v>43466</v>
      </c>
      <c r="B13" s="51">
        <f>B35</f>
        <v>0.1185420967741936</v>
      </c>
      <c r="C13" s="52">
        <f>'Cypress Lakes Flow Summary'!AI5</f>
        <v>0.12005238709677418</v>
      </c>
      <c r="D13" s="52">
        <f>'Cypress Lakes Flow Summary'!AJ5</f>
        <v>0.15942500000000001</v>
      </c>
      <c r="E13" s="53">
        <v>3.53</v>
      </c>
      <c r="F13" s="53">
        <v>5.7</v>
      </c>
      <c r="G13" s="54">
        <v>12</v>
      </c>
      <c r="H13" s="54">
        <v>3.2</v>
      </c>
      <c r="I13" s="54">
        <v>7.2</v>
      </c>
      <c r="J13" s="54">
        <v>7.6</v>
      </c>
      <c r="K13" s="55">
        <v>1</v>
      </c>
      <c r="L13" s="54">
        <v>1</v>
      </c>
      <c r="M13" s="54">
        <v>2.2000000000000002</v>
      </c>
      <c r="N13" s="54">
        <v>1</v>
      </c>
      <c r="O13" s="54">
        <v>250</v>
      </c>
      <c r="P13" s="54">
        <v>400</v>
      </c>
    </row>
    <row r="14" spans="1:17">
      <c r="A14" s="56" t="s">
        <v>37</v>
      </c>
      <c r="B14" s="51">
        <f t="shared" ref="B14:B24" si="0">B36</f>
        <v>0.12431539285714285</v>
      </c>
      <c r="C14" s="52">
        <f>'Cypress Lakes Flow Summary'!AI6</f>
        <v>0.13186274999999995</v>
      </c>
      <c r="D14" s="52">
        <f>'Cypress Lakes Flow Summary'!AJ6</f>
        <v>0.154254</v>
      </c>
      <c r="E14" s="53">
        <v>3.51</v>
      </c>
      <c r="F14" s="53">
        <v>2.8</v>
      </c>
      <c r="G14" s="54">
        <v>3.4</v>
      </c>
      <c r="H14" s="54">
        <v>1.6</v>
      </c>
      <c r="I14" s="54">
        <v>7.2</v>
      </c>
      <c r="J14" s="54">
        <v>7.6</v>
      </c>
      <c r="K14" s="55">
        <v>1</v>
      </c>
      <c r="L14" s="54">
        <v>1</v>
      </c>
      <c r="M14" s="54">
        <v>2.5</v>
      </c>
      <c r="N14" s="54">
        <v>1</v>
      </c>
      <c r="O14" s="54">
        <v>220</v>
      </c>
      <c r="P14" s="54">
        <v>260</v>
      </c>
    </row>
    <row r="15" spans="1:17">
      <c r="A15" s="56" t="s">
        <v>38</v>
      </c>
      <c r="B15" s="51">
        <f t="shared" si="0"/>
        <v>0.12197241935483871</v>
      </c>
      <c r="C15" s="52">
        <f>'Cypress Lakes Flow Summary'!AI7</f>
        <v>0.12880683870967743</v>
      </c>
      <c r="D15" s="52">
        <f>'Cypress Lakes Flow Summary'!AJ7</f>
        <v>0.14885100000000001</v>
      </c>
      <c r="E15" s="53">
        <v>3.55</v>
      </c>
      <c r="F15" s="53">
        <v>3.05</v>
      </c>
      <c r="G15" s="54">
        <v>3.2</v>
      </c>
      <c r="H15" s="54">
        <v>1.6</v>
      </c>
      <c r="I15" s="54">
        <v>7.2</v>
      </c>
      <c r="J15" s="54">
        <v>7.6</v>
      </c>
      <c r="K15" s="55">
        <v>1</v>
      </c>
      <c r="L15" s="54">
        <v>1</v>
      </c>
      <c r="M15" s="54">
        <v>2.5</v>
      </c>
      <c r="N15" s="54">
        <v>1</v>
      </c>
      <c r="O15" s="54">
        <v>260</v>
      </c>
      <c r="P15" s="54">
        <v>370</v>
      </c>
    </row>
    <row r="16" spans="1:17">
      <c r="A16" s="56" t="s">
        <v>39</v>
      </c>
      <c r="B16" s="51">
        <f t="shared" si="0"/>
        <v>0.11213026666666669</v>
      </c>
      <c r="C16" s="52">
        <f>'Cypress Lakes Flow Summary'!AI8</f>
        <v>0.11559493333333333</v>
      </c>
      <c r="D16" s="52">
        <f>'Cypress Lakes Flow Summary'!AJ8</f>
        <v>0.13824500000000001</v>
      </c>
      <c r="E16" s="53">
        <v>3.54</v>
      </c>
      <c r="F16" s="53">
        <v>2.4</v>
      </c>
      <c r="G16" s="54">
        <v>2.4</v>
      </c>
      <c r="H16" s="54">
        <v>2.6</v>
      </c>
      <c r="I16" s="54">
        <v>7.2</v>
      </c>
      <c r="J16" s="54">
        <v>7.6</v>
      </c>
      <c r="K16" s="55">
        <v>0.83399999999999996</v>
      </c>
      <c r="L16" s="54">
        <v>104</v>
      </c>
      <c r="M16" s="54">
        <v>2</v>
      </c>
      <c r="N16" s="54">
        <v>1</v>
      </c>
      <c r="O16" s="54">
        <v>200</v>
      </c>
      <c r="P16" s="54">
        <v>360</v>
      </c>
    </row>
    <row r="17" spans="1:17">
      <c r="A17" s="56" t="s">
        <v>40</v>
      </c>
      <c r="B17" s="51">
        <f t="shared" si="0"/>
        <v>0.10199999999999999</v>
      </c>
      <c r="C17" s="52">
        <f>'Cypress Lakes Flow Summary'!AI9</f>
        <v>9.4585935483870967E-2</v>
      </c>
      <c r="D17" s="52">
        <f>'Cypress Lakes Flow Summary'!AJ9</f>
        <v>0.119853</v>
      </c>
      <c r="E17" s="53">
        <v>3.38</v>
      </c>
      <c r="F17" s="53">
        <v>4.4000000000000004</v>
      </c>
      <c r="G17" s="54">
        <v>5</v>
      </c>
      <c r="H17" s="54">
        <v>1</v>
      </c>
      <c r="I17" s="54">
        <v>7.2</v>
      </c>
      <c r="J17" s="54">
        <v>7.5</v>
      </c>
      <c r="K17" s="55">
        <v>1</v>
      </c>
      <c r="L17" s="54">
        <v>1</v>
      </c>
      <c r="M17" s="54">
        <v>4.3</v>
      </c>
      <c r="N17" s="54">
        <v>1.1000000000000001</v>
      </c>
      <c r="O17" s="54">
        <v>210</v>
      </c>
      <c r="P17" s="54">
        <v>230</v>
      </c>
      <c r="Q17" s="57"/>
    </row>
    <row r="18" spans="1:17">
      <c r="A18" s="56" t="s">
        <v>41</v>
      </c>
      <c r="B18" s="51">
        <f t="shared" si="0"/>
        <v>9.5000000000000001E-2</v>
      </c>
      <c r="C18" s="52">
        <f>'Cypress Lakes Flow Summary'!AI10</f>
        <v>9.6225233333333313E-2</v>
      </c>
      <c r="D18" s="52">
        <f>'Cypress Lakes Flow Summary'!AJ10</f>
        <v>0.115925</v>
      </c>
      <c r="E18" s="53">
        <v>3.47</v>
      </c>
      <c r="F18" s="53">
        <v>3</v>
      </c>
      <c r="G18" s="54">
        <v>3</v>
      </c>
      <c r="H18" s="54">
        <v>1.6</v>
      </c>
      <c r="I18" s="54">
        <v>7.2</v>
      </c>
      <c r="J18" s="54">
        <v>7.5</v>
      </c>
      <c r="K18" s="55">
        <v>1</v>
      </c>
      <c r="L18" s="54">
        <v>1</v>
      </c>
      <c r="M18" s="54">
        <v>4.5</v>
      </c>
      <c r="N18" s="54">
        <v>1.2</v>
      </c>
      <c r="O18" s="54">
        <v>160</v>
      </c>
      <c r="P18" s="54">
        <v>190</v>
      </c>
    </row>
    <row r="19" spans="1:17">
      <c r="A19" s="56" t="s">
        <v>42</v>
      </c>
      <c r="B19" s="51">
        <f t="shared" si="0"/>
        <v>0.1</v>
      </c>
      <c r="C19" s="52">
        <f>'Cypress Lakes Flow Summary'!AI11</f>
        <v>0.10641945161290323</v>
      </c>
      <c r="D19" s="52">
        <f>'Cypress Lakes Flow Summary'!AJ11</f>
        <v>0.14910100000000001</v>
      </c>
      <c r="E19" s="53">
        <v>3.37</v>
      </c>
      <c r="F19" s="53">
        <v>2.17</v>
      </c>
      <c r="G19" s="54">
        <v>2.5</v>
      </c>
      <c r="H19" s="54">
        <v>2</v>
      </c>
      <c r="I19" s="54">
        <v>7.2</v>
      </c>
      <c r="J19" s="54">
        <v>7.8</v>
      </c>
      <c r="K19" s="55">
        <v>0.94</v>
      </c>
      <c r="L19" s="54">
        <v>36</v>
      </c>
      <c r="M19" s="54">
        <v>4.5</v>
      </c>
      <c r="N19" s="54">
        <v>1.1000000000000001</v>
      </c>
      <c r="O19" s="54">
        <v>250</v>
      </c>
      <c r="P19" s="54">
        <v>330</v>
      </c>
    </row>
    <row r="20" spans="1:17">
      <c r="A20" s="56" t="s">
        <v>43</v>
      </c>
      <c r="B20" s="51">
        <f t="shared" si="0"/>
        <v>9.6000000000000002E-2</v>
      </c>
      <c r="C20" s="52">
        <f>'Cypress Lakes Flow Summary'!AI12</f>
        <v>0.10207448387096775</v>
      </c>
      <c r="D20" s="52">
        <f>'Cypress Lakes Flow Summary'!AJ12</f>
        <v>0.117358</v>
      </c>
      <c r="E20" s="53">
        <v>3.39</v>
      </c>
      <c r="F20" s="53">
        <v>3</v>
      </c>
      <c r="G20" s="54">
        <v>3.6</v>
      </c>
      <c r="H20" s="54">
        <v>1.6</v>
      </c>
      <c r="I20" s="54">
        <v>7.3</v>
      </c>
      <c r="J20" s="54">
        <v>7.8</v>
      </c>
      <c r="K20" s="55">
        <v>1</v>
      </c>
      <c r="L20" s="54">
        <v>1</v>
      </c>
      <c r="M20" s="54">
        <v>3.6</v>
      </c>
      <c r="N20" s="54">
        <v>1.4</v>
      </c>
      <c r="O20" s="54">
        <v>200</v>
      </c>
      <c r="P20" s="54">
        <v>270</v>
      </c>
    </row>
    <row r="21" spans="1:17">
      <c r="A21" s="56" t="s">
        <v>44</v>
      </c>
      <c r="B21" s="51">
        <f t="shared" si="0"/>
        <v>9.455796666666666E-2</v>
      </c>
      <c r="C21" s="52">
        <f>'Cypress Lakes Flow Summary'!AI13</f>
        <v>9.325173333333335E-2</v>
      </c>
      <c r="D21" s="52">
        <f>'Cypress Lakes Flow Summary'!AJ13</f>
        <v>0.112761</v>
      </c>
      <c r="E21" s="53">
        <v>3.4</v>
      </c>
      <c r="F21" s="53">
        <v>2.0499999999999998</v>
      </c>
      <c r="G21" s="54">
        <v>2.1</v>
      </c>
      <c r="H21" s="54">
        <v>1</v>
      </c>
      <c r="I21" s="54">
        <v>7.2</v>
      </c>
      <c r="J21" s="54">
        <v>7.7</v>
      </c>
      <c r="K21" s="55">
        <v>0.94499999999999995</v>
      </c>
      <c r="L21" s="54">
        <v>2</v>
      </c>
      <c r="M21" s="54">
        <v>3.2</v>
      </c>
      <c r="N21" s="54">
        <v>1</v>
      </c>
      <c r="O21" s="54">
        <v>190</v>
      </c>
      <c r="P21" s="54">
        <v>240</v>
      </c>
    </row>
    <row r="22" spans="1:17">
      <c r="A22" s="56" t="s">
        <v>45</v>
      </c>
      <c r="B22" s="51">
        <f t="shared" si="0"/>
        <v>9.718587096774195E-2</v>
      </c>
      <c r="C22" s="52">
        <f>'Cypress Lakes Flow Summary'!AI14</f>
        <v>0.10598845161290321</v>
      </c>
      <c r="D22" s="52">
        <f>'Cypress Lakes Flow Summary'!AJ14</f>
        <v>0.163521</v>
      </c>
      <c r="E22" s="53">
        <v>3.36</v>
      </c>
      <c r="F22" s="53">
        <v>2.2000000000000002</v>
      </c>
      <c r="G22" s="54">
        <v>2.4</v>
      </c>
      <c r="H22" s="54">
        <v>2</v>
      </c>
      <c r="I22" s="54">
        <v>27.2</v>
      </c>
      <c r="J22" s="54">
        <v>7.8</v>
      </c>
      <c r="K22" s="55">
        <v>0.94799999999999995</v>
      </c>
      <c r="L22" s="54">
        <v>3</v>
      </c>
      <c r="M22" s="54">
        <v>3.5</v>
      </c>
      <c r="N22" s="54">
        <v>1</v>
      </c>
      <c r="O22" s="54">
        <v>190</v>
      </c>
      <c r="P22" s="54">
        <v>390</v>
      </c>
    </row>
    <row r="23" spans="1:17">
      <c r="A23" s="56" t="s">
        <v>46</v>
      </c>
      <c r="B23" s="51">
        <f t="shared" si="0"/>
        <v>0.109</v>
      </c>
      <c r="C23" s="52">
        <f>'Cypress Lakes Flow Summary'!AI15</f>
        <v>0.10814666666666664</v>
      </c>
      <c r="D23" s="52">
        <f>'Cypress Lakes Flow Summary'!AJ15</f>
        <v>0.155057</v>
      </c>
      <c r="E23" s="53">
        <v>3.38</v>
      </c>
      <c r="F23" s="53">
        <v>4.5</v>
      </c>
      <c r="G23" s="54">
        <v>6</v>
      </c>
      <c r="H23" s="54">
        <v>3.2</v>
      </c>
      <c r="I23" s="54">
        <v>7.3</v>
      </c>
      <c r="J23" s="54">
        <v>7.8</v>
      </c>
      <c r="K23" s="55">
        <v>1</v>
      </c>
      <c r="L23" s="54">
        <v>1</v>
      </c>
      <c r="M23" s="54">
        <v>2.6</v>
      </c>
      <c r="N23" s="54">
        <v>1.2</v>
      </c>
      <c r="O23" s="54">
        <v>300</v>
      </c>
      <c r="P23" s="54">
        <v>400</v>
      </c>
    </row>
    <row r="24" spans="1:17" ht="15" thickBot="1">
      <c r="A24" s="58" t="s">
        <v>47</v>
      </c>
      <c r="B24" s="51">
        <f t="shared" si="0"/>
        <v>0.11264041935483869</v>
      </c>
      <c r="C24" s="52">
        <f>'Cypress Lakes Flow Summary'!AI16</f>
        <v>0.11459967741935481</v>
      </c>
      <c r="D24" s="52">
        <f>'Cypress Lakes Flow Summary'!AJ16</f>
        <v>0.192028</v>
      </c>
      <c r="E24" s="59">
        <v>3.12</v>
      </c>
      <c r="F24" s="59">
        <v>2.4</v>
      </c>
      <c r="G24" s="60">
        <v>2.8</v>
      </c>
      <c r="H24" s="60">
        <v>2</v>
      </c>
      <c r="I24" s="60">
        <v>7.3</v>
      </c>
      <c r="J24" s="60">
        <v>7.9</v>
      </c>
      <c r="K24" s="61">
        <v>0.89</v>
      </c>
      <c r="L24" s="60">
        <v>6</v>
      </c>
      <c r="M24" s="60">
        <v>2</v>
      </c>
      <c r="N24" s="60">
        <v>2.6</v>
      </c>
      <c r="O24" s="60">
        <v>340</v>
      </c>
      <c r="P24" s="60">
        <v>390</v>
      </c>
    </row>
    <row r="25" spans="1:17">
      <c r="A25" s="62" t="s">
        <v>48</v>
      </c>
      <c r="B25" s="63">
        <f>IF(ISERROR(AVERAGE(B13:B24))," ",AVERAGE(B14:B24))</f>
        <v>0.10589112144253597</v>
      </c>
      <c r="C25" s="63">
        <f>IF(ISERROR(AVERAGE(C13:C24))," ",AVERAGE(C14:C24))</f>
        <v>0.10886874139784944</v>
      </c>
      <c r="D25" s="63">
        <f>IF(ISERROR(AVERAGE(D13:D24))," ",AVERAGE(D14:D24))</f>
        <v>0.14245036363636362</v>
      </c>
      <c r="E25" s="64">
        <f t="shared" ref="E25:P25" si="1">IF(ISERROR(AVERAGE(E13:E24))," ",AVERAGE(E14:E24))</f>
        <v>3.4063636363636363</v>
      </c>
      <c r="F25" s="64">
        <f t="shared" si="1"/>
        <v>2.9063636363636363</v>
      </c>
      <c r="G25" s="64">
        <f t="shared" si="1"/>
        <v>3.3090909090909091</v>
      </c>
      <c r="H25" s="64">
        <f t="shared" si="1"/>
        <v>1.8363636363636362</v>
      </c>
      <c r="I25" s="64">
        <f t="shared" si="1"/>
        <v>9.045454545454545</v>
      </c>
      <c r="J25" s="64">
        <f t="shared" si="1"/>
        <v>7.6909090909090905</v>
      </c>
      <c r="K25" s="64">
        <f t="shared" si="1"/>
        <v>0.95972727272727276</v>
      </c>
      <c r="L25" s="64">
        <f t="shared" si="1"/>
        <v>14.272727272727273</v>
      </c>
      <c r="M25" s="64">
        <f t="shared" si="1"/>
        <v>3.2</v>
      </c>
      <c r="N25" s="64">
        <f t="shared" si="1"/>
        <v>1.2363636363636363</v>
      </c>
      <c r="O25" s="64">
        <f t="shared" si="1"/>
        <v>229.09090909090909</v>
      </c>
      <c r="P25" s="64">
        <f t="shared" si="1"/>
        <v>311.81818181818181</v>
      </c>
    </row>
    <row r="26" spans="1:17">
      <c r="A26" s="65" t="s">
        <v>49</v>
      </c>
      <c r="B26" s="66">
        <f>MIN(B14:B24)</f>
        <v>9.455796666666666E-2</v>
      </c>
      <c r="C26" s="67">
        <f t="shared" ref="C26:P26" si="2">MIN(C13:C24)</f>
        <v>9.325173333333335E-2</v>
      </c>
      <c r="D26" s="67">
        <f t="shared" si="2"/>
        <v>0.112761</v>
      </c>
      <c r="E26" s="68">
        <f t="shared" si="2"/>
        <v>3.12</v>
      </c>
      <c r="F26" s="68">
        <f t="shared" si="2"/>
        <v>2.0499999999999998</v>
      </c>
      <c r="G26" s="69">
        <f t="shared" si="2"/>
        <v>2.1</v>
      </c>
      <c r="H26" s="69">
        <f t="shared" si="2"/>
        <v>1</v>
      </c>
      <c r="I26" s="69">
        <f t="shared" si="2"/>
        <v>7.2</v>
      </c>
      <c r="J26" s="69">
        <f t="shared" si="2"/>
        <v>7.5</v>
      </c>
      <c r="K26" s="69">
        <f t="shared" si="2"/>
        <v>0.83399999999999996</v>
      </c>
      <c r="L26" s="69">
        <f t="shared" si="2"/>
        <v>1</v>
      </c>
      <c r="M26" s="69">
        <f t="shared" si="2"/>
        <v>2</v>
      </c>
      <c r="N26" s="69">
        <f t="shared" si="2"/>
        <v>1</v>
      </c>
      <c r="O26" s="69">
        <f t="shared" si="2"/>
        <v>160</v>
      </c>
      <c r="P26" s="70">
        <f t="shared" si="2"/>
        <v>190</v>
      </c>
    </row>
    <row r="27" spans="1:17" ht="15" thickBot="1">
      <c r="A27" s="71" t="s">
        <v>50</v>
      </c>
      <c r="B27" s="72">
        <f>MAX(B14:B24)</f>
        <v>0.12431539285714285</v>
      </c>
      <c r="C27" s="73">
        <f t="shared" ref="C27:P27" si="3">MAX(C13:C24)</f>
        <v>0.13186274999999995</v>
      </c>
      <c r="D27" s="73">
        <f t="shared" si="3"/>
        <v>0.192028</v>
      </c>
      <c r="E27" s="74">
        <f t="shared" si="3"/>
        <v>3.55</v>
      </c>
      <c r="F27" s="74">
        <f t="shared" si="3"/>
        <v>5.7</v>
      </c>
      <c r="G27" s="75">
        <f t="shared" si="3"/>
        <v>12</v>
      </c>
      <c r="H27" s="75">
        <f t="shared" si="3"/>
        <v>3.2</v>
      </c>
      <c r="I27" s="75">
        <f t="shared" si="3"/>
        <v>27.2</v>
      </c>
      <c r="J27" s="75">
        <f t="shared" si="3"/>
        <v>7.9</v>
      </c>
      <c r="K27" s="75">
        <f t="shared" si="3"/>
        <v>1</v>
      </c>
      <c r="L27" s="75">
        <f t="shared" si="3"/>
        <v>104</v>
      </c>
      <c r="M27" s="75">
        <f t="shared" si="3"/>
        <v>4.5</v>
      </c>
      <c r="N27" s="75">
        <f t="shared" si="3"/>
        <v>2.6</v>
      </c>
      <c r="O27" s="75">
        <f t="shared" si="3"/>
        <v>340</v>
      </c>
      <c r="P27" s="76">
        <f t="shared" si="3"/>
        <v>400</v>
      </c>
    </row>
    <row r="29" spans="1:17" ht="15" thickBot="1"/>
    <row r="30" spans="1:17" ht="15" thickBot="1">
      <c r="A30" s="77" t="s">
        <v>51</v>
      </c>
      <c r="B30" s="78"/>
      <c r="C30" s="78"/>
      <c r="D30" s="79"/>
      <c r="H30" s="57"/>
    </row>
    <row r="31" spans="1:17">
      <c r="A31" s="80"/>
      <c r="H31" s="81"/>
    </row>
    <row r="32" spans="1:17" ht="25.5">
      <c r="A32" s="82"/>
      <c r="B32" s="83" t="s">
        <v>52</v>
      </c>
      <c r="C32" s="83" t="s">
        <v>53</v>
      </c>
    </row>
    <row r="33" spans="1:5" ht="15" thickBot="1">
      <c r="A33" s="84" t="s">
        <v>54</v>
      </c>
      <c r="B33" s="85"/>
      <c r="C33" s="85"/>
      <c r="D33" s="13" t="s">
        <v>55</v>
      </c>
    </row>
    <row r="34" spans="1:5" ht="5.25" customHeight="1" thickBot="1">
      <c r="A34" s="86"/>
      <c r="B34" s="87"/>
      <c r="C34" s="88"/>
    </row>
    <row r="35" spans="1:5" ht="15">
      <c r="A35" s="89">
        <v>43101</v>
      </c>
      <c r="B35" s="90">
        <v>0.1185420967741936</v>
      </c>
      <c r="C35" s="91">
        <v>4.5999999999999996</v>
      </c>
      <c r="D35" s="92" t="s">
        <v>56</v>
      </c>
    </row>
    <row r="36" spans="1:5">
      <c r="A36" s="93" t="s">
        <v>37</v>
      </c>
      <c r="B36" s="94">
        <v>0.12431539285714285</v>
      </c>
      <c r="C36" s="95">
        <v>3.05</v>
      </c>
      <c r="D36">
        <v>1</v>
      </c>
      <c r="E36" s="96" t="s">
        <v>57</v>
      </c>
    </row>
    <row r="37" spans="1:5">
      <c r="A37" s="93" t="s">
        <v>38</v>
      </c>
      <c r="B37" s="94">
        <v>0.12197241935483871</v>
      </c>
      <c r="C37" s="95">
        <v>2.65</v>
      </c>
      <c r="D37">
        <v>2</v>
      </c>
      <c r="E37" t="s">
        <v>58</v>
      </c>
    </row>
    <row r="38" spans="1:5">
      <c r="A38" s="93" t="s">
        <v>39</v>
      </c>
      <c r="B38" s="94">
        <v>0.11213026666666669</v>
      </c>
      <c r="C38" s="95">
        <v>2.2999999999999998</v>
      </c>
    </row>
    <row r="39" spans="1:5">
      <c r="A39" s="93" t="s">
        <v>40</v>
      </c>
      <c r="B39" s="94">
        <v>0.10199999999999999</v>
      </c>
      <c r="C39" s="95">
        <v>6.25</v>
      </c>
      <c r="D39" t="s">
        <v>59</v>
      </c>
    </row>
    <row r="40" spans="1:5">
      <c r="A40" s="93" t="s">
        <v>41</v>
      </c>
      <c r="B40" s="94">
        <v>9.5000000000000001E-2</v>
      </c>
      <c r="C40" s="95">
        <v>2</v>
      </c>
    </row>
    <row r="41" spans="1:5">
      <c r="A41" s="93" t="s">
        <v>42</v>
      </c>
      <c r="B41" s="94">
        <v>0.1</v>
      </c>
      <c r="C41" s="95">
        <v>3.3</v>
      </c>
    </row>
    <row r="42" spans="1:5">
      <c r="A42" s="93" t="s">
        <v>43</v>
      </c>
      <c r="B42" s="94">
        <v>9.6000000000000002E-2</v>
      </c>
      <c r="C42" s="95">
        <v>2.77</v>
      </c>
    </row>
    <row r="43" spans="1:5">
      <c r="A43" s="93" t="s">
        <v>44</v>
      </c>
      <c r="B43" s="94">
        <v>9.455796666666666E-2</v>
      </c>
      <c r="C43" s="95">
        <v>2</v>
      </c>
    </row>
    <row r="44" spans="1:5">
      <c r="A44" s="93" t="s">
        <v>45</v>
      </c>
      <c r="B44" s="94">
        <v>9.718587096774195E-2</v>
      </c>
      <c r="C44" s="95">
        <v>2.6</v>
      </c>
    </row>
    <row r="45" spans="1:5">
      <c r="A45" s="93" t="s">
        <v>46</v>
      </c>
      <c r="B45" s="94">
        <v>0.109</v>
      </c>
      <c r="C45" s="95">
        <v>4.3499999999999996</v>
      </c>
    </row>
    <row r="46" spans="1:5" ht="15" thickBot="1">
      <c r="A46" s="97" t="s">
        <v>47</v>
      </c>
      <c r="B46" s="98">
        <v>0.11264041935483869</v>
      </c>
      <c r="C46" s="99">
        <v>5.5</v>
      </c>
    </row>
    <row r="47" spans="1:5">
      <c r="A47" s="89">
        <v>43466</v>
      </c>
      <c r="B47" s="100">
        <f>C13</f>
        <v>0.12005238709677418</v>
      </c>
      <c r="C47" s="53">
        <f>F13</f>
        <v>5.7</v>
      </c>
    </row>
    <row r="48" spans="1:5">
      <c r="A48" s="93" t="s">
        <v>37</v>
      </c>
      <c r="B48" s="100">
        <f t="shared" ref="B48:B58" si="4">C14</f>
        <v>0.13186274999999995</v>
      </c>
      <c r="C48" s="53">
        <f t="shared" ref="C48:C58" si="5">F14</f>
        <v>2.8</v>
      </c>
    </row>
    <row r="49" spans="1:3">
      <c r="A49" s="93" t="s">
        <v>38</v>
      </c>
      <c r="B49" s="100">
        <f t="shared" si="4"/>
        <v>0.12880683870967743</v>
      </c>
      <c r="C49" s="53">
        <f t="shared" si="5"/>
        <v>3.05</v>
      </c>
    </row>
    <row r="50" spans="1:3">
      <c r="A50" s="93" t="s">
        <v>39</v>
      </c>
      <c r="B50" s="100">
        <f t="shared" si="4"/>
        <v>0.11559493333333333</v>
      </c>
      <c r="C50" s="53">
        <f t="shared" si="5"/>
        <v>2.4</v>
      </c>
    </row>
    <row r="51" spans="1:3">
      <c r="A51" s="93" t="s">
        <v>40</v>
      </c>
      <c r="B51" s="100">
        <f>C17</f>
        <v>9.4585935483870967E-2</v>
      </c>
      <c r="C51" s="53">
        <f t="shared" si="5"/>
        <v>4.4000000000000004</v>
      </c>
    </row>
    <row r="52" spans="1:3">
      <c r="A52" s="93" t="s">
        <v>41</v>
      </c>
      <c r="B52" s="100">
        <f t="shared" si="4"/>
        <v>9.6225233333333313E-2</v>
      </c>
      <c r="C52" s="53">
        <f t="shared" si="5"/>
        <v>3</v>
      </c>
    </row>
    <row r="53" spans="1:3">
      <c r="A53" s="93" t="s">
        <v>42</v>
      </c>
      <c r="B53" s="100">
        <f t="shared" si="4"/>
        <v>0.10641945161290323</v>
      </c>
      <c r="C53" s="53">
        <f t="shared" si="5"/>
        <v>2.17</v>
      </c>
    </row>
    <row r="54" spans="1:3">
      <c r="A54" s="93" t="s">
        <v>43</v>
      </c>
      <c r="B54" s="100">
        <f t="shared" si="4"/>
        <v>0.10207448387096775</v>
      </c>
      <c r="C54" s="53">
        <f t="shared" si="5"/>
        <v>3</v>
      </c>
    </row>
    <row r="55" spans="1:3">
      <c r="A55" s="93" t="s">
        <v>44</v>
      </c>
      <c r="B55" s="100">
        <f t="shared" si="4"/>
        <v>9.325173333333335E-2</v>
      </c>
      <c r="C55" s="53">
        <f t="shared" si="5"/>
        <v>2.0499999999999998</v>
      </c>
    </row>
    <row r="56" spans="1:3">
      <c r="A56" s="93" t="s">
        <v>45</v>
      </c>
      <c r="B56" s="100">
        <f t="shared" si="4"/>
        <v>0.10598845161290321</v>
      </c>
      <c r="C56" s="53">
        <f t="shared" si="5"/>
        <v>2.2000000000000002</v>
      </c>
    </row>
    <row r="57" spans="1:3">
      <c r="A57" s="93" t="s">
        <v>46</v>
      </c>
      <c r="B57" s="100">
        <f t="shared" si="4"/>
        <v>0.10814666666666664</v>
      </c>
      <c r="C57" s="53">
        <f t="shared" si="5"/>
        <v>4.5</v>
      </c>
    </row>
    <row r="58" spans="1:3" ht="15" thickBot="1">
      <c r="A58" s="101" t="s">
        <v>47</v>
      </c>
      <c r="B58" s="100">
        <f t="shared" si="4"/>
        <v>0.11459967741935481</v>
      </c>
      <c r="C58" s="53">
        <f t="shared" si="5"/>
        <v>2.4</v>
      </c>
    </row>
  </sheetData>
  <autoFilter ref="A32:D33" xr:uid="{00000000-0009-0000-0000-000007000000}">
    <filterColumn colId="2">
      <colorFilter dxfId="0" cellColor="0"/>
    </filterColumn>
  </autoFilter>
  <mergeCells count="5">
    <mergeCell ref="A1:P1"/>
    <mergeCell ref="B9:D9"/>
    <mergeCell ref="E9:G9"/>
    <mergeCell ref="I9:J9"/>
    <mergeCell ref="A30:D30"/>
  </mergeCells>
  <hyperlinks>
    <hyperlink ref="A7" location="Hyperlinks!A1" display="Hyperlinks!A1" xr:uid="{55C6ED0C-E7BC-49DA-BC29-4D99B4C28F9C}"/>
  </hyperlinks>
  <pageMargins left="0.7" right="0.7" top="0.75" bottom="0.75" header="0.3" footer="0.3"/>
  <pageSetup paperSize="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04A97-C109-4C2A-A47D-BC97532D7D49}">
  <sheetPr>
    <tabColor rgb="FF92D050"/>
  </sheetPr>
  <dimension ref="A1:AJ52"/>
  <sheetViews>
    <sheetView zoomScaleNormal="100" workbookViewId="0">
      <selection activeCell="N61" sqref="N61"/>
    </sheetView>
  </sheetViews>
  <sheetFormatPr defaultRowHeight="14.25"/>
  <cols>
    <col min="1" max="1" width="12.5" customWidth="1"/>
    <col min="2" max="2" width="8.625" style="117" customWidth="1"/>
    <col min="3" max="5" width="8.625" customWidth="1"/>
    <col min="6" max="32" width="8.875" customWidth="1"/>
    <col min="33" max="33" width="1.125" customWidth="1"/>
    <col min="34" max="34" width="8.375" customWidth="1"/>
    <col min="35" max="35" width="6.25" customWidth="1"/>
    <col min="36" max="36" width="6.5" customWidth="1"/>
  </cols>
  <sheetData>
    <row r="1" spans="1:36" ht="15.75">
      <c r="A1" s="102" t="s">
        <v>60</v>
      </c>
      <c r="B1" s="19"/>
      <c r="C1" s="19"/>
      <c r="D1" s="19"/>
      <c r="E1" s="19"/>
      <c r="F1" s="19"/>
      <c r="G1" s="11" t="s">
        <v>13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6"/>
      <c r="AH1" s="16"/>
      <c r="AI1" s="16"/>
      <c r="AJ1" s="16"/>
    </row>
    <row r="2" spans="1:36">
      <c r="A2" s="103"/>
      <c r="B2" s="19"/>
      <c r="C2" s="19"/>
      <c r="D2" s="19"/>
      <c r="E2" s="19"/>
      <c r="F2" s="19"/>
      <c r="G2" s="19"/>
      <c r="H2" s="19"/>
      <c r="I2" s="104" t="s">
        <v>61</v>
      </c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6"/>
      <c r="AH2" s="16"/>
      <c r="AI2" s="16"/>
      <c r="AJ2" s="16"/>
    </row>
    <row r="3" spans="1:36" ht="15">
      <c r="A3" s="105" t="s">
        <v>62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6"/>
      <c r="AH3" s="16"/>
      <c r="AI3" s="16"/>
      <c r="AJ3" s="16"/>
    </row>
    <row r="4" spans="1:36">
      <c r="A4" s="106" t="s">
        <v>63</v>
      </c>
      <c r="B4" s="106">
        <v>1</v>
      </c>
      <c r="C4" s="106">
        <v>2</v>
      </c>
      <c r="D4" s="106">
        <v>3</v>
      </c>
      <c r="E4" s="106">
        <v>4</v>
      </c>
      <c r="F4" s="106">
        <v>5</v>
      </c>
      <c r="G4" s="106">
        <v>6</v>
      </c>
      <c r="H4" s="106">
        <v>7</v>
      </c>
      <c r="I4" s="106">
        <v>8</v>
      </c>
      <c r="J4" s="106">
        <v>9</v>
      </c>
      <c r="K4" s="106">
        <v>10</v>
      </c>
      <c r="L4" s="106">
        <v>11</v>
      </c>
      <c r="M4" s="106">
        <v>12</v>
      </c>
      <c r="N4" s="106">
        <v>13</v>
      </c>
      <c r="O4" s="106">
        <v>14</v>
      </c>
      <c r="P4" s="106">
        <v>15</v>
      </c>
      <c r="Q4" s="106">
        <v>16</v>
      </c>
      <c r="R4" s="106">
        <v>17</v>
      </c>
      <c r="S4" s="106">
        <v>18</v>
      </c>
      <c r="T4" s="106">
        <v>19</v>
      </c>
      <c r="U4" s="106">
        <v>20</v>
      </c>
      <c r="V4" s="106">
        <v>21</v>
      </c>
      <c r="W4" s="106">
        <v>22</v>
      </c>
      <c r="X4" s="106">
        <v>23</v>
      </c>
      <c r="Y4" s="106">
        <v>24</v>
      </c>
      <c r="Z4" s="106">
        <v>25</v>
      </c>
      <c r="AA4" s="106">
        <v>26</v>
      </c>
      <c r="AB4" s="106">
        <v>27</v>
      </c>
      <c r="AC4" s="106">
        <v>28</v>
      </c>
      <c r="AD4" s="106">
        <v>29</v>
      </c>
      <c r="AE4" s="106">
        <v>30</v>
      </c>
      <c r="AF4" s="106">
        <v>31</v>
      </c>
      <c r="AG4" s="107"/>
      <c r="AH4" s="108" t="s">
        <v>64</v>
      </c>
      <c r="AI4" s="108" t="s">
        <v>65</v>
      </c>
      <c r="AJ4" s="108" t="s">
        <v>25</v>
      </c>
    </row>
    <row r="5" spans="1:36" ht="23.25" customHeight="1">
      <c r="A5" s="50">
        <v>43466</v>
      </c>
      <c r="B5" s="109">
        <v>0.13267899999999999</v>
      </c>
      <c r="C5" s="109">
        <v>0.14100199999999999</v>
      </c>
      <c r="D5" s="109">
        <v>0.132965</v>
      </c>
      <c r="E5" s="109">
        <v>0.12811800000000001</v>
      </c>
      <c r="F5" s="109">
        <v>0.133105</v>
      </c>
      <c r="G5" s="109">
        <v>0.116012</v>
      </c>
      <c r="H5" s="109">
        <v>0.117935</v>
      </c>
      <c r="I5" s="109">
        <v>0.117466</v>
      </c>
      <c r="J5" s="109">
        <v>0.12303500000000001</v>
      </c>
      <c r="K5" s="109">
        <v>0.11738700000000001</v>
      </c>
      <c r="L5" s="109">
        <v>0.112011</v>
      </c>
      <c r="M5" s="109">
        <v>0.119697</v>
      </c>
      <c r="N5" s="109">
        <v>9.7255999999999995E-2</v>
      </c>
      <c r="O5" s="109">
        <v>0.100189</v>
      </c>
      <c r="P5" s="109">
        <v>0.148366</v>
      </c>
      <c r="Q5" s="109">
        <v>0.14130899999999999</v>
      </c>
      <c r="R5" s="109">
        <v>0.12424300000000001</v>
      </c>
      <c r="S5" s="109">
        <v>9.8291000000000003E-2</v>
      </c>
      <c r="T5" s="109">
        <v>0.13071199999999999</v>
      </c>
      <c r="U5" s="109">
        <v>0.120541</v>
      </c>
      <c r="V5" s="109">
        <v>6.4765000000000003E-2</v>
      </c>
      <c r="W5" s="109">
        <v>0.15217900000000001</v>
      </c>
      <c r="X5" s="109">
        <v>0.14008200000000001</v>
      </c>
      <c r="Y5" s="109">
        <v>0.15942500000000001</v>
      </c>
      <c r="Z5" s="109">
        <v>0.100962</v>
      </c>
      <c r="AA5" s="109">
        <v>0.118836</v>
      </c>
      <c r="AB5" s="109">
        <v>7.8315999999999997E-2</v>
      </c>
      <c r="AC5" s="109">
        <v>7.7909999999999993E-2</v>
      </c>
      <c r="AD5" s="109">
        <v>0.119586</v>
      </c>
      <c r="AE5" s="109">
        <v>0.13034699999999999</v>
      </c>
      <c r="AF5" s="109">
        <v>0.12689700000000001</v>
      </c>
      <c r="AG5" s="110"/>
      <c r="AH5" s="111">
        <f>SUM(B5:AF5)</f>
        <v>3.7216239999999998</v>
      </c>
      <c r="AI5" s="112">
        <f t="shared" ref="AI5:AI16" si="0">IF(ISERROR(AVERAGE(B5:AF5))," ",AVERAGE(B5:AF5))</f>
        <v>0.12005238709677418</v>
      </c>
      <c r="AJ5" s="113">
        <f>MAX(B5:AF5)</f>
        <v>0.15942500000000001</v>
      </c>
    </row>
    <row r="6" spans="1:36" ht="23.25" customHeight="1">
      <c r="A6" s="56" t="s">
        <v>37</v>
      </c>
      <c r="B6" s="109">
        <v>0.132628</v>
      </c>
      <c r="C6" s="109">
        <v>0.152923</v>
      </c>
      <c r="D6" s="109">
        <v>0.154254</v>
      </c>
      <c r="E6" s="109">
        <v>0.112155</v>
      </c>
      <c r="F6" s="109">
        <v>0.117205</v>
      </c>
      <c r="G6" s="109">
        <v>0.13458400000000001</v>
      </c>
      <c r="H6" s="109">
        <v>0.12518799999999999</v>
      </c>
      <c r="I6" s="109">
        <v>0.111787</v>
      </c>
      <c r="J6" s="109">
        <v>0.12794900000000001</v>
      </c>
      <c r="K6" s="109">
        <v>0.15232399999999999</v>
      </c>
      <c r="L6" s="109">
        <v>0.11459900000000001</v>
      </c>
      <c r="M6" s="109">
        <v>0.14891699999999999</v>
      </c>
      <c r="N6" s="109">
        <v>0.14194300000000001</v>
      </c>
      <c r="O6" s="109">
        <v>0.110123</v>
      </c>
      <c r="P6" s="109">
        <v>0.120793</v>
      </c>
      <c r="Q6" s="109">
        <v>0.137102</v>
      </c>
      <c r="R6" s="109">
        <v>0.13647999999999999</v>
      </c>
      <c r="S6" s="109">
        <v>0.142344</v>
      </c>
      <c r="T6" s="109">
        <v>0.13330700000000001</v>
      </c>
      <c r="U6" s="109">
        <v>0.125669</v>
      </c>
      <c r="V6" s="109">
        <v>0.13689799999999999</v>
      </c>
      <c r="W6" s="109">
        <v>0.128638</v>
      </c>
      <c r="X6" s="109">
        <v>0.14132600000000001</v>
      </c>
      <c r="Y6" s="109">
        <v>0.13392599999999999</v>
      </c>
      <c r="Z6" s="109">
        <v>0.122222</v>
      </c>
      <c r="AA6" s="109">
        <v>0.13705300000000001</v>
      </c>
      <c r="AB6" s="109">
        <v>0.128327</v>
      </c>
      <c r="AC6" s="109">
        <v>0.131493</v>
      </c>
      <c r="AD6" s="114"/>
      <c r="AE6" s="114"/>
      <c r="AF6" s="114"/>
      <c r="AG6" s="110"/>
      <c r="AH6" s="111">
        <f t="shared" ref="AH6:AH16" si="1">SUM(B6:AF6)</f>
        <v>3.6921569999999986</v>
      </c>
      <c r="AI6" s="112">
        <f t="shared" si="0"/>
        <v>0.13186274999999995</v>
      </c>
      <c r="AJ6" s="113">
        <f t="shared" ref="AJ6:AJ16" si="2">MAX(B6:AF6)</f>
        <v>0.154254</v>
      </c>
    </row>
    <row r="7" spans="1:36" ht="23.25" customHeight="1">
      <c r="A7" s="56" t="s">
        <v>38</v>
      </c>
      <c r="B7" s="109">
        <v>0.11855499999999999</v>
      </c>
      <c r="C7" s="109">
        <v>0.13389699999999999</v>
      </c>
      <c r="D7" s="109">
        <v>0.134909</v>
      </c>
      <c r="E7" s="109">
        <v>0.13120999999999999</v>
      </c>
      <c r="F7" s="109">
        <v>0.13494100000000001</v>
      </c>
      <c r="G7" s="109">
        <v>0.115304</v>
      </c>
      <c r="H7" s="109">
        <v>0.120043</v>
      </c>
      <c r="I7" s="109">
        <v>0.11663900000000001</v>
      </c>
      <c r="J7" s="109">
        <v>0.13132099999999999</v>
      </c>
      <c r="K7" s="109">
        <v>0.13030800000000001</v>
      </c>
      <c r="L7" s="109">
        <v>0.14210300000000001</v>
      </c>
      <c r="M7" s="109">
        <v>0.125025</v>
      </c>
      <c r="N7" s="109">
        <v>0.13106400000000001</v>
      </c>
      <c r="O7" s="109">
        <v>0.12579499999999999</v>
      </c>
      <c r="P7" s="109">
        <v>0.12604099999999999</v>
      </c>
      <c r="Q7" s="109">
        <v>0.133907</v>
      </c>
      <c r="R7" s="109">
        <v>0.140181</v>
      </c>
      <c r="S7" s="109">
        <v>0.12687200000000001</v>
      </c>
      <c r="T7" s="109">
        <v>0.145256</v>
      </c>
      <c r="U7" s="109">
        <v>0.13561200000000001</v>
      </c>
      <c r="V7" s="109">
        <v>0.12856899999999999</v>
      </c>
      <c r="W7" s="109">
        <v>0.12112000000000001</v>
      </c>
      <c r="X7" s="109">
        <v>0.115588</v>
      </c>
      <c r="Y7" s="109">
        <v>0.11226700000000001</v>
      </c>
      <c r="Z7" s="109">
        <v>0.14885100000000001</v>
      </c>
      <c r="AA7" s="109">
        <v>0.123754</v>
      </c>
      <c r="AB7" s="109">
        <v>0.14194300000000001</v>
      </c>
      <c r="AC7" s="109">
        <v>0.126661</v>
      </c>
      <c r="AD7" s="109">
        <v>0.12295</v>
      </c>
      <c r="AE7" s="109">
        <v>0.116692</v>
      </c>
      <c r="AF7" s="109">
        <v>0.135634</v>
      </c>
      <c r="AG7" s="110"/>
      <c r="AH7" s="111">
        <f t="shared" si="1"/>
        <v>3.9930120000000002</v>
      </c>
      <c r="AI7" s="112">
        <f t="shared" si="0"/>
        <v>0.12880683870967743</v>
      </c>
      <c r="AJ7" s="113">
        <f t="shared" si="2"/>
        <v>0.14885100000000001</v>
      </c>
    </row>
    <row r="8" spans="1:36" ht="23.25" customHeight="1">
      <c r="A8" s="56" t="s">
        <v>39</v>
      </c>
      <c r="B8" s="109">
        <v>0.132384</v>
      </c>
      <c r="C8" s="109">
        <v>0.12865699999999999</v>
      </c>
      <c r="D8" s="109">
        <v>0.11798599999999999</v>
      </c>
      <c r="E8" s="109">
        <v>0.12823399999999999</v>
      </c>
      <c r="F8" s="109">
        <v>0.13392200000000001</v>
      </c>
      <c r="G8" s="109">
        <v>0.131464</v>
      </c>
      <c r="H8" s="109">
        <v>0.12333</v>
      </c>
      <c r="I8" s="109">
        <v>0.12529899999999999</v>
      </c>
      <c r="J8" s="109">
        <v>0.119021</v>
      </c>
      <c r="K8" s="109">
        <v>0.107737</v>
      </c>
      <c r="L8" s="109">
        <v>0.11759799999999999</v>
      </c>
      <c r="M8" s="109">
        <v>9.8492999999999997E-2</v>
      </c>
      <c r="N8" s="109">
        <v>0.13824500000000001</v>
      </c>
      <c r="O8" s="109">
        <v>0.12759699999999999</v>
      </c>
      <c r="P8" s="109">
        <v>0.13195399999999999</v>
      </c>
      <c r="Q8" s="109">
        <v>9.6347000000000002E-2</v>
      </c>
      <c r="R8" s="109">
        <v>0.10122399999999999</v>
      </c>
      <c r="S8" s="109">
        <v>0.11981899999999999</v>
      </c>
      <c r="T8" s="109">
        <v>0.12016499999999999</v>
      </c>
      <c r="U8" s="109">
        <v>0.12244099999999999</v>
      </c>
      <c r="V8" s="109">
        <v>0.103587</v>
      </c>
      <c r="W8" s="109">
        <v>0.113708</v>
      </c>
      <c r="X8" s="109">
        <v>9.8779000000000006E-2</v>
      </c>
      <c r="Y8" s="109">
        <v>0.106059</v>
      </c>
      <c r="Z8" s="109">
        <v>0.104544</v>
      </c>
      <c r="AA8" s="109">
        <v>0.100482</v>
      </c>
      <c r="AB8" s="109">
        <v>0.110886</v>
      </c>
      <c r="AC8" s="109">
        <v>0.102502</v>
      </c>
      <c r="AD8" s="109">
        <v>0.103993</v>
      </c>
      <c r="AE8" s="109">
        <v>0.101391</v>
      </c>
      <c r="AF8" s="115"/>
      <c r="AG8" s="110"/>
      <c r="AH8" s="111">
        <f t="shared" si="1"/>
        <v>3.467848</v>
      </c>
      <c r="AI8" s="112">
        <f t="shared" si="0"/>
        <v>0.11559493333333333</v>
      </c>
      <c r="AJ8" s="113">
        <f t="shared" si="2"/>
        <v>0.13824500000000001</v>
      </c>
    </row>
    <row r="9" spans="1:36" ht="23.25" customHeight="1">
      <c r="A9" s="56" t="s">
        <v>40</v>
      </c>
      <c r="B9" s="109">
        <v>9.6812999999999996E-2</v>
      </c>
      <c r="C9" s="109">
        <v>0.105445</v>
      </c>
      <c r="D9" s="109">
        <v>8.7071999999999997E-2</v>
      </c>
      <c r="E9" s="109">
        <v>0.107128</v>
      </c>
      <c r="F9" s="109">
        <v>0.119853</v>
      </c>
      <c r="G9" s="109">
        <v>0.110319</v>
      </c>
      <c r="H9" s="109">
        <v>8.4176000000000001E-2</v>
      </c>
      <c r="I9" s="109">
        <v>9.3575000000000005E-2</v>
      </c>
      <c r="J9" s="109">
        <v>0.11708399999999999</v>
      </c>
      <c r="K9" s="109">
        <v>9.1327000000000005E-2</v>
      </c>
      <c r="L9" s="109">
        <v>0.104866</v>
      </c>
      <c r="M9" s="109">
        <v>9.5311000000000007E-2</v>
      </c>
      <c r="N9" s="109">
        <v>0.1076</v>
      </c>
      <c r="O9" s="109">
        <v>0.116663</v>
      </c>
      <c r="P9" s="109">
        <v>9.5612000000000003E-2</v>
      </c>
      <c r="Q9" s="109">
        <v>8.4834000000000007E-2</v>
      </c>
      <c r="R9" s="109">
        <v>7.7675999999999995E-2</v>
      </c>
      <c r="S9" s="109">
        <v>0.100286</v>
      </c>
      <c r="T9" s="109">
        <v>8.4154999999999994E-2</v>
      </c>
      <c r="U9" s="109">
        <v>8.1504999999999994E-2</v>
      </c>
      <c r="V9" s="109">
        <v>9.5310000000000006E-2</v>
      </c>
      <c r="W9" s="109">
        <v>8.7581999999999993E-2</v>
      </c>
      <c r="X9" s="109">
        <v>9.1156000000000001E-2</v>
      </c>
      <c r="Y9" s="109">
        <v>7.8764000000000001E-2</v>
      </c>
      <c r="Z9" s="109">
        <v>9.8158999999999996E-2</v>
      </c>
      <c r="AA9" s="109">
        <v>9.7543000000000005E-2</v>
      </c>
      <c r="AB9" s="109">
        <v>7.3993000000000003E-2</v>
      </c>
      <c r="AC9" s="109">
        <v>9.8942000000000002E-2</v>
      </c>
      <c r="AD9" s="109">
        <v>8.4610000000000005E-2</v>
      </c>
      <c r="AE9" s="109">
        <v>8.8311000000000001E-2</v>
      </c>
      <c r="AF9" s="109">
        <v>7.6494000000000006E-2</v>
      </c>
      <c r="AG9" s="110"/>
      <c r="AH9" s="111">
        <f t="shared" si="1"/>
        <v>2.9321639999999998</v>
      </c>
      <c r="AI9" s="112">
        <f t="shared" si="0"/>
        <v>9.4585935483870967E-2</v>
      </c>
      <c r="AJ9" s="113">
        <f t="shared" si="2"/>
        <v>0.119853</v>
      </c>
    </row>
    <row r="10" spans="1:36" ht="23.25" customHeight="1">
      <c r="A10" s="56" t="s">
        <v>41</v>
      </c>
      <c r="B10" s="109">
        <v>0.106488</v>
      </c>
      <c r="C10" s="109">
        <v>0.100013</v>
      </c>
      <c r="D10" s="109">
        <v>0.10698000000000001</v>
      </c>
      <c r="E10" s="109">
        <v>8.8051000000000004E-2</v>
      </c>
      <c r="F10" s="109">
        <v>0.10932799999999999</v>
      </c>
      <c r="G10" s="109">
        <v>8.7520000000000001E-2</v>
      </c>
      <c r="H10" s="109">
        <v>7.7581999999999998E-2</v>
      </c>
      <c r="I10" s="109">
        <v>0.108694</v>
      </c>
      <c r="J10" s="109">
        <v>9.2666999999999999E-2</v>
      </c>
      <c r="K10" s="109">
        <v>8.4828000000000001E-2</v>
      </c>
      <c r="L10" s="109">
        <v>9.6977999999999995E-2</v>
      </c>
      <c r="M10" s="109">
        <v>9.8630999999999996E-2</v>
      </c>
      <c r="N10" s="109">
        <v>0.112774</v>
      </c>
      <c r="O10" s="109">
        <v>7.7550999999999995E-2</v>
      </c>
      <c r="P10" s="109">
        <v>0.115925</v>
      </c>
      <c r="Q10" s="109">
        <v>0.102921</v>
      </c>
      <c r="R10" s="109">
        <v>9.2244000000000007E-2</v>
      </c>
      <c r="S10" s="109">
        <v>0.104325</v>
      </c>
      <c r="T10" s="109">
        <v>9.7131999999999996E-2</v>
      </c>
      <c r="U10" s="109">
        <v>9.7804000000000002E-2</v>
      </c>
      <c r="V10" s="109">
        <v>7.9810000000000006E-2</v>
      </c>
      <c r="W10" s="109">
        <v>0.100341</v>
      </c>
      <c r="X10" s="109">
        <v>9.7680000000000003E-2</v>
      </c>
      <c r="Y10" s="109">
        <v>9.3827999999999995E-2</v>
      </c>
      <c r="Z10" s="109">
        <v>8.9699000000000001E-2</v>
      </c>
      <c r="AA10" s="109">
        <v>8.4445999999999993E-2</v>
      </c>
      <c r="AB10" s="109">
        <v>9.2967999999999995E-2</v>
      </c>
      <c r="AC10" s="109">
        <v>9.9621000000000001E-2</v>
      </c>
      <c r="AD10" s="109">
        <v>9.9543000000000006E-2</v>
      </c>
      <c r="AE10" s="109">
        <v>9.0384999999999993E-2</v>
      </c>
      <c r="AF10" s="114"/>
      <c r="AG10" s="110"/>
      <c r="AH10" s="111">
        <f t="shared" si="1"/>
        <v>2.8867569999999994</v>
      </c>
      <c r="AI10" s="112">
        <f t="shared" si="0"/>
        <v>9.6225233333333313E-2</v>
      </c>
      <c r="AJ10" s="113">
        <f t="shared" si="2"/>
        <v>0.115925</v>
      </c>
    </row>
    <row r="11" spans="1:36" ht="23.25" customHeight="1">
      <c r="A11" s="56" t="s">
        <v>42</v>
      </c>
      <c r="B11" s="109">
        <v>9.9108000000000002E-2</v>
      </c>
      <c r="C11" s="109">
        <v>0.110078</v>
      </c>
      <c r="D11" s="109">
        <v>9.3771999999999994E-2</v>
      </c>
      <c r="E11" s="109">
        <v>0.14910100000000001</v>
      </c>
      <c r="F11" s="109">
        <v>7.5730000000000006E-2</v>
      </c>
      <c r="G11" s="109">
        <v>0.11723500000000001</v>
      </c>
      <c r="H11" s="109">
        <v>0.13766400000000001</v>
      </c>
      <c r="I11" s="109">
        <v>0.112917</v>
      </c>
      <c r="J11" s="109">
        <v>0.10913399999999999</v>
      </c>
      <c r="K11" s="109">
        <v>0.114553</v>
      </c>
      <c r="L11" s="109">
        <v>0.100295</v>
      </c>
      <c r="M11" s="109">
        <v>0.100255</v>
      </c>
      <c r="N11" s="109">
        <v>0.109885</v>
      </c>
      <c r="O11" s="109">
        <v>9.6199000000000007E-2</v>
      </c>
      <c r="P11" s="109">
        <v>9.6319000000000002E-2</v>
      </c>
      <c r="Q11" s="109">
        <v>9.9277000000000004E-2</v>
      </c>
      <c r="R11" s="109">
        <v>9.6598000000000003E-2</v>
      </c>
      <c r="S11" s="109">
        <v>0.11566700000000001</v>
      </c>
      <c r="T11" s="109">
        <v>8.3168000000000006E-2</v>
      </c>
      <c r="U11" s="109">
        <v>0.115812</v>
      </c>
      <c r="V11" s="109">
        <v>0.107698</v>
      </c>
      <c r="W11" s="109">
        <v>0.12302299999999999</v>
      </c>
      <c r="X11" s="109">
        <v>9.1750999999999999E-2</v>
      </c>
      <c r="Y11" s="109">
        <v>0.11065999999999999</v>
      </c>
      <c r="Z11" s="109">
        <v>0.13117400000000001</v>
      </c>
      <c r="AA11" s="109">
        <v>9.1745999999999994E-2</v>
      </c>
      <c r="AB11" s="109">
        <v>0.108376</v>
      </c>
      <c r="AC11" s="109">
        <v>9.4492000000000007E-2</v>
      </c>
      <c r="AD11" s="109">
        <v>9.4158000000000006E-2</v>
      </c>
      <c r="AE11" s="109">
        <v>9.1976000000000002E-2</v>
      </c>
      <c r="AF11" s="109">
        <v>0.121182</v>
      </c>
      <c r="AG11" s="110"/>
      <c r="AH11" s="111">
        <f t="shared" si="1"/>
        <v>3.2990029999999999</v>
      </c>
      <c r="AI11" s="112">
        <f t="shared" si="0"/>
        <v>0.10641945161290323</v>
      </c>
      <c r="AJ11" s="113">
        <f t="shared" si="2"/>
        <v>0.14910100000000001</v>
      </c>
    </row>
    <row r="12" spans="1:36" ht="23.25" customHeight="1">
      <c r="A12" s="56" t="s">
        <v>43</v>
      </c>
      <c r="B12" s="116">
        <v>0.11314</v>
      </c>
      <c r="C12" s="116">
        <v>9.9150000000000002E-2</v>
      </c>
      <c r="D12" s="116">
        <v>0.114457</v>
      </c>
      <c r="E12" s="116">
        <v>9.0102000000000002E-2</v>
      </c>
      <c r="F12" s="116">
        <v>0.10130699999999999</v>
      </c>
      <c r="G12" s="116">
        <v>0.100117</v>
      </c>
      <c r="H12" s="116">
        <v>9.4863000000000003E-2</v>
      </c>
      <c r="I12" s="116">
        <v>0.117358</v>
      </c>
      <c r="J12" s="116">
        <v>0.11139</v>
      </c>
      <c r="K12" s="116">
        <v>0.115649</v>
      </c>
      <c r="L12" s="116">
        <v>0.101817</v>
      </c>
      <c r="M12" s="116">
        <v>0.112153</v>
      </c>
      <c r="N12" s="116">
        <v>9.7742999999999997E-2</v>
      </c>
      <c r="O12" s="116">
        <v>0.111746</v>
      </c>
      <c r="P12" s="116">
        <v>9.9440000000000001E-2</v>
      </c>
      <c r="Q12" s="116">
        <v>0.107011</v>
      </c>
      <c r="R12" s="116">
        <v>0.106803</v>
      </c>
      <c r="S12" s="116">
        <v>9.9999000000000005E-2</v>
      </c>
      <c r="T12" s="116">
        <v>9.4173999999999994E-2</v>
      </c>
      <c r="U12" s="116">
        <v>8.1876000000000004E-2</v>
      </c>
      <c r="V12" s="116">
        <v>8.6748000000000006E-2</v>
      </c>
      <c r="W12" s="116">
        <v>0.10248699999999999</v>
      </c>
      <c r="X12" s="116">
        <v>7.7292E-2</v>
      </c>
      <c r="Y12" s="116">
        <v>0.112814</v>
      </c>
      <c r="Z12" s="116">
        <v>9.4605999999999996E-2</v>
      </c>
      <c r="AA12" s="116">
        <v>9.7451999999999997E-2</v>
      </c>
      <c r="AB12" s="116">
        <v>0.108985</v>
      </c>
      <c r="AC12" s="116">
        <v>0.10305300000000001</v>
      </c>
      <c r="AD12" s="116">
        <v>9.9891999999999995E-2</v>
      </c>
      <c r="AE12" s="116">
        <v>9.7623000000000001E-2</v>
      </c>
      <c r="AF12" s="109">
        <v>0.113062</v>
      </c>
      <c r="AG12" s="110"/>
      <c r="AH12" s="111">
        <f t="shared" si="1"/>
        <v>3.1643090000000003</v>
      </c>
      <c r="AI12" s="112">
        <f t="shared" si="0"/>
        <v>0.10207448387096775</v>
      </c>
      <c r="AJ12" s="113">
        <f t="shared" si="2"/>
        <v>0.117358</v>
      </c>
    </row>
    <row r="13" spans="1:36" ht="23.25" customHeight="1">
      <c r="A13" s="56" t="s">
        <v>44</v>
      </c>
      <c r="B13" s="109">
        <v>0.106906</v>
      </c>
      <c r="C13" s="109">
        <v>0.112761</v>
      </c>
      <c r="D13" s="109">
        <v>0.102519</v>
      </c>
      <c r="E13" s="109">
        <v>9.6582000000000001E-2</v>
      </c>
      <c r="F13" s="109">
        <v>9.4868999999999995E-2</v>
      </c>
      <c r="G13" s="109">
        <v>8.5155999999999996E-2</v>
      </c>
      <c r="H13" s="109">
        <v>9.1861999999999999E-2</v>
      </c>
      <c r="I13" s="109">
        <v>8.8895000000000002E-2</v>
      </c>
      <c r="J13" s="109">
        <v>8.7240999999999999E-2</v>
      </c>
      <c r="K13" s="109">
        <v>9.0951000000000004E-2</v>
      </c>
      <c r="L13" s="109">
        <v>8.6241999999999999E-2</v>
      </c>
      <c r="M13" s="109">
        <v>0.10017</v>
      </c>
      <c r="N13" s="109">
        <v>8.5152000000000005E-2</v>
      </c>
      <c r="O13" s="109">
        <v>0.107249</v>
      </c>
      <c r="P13" s="109">
        <v>0.107917</v>
      </c>
      <c r="Q13" s="109">
        <v>0.107393</v>
      </c>
      <c r="R13" s="109">
        <v>8.1823999999999994E-2</v>
      </c>
      <c r="S13" s="109">
        <v>8.7711999999999998E-2</v>
      </c>
      <c r="T13" s="109">
        <v>8.4472000000000005E-2</v>
      </c>
      <c r="U13" s="109">
        <v>9.5796000000000006E-2</v>
      </c>
      <c r="V13" s="109">
        <v>9.6451999999999996E-2</v>
      </c>
      <c r="W13" s="109">
        <v>8.5917999999999994E-2</v>
      </c>
      <c r="X13" s="109">
        <v>9.1563000000000005E-2</v>
      </c>
      <c r="Y13" s="109">
        <v>8.3380999999999997E-2</v>
      </c>
      <c r="Z13" s="109">
        <v>8.5221000000000005E-2</v>
      </c>
      <c r="AA13" s="109">
        <v>8.6285000000000001E-2</v>
      </c>
      <c r="AB13" s="109">
        <v>7.9496999999999998E-2</v>
      </c>
      <c r="AC13" s="109">
        <v>9.8544000000000007E-2</v>
      </c>
      <c r="AD13" s="109">
        <v>9.6624000000000002E-2</v>
      </c>
      <c r="AE13" s="109">
        <v>9.2397999999999994E-2</v>
      </c>
      <c r="AF13" s="114"/>
      <c r="AG13" s="110"/>
      <c r="AH13" s="111">
        <f>SUM(B13:AF13)</f>
        <v>2.7975520000000005</v>
      </c>
      <c r="AI13" s="112">
        <f>IF(ISERROR(AVERAGE(B13:AF13))," ",AVERAGE(B13:AF13))</f>
        <v>9.325173333333335E-2</v>
      </c>
      <c r="AJ13" s="113">
        <f>MAX(B13:AF13)</f>
        <v>0.112761</v>
      </c>
    </row>
    <row r="14" spans="1:36" ht="23.25" customHeight="1">
      <c r="A14" s="56" t="s">
        <v>45</v>
      </c>
      <c r="B14" s="109">
        <v>7.1790000000000007E-2</v>
      </c>
      <c r="C14" s="109">
        <v>8.6081000000000005E-2</v>
      </c>
      <c r="D14" s="109">
        <v>9.0384000000000006E-2</v>
      </c>
      <c r="E14" s="109">
        <v>0.10441499999999999</v>
      </c>
      <c r="F14" s="109">
        <v>9.4254000000000004E-2</v>
      </c>
      <c r="G14" s="109">
        <v>9.2021000000000006E-2</v>
      </c>
      <c r="H14" s="109">
        <v>9.2493000000000006E-2</v>
      </c>
      <c r="I14" s="109">
        <v>0.122726</v>
      </c>
      <c r="J14" s="109">
        <v>0.103646</v>
      </c>
      <c r="K14" s="109">
        <v>0.10484400000000001</v>
      </c>
      <c r="L14" s="109">
        <v>0.102663</v>
      </c>
      <c r="M14" s="109">
        <v>8.9007000000000003E-2</v>
      </c>
      <c r="N14" s="109">
        <v>0.100538</v>
      </c>
      <c r="O14" s="109">
        <v>0.107293</v>
      </c>
      <c r="P14" s="109">
        <v>8.5994000000000001E-2</v>
      </c>
      <c r="Q14" s="109">
        <v>0.10295</v>
      </c>
      <c r="R14" s="109">
        <v>0.108042</v>
      </c>
      <c r="S14" s="109">
        <v>0.113889</v>
      </c>
      <c r="T14" s="109">
        <v>0.163521</v>
      </c>
      <c r="U14" s="109">
        <v>0.13262199999999999</v>
      </c>
      <c r="V14" s="109">
        <v>0.116441</v>
      </c>
      <c r="W14" s="109">
        <v>0.10168000000000001</v>
      </c>
      <c r="X14" s="109">
        <v>9.2665999999999998E-2</v>
      </c>
      <c r="Y14" s="109">
        <v>0.113478</v>
      </c>
      <c r="Z14" s="109">
        <v>0.10304199999999999</v>
      </c>
      <c r="AA14" s="109">
        <v>0.13770399999999999</v>
      </c>
      <c r="AB14" s="109">
        <v>0.12501599999999999</v>
      </c>
      <c r="AC14" s="109">
        <v>0.101189</v>
      </c>
      <c r="AD14" s="109">
        <v>0.10591399999999999</v>
      </c>
      <c r="AE14" s="109">
        <v>0.110222</v>
      </c>
      <c r="AF14" s="109">
        <v>0.10911700000000001</v>
      </c>
      <c r="AG14" s="110"/>
      <c r="AH14" s="111">
        <f t="shared" si="1"/>
        <v>3.2856419999999997</v>
      </c>
      <c r="AI14" s="112">
        <f t="shared" si="0"/>
        <v>0.10598845161290321</v>
      </c>
      <c r="AJ14" s="113">
        <f t="shared" si="2"/>
        <v>0.163521</v>
      </c>
    </row>
    <row r="15" spans="1:36" ht="23.25" customHeight="1">
      <c r="A15" s="56" t="s">
        <v>46</v>
      </c>
      <c r="B15" s="109">
        <v>8.6958999999999995E-2</v>
      </c>
      <c r="C15" s="109">
        <v>0.151866</v>
      </c>
      <c r="D15" s="109">
        <v>8.1567000000000001E-2</v>
      </c>
      <c r="E15" s="109">
        <v>0.105367</v>
      </c>
      <c r="F15" s="109">
        <v>0.115274</v>
      </c>
      <c r="G15" s="109">
        <v>0.111108</v>
      </c>
      <c r="H15" s="109">
        <v>0.120453</v>
      </c>
      <c r="I15" s="109">
        <v>0.123806</v>
      </c>
      <c r="J15" s="109">
        <v>0.100122</v>
      </c>
      <c r="K15" s="109">
        <v>0.103796</v>
      </c>
      <c r="L15" s="109">
        <v>0.104478</v>
      </c>
      <c r="M15" s="109">
        <v>0.110504</v>
      </c>
      <c r="N15" s="109">
        <v>6.6732E-2</v>
      </c>
      <c r="O15" s="109">
        <v>0.110584</v>
      </c>
      <c r="P15" s="109">
        <v>0.155057</v>
      </c>
      <c r="Q15" s="109">
        <v>0.11242099999999999</v>
      </c>
      <c r="R15" s="109">
        <v>0.12983800000000001</v>
      </c>
      <c r="S15" s="109">
        <v>0.10218000000000001</v>
      </c>
      <c r="T15" s="109">
        <v>9.8205000000000001E-2</v>
      </c>
      <c r="U15" s="109">
        <v>0.103564</v>
      </c>
      <c r="V15" s="109">
        <v>9.4152E-2</v>
      </c>
      <c r="W15" s="109">
        <v>9.1356999999999994E-2</v>
      </c>
      <c r="X15" s="109">
        <v>0.121461</v>
      </c>
      <c r="Y15" s="109">
        <v>0.10845100000000001</v>
      </c>
      <c r="Z15" s="109">
        <v>0.148339</v>
      </c>
      <c r="AA15" s="109">
        <v>8.7200000000000003E-3</v>
      </c>
      <c r="AB15" s="109">
        <v>0.12640399999999999</v>
      </c>
      <c r="AC15" s="109">
        <v>0.144704</v>
      </c>
      <c r="AD15" s="109">
        <v>0.100352</v>
      </c>
      <c r="AE15" s="109">
        <v>0.10657899999999999</v>
      </c>
      <c r="AF15" s="114"/>
      <c r="AG15" s="110"/>
      <c r="AH15" s="111">
        <f t="shared" si="1"/>
        <v>3.2443999999999993</v>
      </c>
      <c r="AI15" s="112">
        <f t="shared" si="0"/>
        <v>0.10814666666666664</v>
      </c>
      <c r="AJ15" s="113">
        <f t="shared" si="2"/>
        <v>0.155057</v>
      </c>
    </row>
    <row r="16" spans="1:36" ht="23.25" customHeight="1">
      <c r="A16" s="56" t="s">
        <v>47</v>
      </c>
      <c r="B16" s="109">
        <v>0.116857</v>
      </c>
      <c r="C16" s="109">
        <v>0.103968</v>
      </c>
      <c r="D16" s="109">
        <v>0.100192</v>
      </c>
      <c r="E16" s="109">
        <v>9.7824999999999995E-2</v>
      </c>
      <c r="F16" s="109">
        <v>0.10138999999999999</v>
      </c>
      <c r="G16" s="109">
        <v>8.5338999999999998E-2</v>
      </c>
      <c r="H16" s="109">
        <v>0.192028</v>
      </c>
      <c r="I16" s="109">
        <v>3.0221000000000001E-2</v>
      </c>
      <c r="J16" s="109">
        <v>0.105974</v>
      </c>
      <c r="K16" s="109">
        <v>0.11662699999999999</v>
      </c>
      <c r="L16" s="109">
        <v>9.6089999999999995E-2</v>
      </c>
      <c r="M16" s="109">
        <v>0.123205</v>
      </c>
      <c r="N16" s="109">
        <v>0.101046</v>
      </c>
      <c r="O16" s="109">
        <v>0.104855</v>
      </c>
      <c r="P16" s="109">
        <v>0.11651400000000001</v>
      </c>
      <c r="Q16" s="109">
        <v>0.10792599999999999</v>
      </c>
      <c r="R16" s="109">
        <v>0.131989</v>
      </c>
      <c r="S16" s="109">
        <v>0.112067</v>
      </c>
      <c r="T16" s="109">
        <v>0.108318</v>
      </c>
      <c r="U16" s="109">
        <v>9.4169000000000003E-2</v>
      </c>
      <c r="V16" s="109">
        <v>0.101021</v>
      </c>
      <c r="W16" s="109">
        <v>0.12509100000000001</v>
      </c>
      <c r="X16" s="109">
        <v>0.13933100000000001</v>
      </c>
      <c r="Y16" s="109">
        <v>0.147063</v>
      </c>
      <c r="Z16" s="109">
        <v>0.119935</v>
      </c>
      <c r="AA16" s="109">
        <v>0.12056699999999999</v>
      </c>
      <c r="AB16" s="109">
        <v>0.12145400000000001</v>
      </c>
      <c r="AC16" s="109">
        <v>0.129386</v>
      </c>
      <c r="AD16" s="109">
        <v>0.142264</v>
      </c>
      <c r="AE16" s="109">
        <v>0.13359399999999999</v>
      </c>
      <c r="AF16" s="109">
        <v>0.12628400000000001</v>
      </c>
      <c r="AG16" s="110"/>
      <c r="AH16" s="111">
        <f t="shared" si="1"/>
        <v>3.552589999999999</v>
      </c>
      <c r="AI16" s="112">
        <f t="shared" si="0"/>
        <v>0.11459967741935481</v>
      </c>
      <c r="AJ16" s="113">
        <f t="shared" si="2"/>
        <v>0.192028</v>
      </c>
    </row>
    <row r="20" spans="2:24">
      <c r="B20" s="117">
        <v>1</v>
      </c>
      <c r="C20">
        <v>116857</v>
      </c>
      <c r="D20" s="118">
        <f>C20/1000000</f>
        <v>0.116857</v>
      </c>
      <c r="E20" s="119"/>
      <c r="F20" s="119"/>
    </row>
    <row r="21" spans="2:24">
      <c r="B21" s="117">
        <v>2</v>
      </c>
      <c r="C21">
        <v>103968</v>
      </c>
      <c r="D21" s="118">
        <f>C21/1000000</f>
        <v>0.103968</v>
      </c>
      <c r="E21" s="119"/>
      <c r="F21" s="119"/>
      <c r="X21" s="119">
        <v>0.11314</v>
      </c>
    </row>
    <row r="22" spans="2:24">
      <c r="B22" s="117">
        <v>3</v>
      </c>
      <c r="C22">
        <v>100192</v>
      </c>
      <c r="D22" s="118">
        <f t="shared" ref="D22:D50" si="3">C22/1000000</f>
        <v>0.100192</v>
      </c>
      <c r="E22" s="119"/>
      <c r="F22" s="119"/>
      <c r="X22" s="119">
        <v>9.9150000000000002E-2</v>
      </c>
    </row>
    <row r="23" spans="2:24">
      <c r="B23" s="117">
        <v>4</v>
      </c>
      <c r="C23">
        <v>97825</v>
      </c>
      <c r="D23" s="118">
        <f t="shared" si="3"/>
        <v>9.7824999999999995E-2</v>
      </c>
      <c r="E23" s="119"/>
      <c r="F23" s="119"/>
      <c r="X23" s="119">
        <v>0.114457</v>
      </c>
    </row>
    <row r="24" spans="2:24">
      <c r="B24" s="117">
        <v>5</v>
      </c>
      <c r="C24">
        <v>101390</v>
      </c>
      <c r="D24" s="118">
        <f t="shared" si="3"/>
        <v>0.10138999999999999</v>
      </c>
      <c r="E24" s="119"/>
      <c r="F24" s="119"/>
      <c r="X24" s="119">
        <v>9.0102000000000002E-2</v>
      </c>
    </row>
    <row r="25" spans="2:24">
      <c r="B25" s="117">
        <v>6</v>
      </c>
      <c r="C25">
        <v>85339</v>
      </c>
      <c r="D25" s="118">
        <f t="shared" si="3"/>
        <v>8.5338999999999998E-2</v>
      </c>
      <c r="E25" s="119"/>
      <c r="F25" s="119"/>
      <c r="X25" s="119">
        <v>0.10130699999999999</v>
      </c>
    </row>
    <row r="26" spans="2:24">
      <c r="B26" s="117">
        <v>7</v>
      </c>
      <c r="C26">
        <v>192028</v>
      </c>
      <c r="D26" s="118">
        <f t="shared" si="3"/>
        <v>0.192028</v>
      </c>
      <c r="E26" s="119"/>
      <c r="F26" s="119"/>
      <c r="X26" s="119">
        <v>0.100117</v>
      </c>
    </row>
    <row r="27" spans="2:24">
      <c r="B27" s="117">
        <v>8</v>
      </c>
      <c r="C27">
        <v>30221</v>
      </c>
      <c r="D27" s="118">
        <f t="shared" si="3"/>
        <v>3.0221000000000001E-2</v>
      </c>
      <c r="E27" s="119"/>
      <c r="F27" s="119"/>
      <c r="X27" s="119">
        <v>0.94886300000000001</v>
      </c>
    </row>
    <row r="28" spans="2:24">
      <c r="B28" s="117">
        <v>9</v>
      </c>
      <c r="C28">
        <v>105974</v>
      </c>
      <c r="D28" s="118">
        <f t="shared" si="3"/>
        <v>0.105974</v>
      </c>
      <c r="E28" s="119"/>
      <c r="F28" s="119"/>
      <c r="X28" s="119">
        <v>0.117358</v>
      </c>
    </row>
    <row r="29" spans="2:24">
      <c r="B29" s="117">
        <v>10</v>
      </c>
      <c r="C29">
        <v>116627</v>
      </c>
      <c r="D29" s="118">
        <f t="shared" si="3"/>
        <v>0.11662699999999999</v>
      </c>
      <c r="E29" s="119"/>
      <c r="F29" s="119"/>
      <c r="X29" s="119">
        <v>0.11139</v>
      </c>
    </row>
    <row r="30" spans="2:24">
      <c r="B30" s="117">
        <v>11</v>
      </c>
      <c r="C30">
        <v>96090</v>
      </c>
      <c r="D30" s="118">
        <f t="shared" si="3"/>
        <v>9.6089999999999995E-2</v>
      </c>
      <c r="E30" s="119"/>
      <c r="F30" s="119"/>
      <c r="X30" s="119">
        <v>0.115649</v>
      </c>
    </row>
    <row r="31" spans="2:24">
      <c r="B31" s="117">
        <v>12</v>
      </c>
      <c r="C31">
        <v>123205</v>
      </c>
      <c r="D31" s="118">
        <f t="shared" si="3"/>
        <v>0.123205</v>
      </c>
      <c r="E31" s="119"/>
      <c r="F31" s="119"/>
      <c r="X31" s="119">
        <v>0.101817</v>
      </c>
    </row>
    <row r="32" spans="2:24">
      <c r="B32" s="117">
        <v>13</v>
      </c>
      <c r="C32">
        <v>101046</v>
      </c>
      <c r="D32" s="118">
        <f t="shared" si="3"/>
        <v>0.101046</v>
      </c>
      <c r="E32" s="119"/>
      <c r="F32" s="119"/>
      <c r="X32" s="119">
        <v>0.112153</v>
      </c>
    </row>
    <row r="33" spans="2:24">
      <c r="B33" s="117">
        <v>14</v>
      </c>
      <c r="C33">
        <v>104855</v>
      </c>
      <c r="D33" s="118">
        <f t="shared" si="3"/>
        <v>0.104855</v>
      </c>
      <c r="E33" s="119"/>
      <c r="F33" s="119"/>
      <c r="X33" s="119">
        <v>9.7429999999999999E-3</v>
      </c>
    </row>
    <row r="34" spans="2:24">
      <c r="B34" s="117">
        <v>15</v>
      </c>
      <c r="C34">
        <v>116514</v>
      </c>
      <c r="D34" s="118">
        <f t="shared" si="3"/>
        <v>0.11651400000000001</v>
      </c>
      <c r="E34" s="119"/>
      <c r="F34" s="119"/>
      <c r="X34" s="119">
        <v>0.111746</v>
      </c>
    </row>
    <row r="35" spans="2:24">
      <c r="B35" s="117">
        <v>16</v>
      </c>
      <c r="C35">
        <v>107926</v>
      </c>
      <c r="D35" s="118">
        <f t="shared" si="3"/>
        <v>0.10792599999999999</v>
      </c>
      <c r="E35" s="119"/>
      <c r="F35" s="119"/>
      <c r="X35" s="119">
        <v>9.9440000000000001E-2</v>
      </c>
    </row>
    <row r="36" spans="2:24">
      <c r="B36" s="117">
        <v>17</v>
      </c>
      <c r="C36">
        <v>131989</v>
      </c>
      <c r="D36" s="118">
        <f t="shared" si="3"/>
        <v>0.131989</v>
      </c>
      <c r="E36" s="119"/>
      <c r="F36" s="119"/>
      <c r="X36" s="119">
        <v>0.107011</v>
      </c>
    </row>
    <row r="37" spans="2:24">
      <c r="B37" s="117">
        <v>18</v>
      </c>
      <c r="C37">
        <v>112067</v>
      </c>
      <c r="D37" s="118">
        <f t="shared" si="3"/>
        <v>0.112067</v>
      </c>
      <c r="E37" s="119"/>
      <c r="F37" s="119"/>
      <c r="X37" s="119">
        <v>0.106803</v>
      </c>
    </row>
    <row r="38" spans="2:24">
      <c r="B38" s="117">
        <v>19</v>
      </c>
      <c r="C38">
        <v>108318</v>
      </c>
      <c r="D38" s="118">
        <f t="shared" si="3"/>
        <v>0.108318</v>
      </c>
      <c r="E38" s="119"/>
      <c r="F38" s="119"/>
      <c r="X38" s="119">
        <v>9.9999000000000005E-2</v>
      </c>
    </row>
    <row r="39" spans="2:24">
      <c r="B39" s="117">
        <v>20</v>
      </c>
      <c r="C39">
        <v>94169</v>
      </c>
      <c r="D39" s="118">
        <f t="shared" si="3"/>
        <v>9.4169000000000003E-2</v>
      </c>
      <c r="E39" s="119"/>
      <c r="F39" s="119"/>
      <c r="X39" s="119">
        <v>9.4173999999999994E-2</v>
      </c>
    </row>
    <row r="40" spans="2:24">
      <c r="B40" s="117">
        <v>21</v>
      </c>
      <c r="C40">
        <v>101021</v>
      </c>
      <c r="D40" s="118">
        <f t="shared" si="3"/>
        <v>0.101021</v>
      </c>
      <c r="E40" s="119"/>
      <c r="F40" s="119"/>
      <c r="X40" s="119">
        <v>8.1876000000000004E-2</v>
      </c>
    </row>
    <row r="41" spans="2:24">
      <c r="B41" s="117">
        <v>22</v>
      </c>
      <c r="C41">
        <v>125091</v>
      </c>
      <c r="D41" s="118">
        <f t="shared" si="3"/>
        <v>0.12509100000000001</v>
      </c>
      <c r="E41" s="119"/>
      <c r="F41" s="119"/>
      <c r="X41" s="119">
        <v>8.6748000000000006E-2</v>
      </c>
    </row>
    <row r="42" spans="2:24">
      <c r="B42" s="117">
        <v>23</v>
      </c>
      <c r="C42">
        <v>139331</v>
      </c>
      <c r="D42" s="118">
        <f t="shared" si="3"/>
        <v>0.13933100000000001</v>
      </c>
      <c r="E42" s="119"/>
      <c r="F42" s="119"/>
      <c r="X42" s="119">
        <v>0.10248699999999999</v>
      </c>
    </row>
    <row r="43" spans="2:24">
      <c r="B43" s="117">
        <v>24</v>
      </c>
      <c r="C43">
        <v>147063</v>
      </c>
      <c r="D43" s="118">
        <f t="shared" si="3"/>
        <v>0.147063</v>
      </c>
      <c r="E43" s="119"/>
      <c r="F43" s="119"/>
      <c r="X43" s="119">
        <v>7.7292E-2</v>
      </c>
    </row>
    <row r="44" spans="2:24">
      <c r="B44" s="117">
        <v>25</v>
      </c>
      <c r="C44">
        <v>119935</v>
      </c>
      <c r="D44" s="118">
        <f t="shared" si="3"/>
        <v>0.119935</v>
      </c>
      <c r="E44" s="119"/>
      <c r="F44" s="119"/>
      <c r="X44" s="119">
        <v>0.112814</v>
      </c>
    </row>
    <row r="45" spans="2:24">
      <c r="B45" s="117">
        <v>26</v>
      </c>
      <c r="C45">
        <v>120567</v>
      </c>
      <c r="D45" s="118">
        <f t="shared" si="3"/>
        <v>0.12056699999999999</v>
      </c>
      <c r="E45" s="119"/>
      <c r="F45" s="119"/>
      <c r="X45" s="119">
        <v>9.4605999999999996E-2</v>
      </c>
    </row>
    <row r="46" spans="2:24">
      <c r="B46" s="117">
        <v>27</v>
      </c>
      <c r="C46">
        <v>121454</v>
      </c>
      <c r="D46" s="118">
        <f t="shared" si="3"/>
        <v>0.12145400000000001</v>
      </c>
      <c r="E46" s="119"/>
      <c r="F46" s="119"/>
      <c r="X46" s="119">
        <v>9.7451999999999997E-2</v>
      </c>
    </row>
    <row r="47" spans="2:24">
      <c r="B47" s="117">
        <v>28</v>
      </c>
      <c r="C47">
        <v>129386</v>
      </c>
      <c r="D47" s="118">
        <f t="shared" si="3"/>
        <v>0.129386</v>
      </c>
      <c r="E47" s="119"/>
      <c r="F47" s="119"/>
      <c r="X47" s="119">
        <v>0.108985</v>
      </c>
    </row>
    <row r="48" spans="2:24">
      <c r="B48" s="117">
        <v>29</v>
      </c>
      <c r="C48">
        <v>142264</v>
      </c>
      <c r="D48" s="118">
        <f t="shared" si="3"/>
        <v>0.142264</v>
      </c>
      <c r="E48" s="119"/>
      <c r="F48" s="119"/>
      <c r="X48" s="119">
        <v>0.10305300000000001</v>
      </c>
    </row>
    <row r="49" spans="2:24">
      <c r="B49" s="117">
        <v>30</v>
      </c>
      <c r="C49">
        <v>133594</v>
      </c>
      <c r="D49" s="118">
        <f t="shared" si="3"/>
        <v>0.13359399999999999</v>
      </c>
      <c r="E49" s="119"/>
      <c r="F49" s="119"/>
      <c r="X49" s="119">
        <v>9.9891999999999995E-2</v>
      </c>
    </row>
    <row r="50" spans="2:24" ht="15" thickBot="1">
      <c r="B50" s="117">
        <v>31</v>
      </c>
      <c r="C50">
        <v>126284</v>
      </c>
      <c r="D50" s="120">
        <f t="shared" si="3"/>
        <v>0.12628400000000001</v>
      </c>
      <c r="E50" s="119"/>
      <c r="F50" s="119"/>
      <c r="X50" s="119">
        <v>9.7623000000000001E-2</v>
      </c>
    </row>
    <row r="51" spans="2:24" ht="15" thickTop="1">
      <c r="D51">
        <f>SUM(D20:D50)</f>
        <v>3.552589999999999</v>
      </c>
      <c r="E51" s="119"/>
      <c r="X51" s="119">
        <v>0.113062</v>
      </c>
    </row>
    <row r="52" spans="2:24">
      <c r="X52" s="119">
        <f>SUM(X21:X51)</f>
        <v>3.9303090000000012</v>
      </c>
    </row>
  </sheetData>
  <hyperlinks>
    <hyperlink ref="G1" location="Hyperlinks!A1" display="Hyperlinks!A1" xr:uid="{DC3E3BB5-0F87-4FD6-8F3F-7570D8D516E9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0ADEFFB48B849A10AE4A239DAFBBF" ma:contentTypeVersion="4" ma:contentTypeDescription="Create a new document." ma:contentTypeScope="" ma:versionID="86b35d2ed01004755a6c537f978e0e4c">
  <xsd:schema xmlns:xsd="http://www.w3.org/2001/XMLSchema" xmlns:xs="http://www.w3.org/2001/XMLSchema" xmlns:p="http://schemas.microsoft.com/office/2006/metadata/properties" xmlns:ns2="39ab288a-8589-4c39-bdd2-e9c983f1a4bf" targetNamespace="http://schemas.microsoft.com/office/2006/metadata/properties" ma:root="true" ma:fieldsID="9fc5664b8ad7a484f020b06b08969e53" ns2:_="">
    <xsd:import namespace="39ab288a-8589-4c39-bdd2-e9c983f1a4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b288a-8589-4c39-bdd2-e9c983f1a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9144A2-4A16-44FD-A696-56A4564E88D9}"/>
</file>

<file path=customXml/itemProps2.xml><?xml version="1.0" encoding="utf-8"?>
<ds:datastoreItem xmlns:ds="http://schemas.openxmlformats.org/officeDocument/2006/customXml" ds:itemID="{CF61054E-B51C-43EF-AAA8-FDF56990B6B7}"/>
</file>

<file path=customXml/itemProps3.xml><?xml version="1.0" encoding="utf-8"?>
<ds:datastoreItem xmlns:ds="http://schemas.openxmlformats.org/officeDocument/2006/customXml" ds:itemID="{8181DFFB-AECC-46E6-858B-593584AF5B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Cypress Lakes</vt:lpstr>
      <vt:lpstr>Cypress Lakes Flow Summary</vt:lpstr>
      <vt:lpstr>'Cypress Lakes'!Print_Area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Jacquee Chandler</dc:creator>
  <cp:lastModifiedBy>Jacquee Chandler</cp:lastModifiedBy>
  <dcterms:created xsi:type="dcterms:W3CDTF">2020-02-06T18:17:04Z</dcterms:created>
  <dcterms:modified xsi:type="dcterms:W3CDTF">2020-02-06T18:17:12Z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0x01010028F0ADEFFB48B849A10AE4A239DAFBBF</vt:lpwstr>
  </property>
</Properties>
</file>