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ee.chandler\OneDrive - CORIX Group of Companies\Desktop\teams files\"/>
    </mc:Choice>
  </mc:AlternateContent>
  <xr:revisionPtr revIDLastSave="0" documentId="8_{E1D27FEF-E456-4B8D-B4BF-BDF645697683}" xr6:coauthVersionLast="44" xr6:coauthVersionMax="44" xr10:uidLastSave="{00000000-0000-0000-0000-000000000000}"/>
  <bookViews>
    <workbookView xWindow="-120" yWindow="-120" windowWidth="29040" windowHeight="15840" xr2:uid="{CE3E349A-490E-4569-9DEA-09850221568C}"/>
  </bookViews>
  <sheets>
    <sheet name="Eagle Ridge" sheetId="1" r:id="rId1"/>
    <sheet name="Eagle Ridge Flow Summa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0" i="2" l="1"/>
  <c r="E100" i="2"/>
  <c r="D100" i="2"/>
  <c r="O99" i="2"/>
  <c r="M99" i="2"/>
  <c r="K99" i="2"/>
  <c r="O98" i="2"/>
  <c r="M98" i="2"/>
  <c r="K98" i="2"/>
  <c r="O97" i="2"/>
  <c r="M97" i="2"/>
  <c r="K97" i="2"/>
  <c r="O96" i="2"/>
  <c r="M96" i="2"/>
  <c r="K96" i="2"/>
  <c r="O95" i="2"/>
  <c r="M95" i="2"/>
  <c r="K95" i="2"/>
  <c r="O94" i="2"/>
  <c r="M94" i="2"/>
  <c r="K94" i="2"/>
  <c r="O93" i="2"/>
  <c r="M93" i="2"/>
  <c r="K93" i="2"/>
  <c r="O92" i="2"/>
  <c r="M92" i="2"/>
  <c r="K92" i="2"/>
  <c r="O91" i="2"/>
  <c r="M91" i="2"/>
  <c r="K91" i="2"/>
  <c r="O90" i="2"/>
  <c r="M90" i="2"/>
  <c r="K90" i="2"/>
  <c r="O89" i="2"/>
  <c r="M89" i="2"/>
  <c r="K89" i="2"/>
  <c r="O88" i="2"/>
  <c r="M88" i="2"/>
  <c r="K88" i="2"/>
  <c r="O87" i="2"/>
  <c r="M87" i="2"/>
  <c r="K87" i="2"/>
  <c r="O86" i="2"/>
  <c r="M86" i="2"/>
  <c r="K86" i="2"/>
  <c r="O85" i="2"/>
  <c r="M85" i="2"/>
  <c r="K85" i="2"/>
  <c r="O84" i="2"/>
  <c r="M84" i="2"/>
  <c r="K84" i="2"/>
  <c r="O83" i="2"/>
  <c r="M83" i="2"/>
  <c r="K83" i="2"/>
  <c r="O82" i="2"/>
  <c r="M82" i="2"/>
  <c r="K82" i="2"/>
  <c r="O81" i="2"/>
  <c r="M81" i="2"/>
  <c r="K81" i="2"/>
  <c r="O80" i="2"/>
  <c r="M80" i="2"/>
  <c r="K80" i="2"/>
  <c r="O79" i="2"/>
  <c r="M79" i="2"/>
  <c r="K79" i="2"/>
  <c r="O78" i="2"/>
  <c r="M78" i="2"/>
  <c r="K78" i="2"/>
  <c r="O77" i="2"/>
  <c r="M77" i="2"/>
  <c r="K77" i="2"/>
  <c r="O76" i="2"/>
  <c r="M76" i="2"/>
  <c r="K76" i="2"/>
  <c r="O75" i="2"/>
  <c r="M75" i="2"/>
  <c r="K75" i="2"/>
  <c r="O74" i="2"/>
  <c r="M74" i="2"/>
  <c r="K74" i="2"/>
  <c r="O73" i="2"/>
  <c r="M73" i="2"/>
  <c r="K73" i="2"/>
  <c r="O72" i="2"/>
  <c r="M72" i="2"/>
  <c r="K72" i="2"/>
  <c r="O71" i="2"/>
  <c r="M71" i="2"/>
  <c r="K71" i="2"/>
  <c r="O70" i="2"/>
  <c r="M70" i="2"/>
  <c r="K70" i="2"/>
  <c r="O69" i="2"/>
  <c r="O100" i="2" s="1"/>
  <c r="M69" i="2"/>
  <c r="M100" i="2" s="1"/>
  <c r="K69" i="2"/>
  <c r="K100" i="2" s="1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AJ62" i="2" s="1"/>
  <c r="B62" i="2"/>
  <c r="AI62" i="2" s="1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AH61" i="2" s="1"/>
  <c r="C61" i="2"/>
  <c r="B61" i="2"/>
  <c r="AJ61" i="2" s="1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AH60" i="2" s="1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AJ59" i="2" s="1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AH58" i="2" s="1"/>
  <c r="D58" i="2"/>
  <c r="C58" i="2"/>
  <c r="B58" i="2"/>
  <c r="AJ58" i="2" s="1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AJ57" i="2" s="1"/>
  <c r="B57" i="2"/>
  <c r="AI57" i="2" s="1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AH56" i="2" s="1"/>
  <c r="C56" i="2"/>
  <c r="B56" i="2"/>
  <c r="AJ56" i="2" s="1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AH55" i="2" s="1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AJ54" i="2" s="1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AH53" i="2" s="1"/>
  <c r="D53" i="2"/>
  <c r="C53" i="2"/>
  <c r="B53" i="2"/>
  <c r="AJ53" i="2" s="1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AJ52" i="2" s="1"/>
  <c r="D52" i="2"/>
  <c r="C52" i="2"/>
  <c r="B52" i="2"/>
  <c r="AI52" i="2" s="1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AJ51" i="2" s="1"/>
  <c r="B51" i="2"/>
  <c r="AI51" i="2" s="1"/>
  <c r="AJ47" i="2"/>
  <c r="AI47" i="2"/>
  <c r="AH47" i="2"/>
  <c r="AJ46" i="2"/>
  <c r="AI46" i="2"/>
  <c r="AH46" i="2"/>
  <c r="AJ45" i="2"/>
  <c r="AI45" i="2"/>
  <c r="AH45" i="2"/>
  <c r="AJ44" i="2"/>
  <c r="AI44" i="2"/>
  <c r="Q22" i="1" s="1"/>
  <c r="F58" i="1" s="1"/>
  <c r="AH44" i="2"/>
  <c r="AJ43" i="2"/>
  <c r="AI43" i="2"/>
  <c r="AH43" i="2"/>
  <c r="AJ42" i="2"/>
  <c r="AI42" i="2"/>
  <c r="AH42" i="2"/>
  <c r="AJ41" i="2"/>
  <c r="AI41" i="2"/>
  <c r="AH41" i="2"/>
  <c r="AJ40" i="2"/>
  <c r="AI40" i="2"/>
  <c r="Q18" i="1" s="1"/>
  <c r="F54" i="1" s="1"/>
  <c r="AH40" i="2"/>
  <c r="AJ39" i="2"/>
  <c r="AI39" i="2"/>
  <c r="AH39" i="2"/>
  <c r="AJ38" i="2"/>
  <c r="AI38" i="2"/>
  <c r="AH38" i="2"/>
  <c r="AJ37" i="2"/>
  <c r="AI37" i="2"/>
  <c r="AH37" i="2"/>
  <c r="AJ36" i="2"/>
  <c r="AI36" i="2"/>
  <c r="Q14" i="1" s="1"/>
  <c r="AH36" i="2"/>
  <c r="AJ32" i="2"/>
  <c r="AI32" i="2"/>
  <c r="AH32" i="2"/>
  <c r="AJ31" i="2"/>
  <c r="AI31" i="2"/>
  <c r="AH31" i="2"/>
  <c r="AJ30" i="2"/>
  <c r="AI30" i="2"/>
  <c r="AH30" i="2"/>
  <c r="AJ29" i="2"/>
  <c r="AI29" i="2"/>
  <c r="AH29" i="2"/>
  <c r="AJ28" i="2"/>
  <c r="AI28" i="2"/>
  <c r="AH28" i="2"/>
  <c r="AJ27" i="2"/>
  <c r="AI27" i="2"/>
  <c r="AH27" i="2"/>
  <c r="AJ26" i="2"/>
  <c r="AI26" i="2"/>
  <c r="AH26" i="2"/>
  <c r="AJ25" i="2"/>
  <c r="AI25" i="2"/>
  <c r="AH25" i="2"/>
  <c r="AJ24" i="2"/>
  <c r="AI24" i="2"/>
  <c r="AH24" i="2"/>
  <c r="AJ23" i="2"/>
  <c r="AI23" i="2"/>
  <c r="AH23" i="2"/>
  <c r="AJ22" i="2"/>
  <c r="AI22" i="2"/>
  <c r="AH22" i="2"/>
  <c r="AJ21" i="2"/>
  <c r="AI21" i="2"/>
  <c r="AH21" i="2"/>
  <c r="AJ17" i="2"/>
  <c r="AI17" i="2"/>
  <c r="AH17" i="2"/>
  <c r="AJ16" i="2"/>
  <c r="AI16" i="2"/>
  <c r="AH16" i="2"/>
  <c r="AJ15" i="2"/>
  <c r="D23" i="1" s="1"/>
  <c r="AI15" i="2"/>
  <c r="AH15" i="2"/>
  <c r="AJ14" i="2"/>
  <c r="AI14" i="2"/>
  <c r="C22" i="1" s="1"/>
  <c r="B58" i="1" s="1"/>
  <c r="AH14" i="2"/>
  <c r="AJ13" i="2"/>
  <c r="AI13" i="2"/>
  <c r="AH13" i="2"/>
  <c r="AJ12" i="2"/>
  <c r="AI12" i="2"/>
  <c r="AH12" i="2"/>
  <c r="AJ11" i="2"/>
  <c r="D19" i="1" s="1"/>
  <c r="AI11" i="2"/>
  <c r="AH11" i="2"/>
  <c r="AJ10" i="2"/>
  <c r="AI10" i="2"/>
  <c r="C18" i="1" s="1"/>
  <c r="B54" i="1" s="1"/>
  <c r="AH10" i="2"/>
  <c r="AJ9" i="2"/>
  <c r="AI9" i="2"/>
  <c r="AH9" i="2"/>
  <c r="AJ8" i="2"/>
  <c r="AI8" i="2"/>
  <c r="AH8" i="2"/>
  <c r="AJ7" i="2"/>
  <c r="D15" i="1" s="1"/>
  <c r="D26" i="1" s="1"/>
  <c r="AI7" i="2"/>
  <c r="AH7" i="2"/>
  <c r="AJ6" i="2"/>
  <c r="AI6" i="2"/>
  <c r="C14" i="1" s="1"/>
  <c r="AH6" i="2"/>
  <c r="C61" i="1"/>
  <c r="C60" i="1"/>
  <c r="C59" i="1"/>
  <c r="C58" i="1"/>
  <c r="C57" i="1"/>
  <c r="C56" i="1"/>
  <c r="C55" i="1"/>
  <c r="C54" i="1"/>
  <c r="C53" i="1"/>
  <c r="C52" i="1"/>
  <c r="C51" i="1"/>
  <c r="C50" i="1"/>
  <c r="N28" i="1"/>
  <c r="M28" i="1"/>
  <c r="L28" i="1"/>
  <c r="K28" i="1"/>
  <c r="J28" i="1"/>
  <c r="I28" i="1"/>
  <c r="H28" i="1"/>
  <c r="G28" i="1"/>
  <c r="F28" i="1"/>
  <c r="E28" i="1"/>
  <c r="B28" i="1"/>
  <c r="N27" i="1"/>
  <c r="M27" i="1"/>
  <c r="L27" i="1"/>
  <c r="K27" i="1"/>
  <c r="J27" i="1"/>
  <c r="I27" i="1"/>
  <c r="H27" i="1"/>
  <c r="G27" i="1"/>
  <c r="F27" i="1"/>
  <c r="E27" i="1"/>
  <c r="B27" i="1"/>
  <c r="N26" i="1"/>
  <c r="M26" i="1"/>
  <c r="L26" i="1"/>
  <c r="K26" i="1"/>
  <c r="J26" i="1"/>
  <c r="I26" i="1"/>
  <c r="H26" i="1"/>
  <c r="G26" i="1"/>
  <c r="F26" i="1"/>
  <c r="E26" i="1"/>
  <c r="B26" i="1"/>
  <c r="Q25" i="1"/>
  <c r="F61" i="1" s="1"/>
  <c r="O25" i="1"/>
  <c r="E61" i="1" s="1"/>
  <c r="D25" i="1"/>
  <c r="C25" i="1"/>
  <c r="B61" i="1" s="1"/>
  <c r="Q24" i="1"/>
  <c r="F60" i="1" s="1"/>
  <c r="O24" i="1"/>
  <c r="E60" i="1" s="1"/>
  <c r="D24" i="1"/>
  <c r="C24" i="1"/>
  <c r="B60" i="1" s="1"/>
  <c r="R23" i="1"/>
  <c r="Q23" i="1"/>
  <c r="F59" i="1" s="1"/>
  <c r="P23" i="1"/>
  <c r="O23" i="1"/>
  <c r="E59" i="1" s="1"/>
  <c r="C23" i="1"/>
  <c r="B59" i="1" s="1"/>
  <c r="D61" i="1" s="1"/>
  <c r="R22" i="1"/>
  <c r="P22" i="1"/>
  <c r="O22" i="1"/>
  <c r="E58" i="1" s="1"/>
  <c r="D22" i="1"/>
  <c r="R21" i="1"/>
  <c r="Q21" i="1"/>
  <c r="F57" i="1" s="1"/>
  <c r="P21" i="1"/>
  <c r="O21" i="1"/>
  <c r="E57" i="1" s="1"/>
  <c r="D21" i="1"/>
  <c r="C21" i="1"/>
  <c r="B57" i="1" s="1"/>
  <c r="R20" i="1"/>
  <c r="Q20" i="1"/>
  <c r="F56" i="1" s="1"/>
  <c r="G58" i="1" s="1"/>
  <c r="P20" i="1"/>
  <c r="O20" i="1"/>
  <c r="E56" i="1" s="1"/>
  <c r="D20" i="1"/>
  <c r="C20" i="1"/>
  <c r="B56" i="1" s="1"/>
  <c r="D58" i="1" s="1"/>
  <c r="R19" i="1"/>
  <c r="Q19" i="1"/>
  <c r="F55" i="1" s="1"/>
  <c r="P19" i="1"/>
  <c r="O19" i="1"/>
  <c r="E55" i="1" s="1"/>
  <c r="C19" i="1"/>
  <c r="B55" i="1" s="1"/>
  <c r="R18" i="1"/>
  <c r="P18" i="1"/>
  <c r="O18" i="1"/>
  <c r="E54" i="1" s="1"/>
  <c r="D18" i="1"/>
  <c r="R17" i="1"/>
  <c r="Q17" i="1"/>
  <c r="F53" i="1" s="1"/>
  <c r="P17" i="1"/>
  <c r="O17" i="1"/>
  <c r="E53" i="1" s="1"/>
  <c r="D17" i="1"/>
  <c r="C17" i="1"/>
  <c r="B53" i="1" s="1"/>
  <c r="R16" i="1"/>
  <c r="Q16" i="1"/>
  <c r="F52" i="1" s="1"/>
  <c r="G54" i="1" s="1"/>
  <c r="P16" i="1"/>
  <c r="O16" i="1"/>
  <c r="E52" i="1" s="1"/>
  <c r="D16" i="1"/>
  <c r="C16" i="1"/>
  <c r="B52" i="1" s="1"/>
  <c r="D54" i="1" s="1"/>
  <c r="R15" i="1"/>
  <c r="Q15" i="1"/>
  <c r="F51" i="1" s="1"/>
  <c r="P15" i="1"/>
  <c r="O15" i="1"/>
  <c r="E51" i="1" s="1"/>
  <c r="C15" i="1"/>
  <c r="B51" i="1" s="1"/>
  <c r="R14" i="1"/>
  <c r="P14" i="1"/>
  <c r="O14" i="1"/>
  <c r="O26" i="1" s="1"/>
  <c r="D14" i="1"/>
  <c r="G53" i="1" l="1"/>
  <c r="D55" i="1"/>
  <c r="G55" i="1"/>
  <c r="D27" i="1"/>
  <c r="D53" i="1"/>
  <c r="G57" i="1"/>
  <c r="D59" i="1"/>
  <c r="G59" i="1"/>
  <c r="D57" i="1"/>
  <c r="G61" i="1"/>
  <c r="B50" i="1"/>
  <c r="C26" i="1"/>
  <c r="C27" i="1"/>
  <c r="C28" i="1"/>
  <c r="D56" i="1"/>
  <c r="D60" i="1"/>
  <c r="F50" i="1"/>
  <c r="Q27" i="1"/>
  <c r="Q28" i="1"/>
  <c r="Q26" i="1"/>
  <c r="G56" i="1"/>
  <c r="G60" i="1"/>
  <c r="AI60" i="2"/>
  <c r="O28" i="1"/>
  <c r="AI53" i="2"/>
  <c r="AH54" i="2"/>
  <c r="AJ55" i="2"/>
  <c r="AI56" i="2"/>
  <c r="AI58" i="2"/>
  <c r="AH59" i="2"/>
  <c r="AJ60" i="2"/>
  <c r="AI61" i="2"/>
  <c r="AI55" i="2"/>
  <c r="O27" i="1"/>
  <c r="D28" i="1"/>
  <c r="E50" i="1"/>
  <c r="AH51" i="2"/>
  <c r="AH52" i="2"/>
  <c r="AI54" i="2"/>
  <c r="AH57" i="2"/>
  <c r="AI59" i="2"/>
  <c r="AH62" i="2"/>
  <c r="H60" i="1" l="1"/>
  <c r="H56" i="1"/>
  <c r="H52" i="1"/>
  <c r="D52" i="1"/>
  <c r="H55" i="1"/>
  <c r="H51" i="1"/>
  <c r="H61" i="1"/>
  <c r="H57" i="1"/>
  <c r="H53" i="1"/>
  <c r="H58" i="1"/>
  <c r="H54" i="1"/>
  <c r="H50" i="1"/>
  <c r="D50" i="1"/>
  <c r="H59" i="1"/>
  <c r="D51" i="1"/>
  <c r="P25" i="1"/>
  <c r="P24" i="1"/>
  <c r="G51" i="1"/>
  <c r="G52" i="1"/>
  <c r="G50" i="1"/>
  <c r="R24" i="1" l="1"/>
  <c r="R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pjhanks</author>
    <author>Jacquee Chandler</author>
  </authors>
  <commentList>
    <comment ref="E10" authorId="0" shapeId="0" xr:uid="{8AEAE278-3344-460F-B8E4-E6532865D68A}">
      <text>
        <r>
          <rPr>
            <sz val="8"/>
            <color indexed="81"/>
            <rFont val="Tahoma"/>
            <family val="2"/>
          </rPr>
          <t xml:space="preserve">From page 1 of DMR </t>
        </r>
        <r>
          <rPr>
            <i/>
            <sz val="8"/>
            <color indexed="81"/>
            <rFont val="Tahoma"/>
            <family val="2"/>
          </rPr>
          <t>'BOD, Carbonaceous 5 day, 20C PARM Code 80082 EFA-1'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0" authorId="0" shapeId="0" xr:uid="{F3D5D2A2-ED42-420C-A054-A2950ABFB91C}">
      <text>
        <r>
          <rPr>
            <sz val="8"/>
            <color indexed="81"/>
            <rFont val="Tahoma"/>
            <family val="2"/>
          </rPr>
          <t xml:space="preserve">From page 2 of DMR </t>
        </r>
        <r>
          <rPr>
            <i/>
            <sz val="8"/>
            <color indexed="81"/>
            <rFont val="Tahoma"/>
            <family val="2"/>
          </rPr>
          <t>'Solids, Total Suspended PARM Code 00530 EFB-1'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0" authorId="0" shapeId="0" xr:uid="{4A49E33F-6D07-4242-B1FF-774D014DE772}">
      <text>
        <r>
          <rPr>
            <sz val="8"/>
            <color indexed="81"/>
            <rFont val="Tahoma"/>
            <family val="2"/>
          </rPr>
          <t xml:space="preserve">From page 1 of DMR </t>
        </r>
        <r>
          <rPr>
            <i/>
            <sz val="8"/>
            <color indexed="81"/>
            <rFont val="Tahoma"/>
            <family val="2"/>
          </rPr>
          <t>'pH PARM Code 00400 EFA-1'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0" authorId="0" shapeId="0" xr:uid="{8D4C9A92-3011-4C8F-A444-B15F84975065}">
      <text>
        <r>
          <rPr>
            <sz val="8"/>
            <color indexed="81"/>
            <rFont val="Tahoma"/>
            <family val="2"/>
          </rPr>
          <t xml:space="preserve">From page 2 of DMR </t>
        </r>
        <r>
          <rPr>
            <i/>
            <sz val="8"/>
            <color indexed="81"/>
            <rFont val="Tahoma"/>
            <family val="2"/>
          </rPr>
          <t>'Coliform, Fecal PARM Code 74055 EFA-2'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0" authorId="0" shapeId="0" xr:uid="{90162D11-9DFC-4275-B6F0-7B7231865DEF}">
      <text>
        <r>
          <rPr>
            <sz val="8"/>
            <color indexed="81"/>
            <rFont val="Tahoma"/>
            <family val="2"/>
          </rPr>
          <t xml:space="preserve">From page 1 of DMR </t>
        </r>
        <r>
          <rPr>
            <i/>
            <sz val="8"/>
            <color indexed="81"/>
            <rFont val="Tahoma"/>
            <family val="2"/>
          </rPr>
          <t>Total Residual Chlorine (For Disinfection) PARM Code 50060 EFA-1'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10" authorId="0" shapeId="0" xr:uid="{29196067-F4D9-48F4-A56F-456519FC90F5}">
      <text>
        <r>
          <rPr>
            <sz val="8"/>
            <color indexed="81"/>
            <rFont val="Tahoma"/>
            <family val="2"/>
          </rPr>
          <t xml:space="preserve">From page 2 of DMR </t>
        </r>
        <r>
          <rPr>
            <i/>
            <sz val="8"/>
            <color indexed="81"/>
            <rFont val="Tahoma"/>
            <family val="2"/>
          </rPr>
          <t>'BOD, Carbonaceous 5 day, 30C PARM Code 80082 INF-1'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0" authorId="0" shapeId="0" xr:uid="{FB45A70B-0DC7-474D-8192-EDE10800E4F8}">
      <text>
        <r>
          <rPr>
            <sz val="8"/>
            <color indexed="81"/>
            <rFont val="Tahoma"/>
            <family val="2"/>
          </rPr>
          <t xml:space="preserve">From page 2 of DMR </t>
        </r>
        <r>
          <rPr>
            <i/>
            <sz val="8"/>
            <color indexed="81"/>
            <rFont val="Tahoma"/>
            <family val="2"/>
          </rPr>
          <t>'Solids, Total Suspended PARM Code 00530 INF-1'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5" authorId="1" shapeId="0" xr:uid="{42D12DE5-779A-4E99-A81C-D79D787B06C8}">
      <text>
        <r>
          <rPr>
            <b/>
            <sz val="9"/>
            <color indexed="81"/>
            <rFont val="Tahoma"/>
            <family val="2"/>
          </rPr>
          <t>Jacquee Chandler:</t>
        </r>
        <r>
          <rPr>
            <sz val="9"/>
            <color indexed="81"/>
            <rFont val="Tahoma"/>
            <family val="2"/>
          </rPr>
          <t xml:space="preserve">
TSS High from sample line. Replaced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Jacquee Chandler</author>
  </authors>
  <commentList>
    <comment ref="AH14" authorId="0" shapeId="0" xr:uid="{5B8C490E-CE59-4984-9C16-80B511F9E4E8}">
      <text>
        <r>
          <rPr>
            <b/>
            <sz val="9"/>
            <color indexed="81"/>
            <rFont val="Tahoma"/>
            <family val="2"/>
          </rPr>
          <t>Jacquee Chandler:</t>
        </r>
        <r>
          <rPr>
            <sz val="9"/>
            <color indexed="81"/>
            <rFont val="Tahoma"/>
            <family val="2"/>
          </rPr>
          <t xml:space="preserve">
Sent email to Max that the amount on the DMR was invalid due to a letter being used in place of a zero.This is the correct total listed on the summary. 10-26-17</t>
        </r>
      </text>
    </comment>
  </commentList>
</comments>
</file>

<file path=xl/sharedStrings.xml><?xml version="1.0" encoding="utf-8"?>
<sst xmlns="http://schemas.openxmlformats.org/spreadsheetml/2006/main" count="229" uniqueCount="80">
  <si>
    <t>249/449  (673) Eagle Ridge - 2019</t>
  </si>
  <si>
    <t>Operating Permit No.:</t>
  </si>
  <si>
    <t>FLA014498</t>
  </si>
  <si>
    <t>Expires:</t>
  </si>
  <si>
    <t xml:space="preserve">Plant Permitted Capacity: </t>
  </si>
  <si>
    <t xml:space="preserve">0.443 mgd TMADF </t>
  </si>
  <si>
    <t>From Historical Data Table</t>
  </si>
  <si>
    <t>Hyperlinks!A1</t>
  </si>
  <si>
    <t>0.318 mgd TWADF (extended aeration mode)</t>
  </si>
  <si>
    <t>From Daily Flow Worksheet</t>
  </si>
  <si>
    <t xml:space="preserve">Perc Ponds/Surf Discharge: </t>
  </si>
  <si>
    <t>N/A</t>
  </si>
  <si>
    <t>Manual data entry from DMR</t>
  </si>
  <si>
    <t xml:space="preserve">Reuse/Public Access: </t>
  </si>
  <si>
    <t xml:space="preserve">0.443 mgd  </t>
  </si>
  <si>
    <t>Flow (FLW-1)</t>
  </si>
  <si>
    <t>CBOD5</t>
  </si>
  <si>
    <t>TSS</t>
  </si>
  <si>
    <t>pH</t>
  </si>
  <si>
    <t>Fecal Coliform</t>
  </si>
  <si>
    <t>TRC</t>
  </si>
  <si>
    <t>CBOD</t>
  </si>
  <si>
    <t>Flow FLW-2</t>
  </si>
  <si>
    <t>Flow FLW-4</t>
  </si>
  <si>
    <t>3 MoAvg</t>
  </si>
  <si>
    <t>Mo Avg</t>
  </si>
  <si>
    <t>Peak</t>
  </si>
  <si>
    <t>An Avg</t>
  </si>
  <si>
    <t>Max</t>
  </si>
  <si>
    <t>Min</t>
  </si>
  <si>
    <t>INF</t>
  </si>
  <si>
    <t>MGD</t>
  </si>
  <si>
    <t>mgd</t>
  </si>
  <si>
    <t>mg/L</t>
  </si>
  <si>
    <t>SU</t>
  </si>
  <si>
    <t>#/100ml</t>
  </si>
  <si>
    <t>Limit</t>
  </si>
  <si>
    <t>Qtrly.</t>
  </si>
  <si>
    <t>Report
30.0</t>
  </si>
  <si>
    <t>FLW-2</t>
  </si>
  <si>
    <t>calculate</t>
  </si>
  <si>
    <t>FLW-4</t>
  </si>
  <si>
    <t>&lt;1</t>
  </si>
  <si>
    <t>February</t>
  </si>
  <si>
    <t>March</t>
  </si>
  <si>
    <t>April</t>
  </si>
  <si>
    <t>May</t>
  </si>
  <si>
    <t>June</t>
  </si>
  <si>
    <t>July</t>
  </si>
  <si>
    <t>August</t>
  </si>
  <si>
    <t>&lt;2.0</t>
  </si>
  <si>
    <t>September</t>
  </si>
  <si>
    <t>October</t>
  </si>
  <si>
    <t>November</t>
  </si>
  <si>
    <t>December</t>
  </si>
  <si>
    <t>Average</t>
  </si>
  <si>
    <t>Minimum</t>
  </si>
  <si>
    <t>Maximum</t>
  </si>
  <si>
    <t>Historical Data</t>
  </si>
  <si>
    <t>Reuse</t>
  </si>
  <si>
    <t>FLW2</t>
  </si>
  <si>
    <t>FLW4</t>
  </si>
  <si>
    <t>FLW 01</t>
  </si>
  <si>
    <t>MoAvg</t>
  </si>
  <si>
    <t>12RAA</t>
  </si>
  <si>
    <t>R12MOAVG</t>
  </si>
  <si>
    <t>Change formula before entering the next month's data</t>
  </si>
  <si>
    <t>Copy/Paste Value' the 2018 Historical Data from the 2018 DMR Summaries workbook.</t>
  </si>
  <si>
    <t>Enter in the formulas/links into the 2019 Table below and also the formulas in row 36</t>
  </si>
  <si>
    <t>&lt;2</t>
  </si>
  <si>
    <t>Email 10-24-19</t>
  </si>
  <si>
    <t>2019  Eagle Ridge DMR Flow Summary</t>
  </si>
  <si>
    <t>System List'!A1</t>
  </si>
  <si>
    <t>FLW-1</t>
  </si>
  <si>
    <t>Note:  Copy flows from Part B Excel file. (Max)</t>
  </si>
  <si>
    <t>Day</t>
  </si>
  <si>
    <t>Total</t>
  </si>
  <si>
    <t>Avg</t>
  </si>
  <si>
    <t>FLW-3 removed from DMR May 2014</t>
  </si>
  <si>
    <t>FLW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</si>
</sst>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0.000"/>
    <numFmt numFmtId="166" formatCode="0.0"/>
    <numFmt numFmtId="167" formatCode="0.0000"/>
  </numFmts>
  <fonts count="31">
    <font>
      <sz val="11"/>
      <color theme="1"/>
      <name val="Arial"/>
      <family val="2"/>
    </font>
    <font>
      <sz val="10"/>
      <name val="Geneva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0"/>
      <color indexed="10"/>
      <name val="Arial"/>
      <family val="2"/>
    </font>
    <font>
      <sz val="10"/>
      <color indexed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9"/>
      <name val="Geneva"/>
      <family val="2"/>
    </font>
    <font>
      <b/>
      <sz val="10"/>
      <color theme="3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indexed="81"/>
      <name val="Tahoma"/>
      <family val="2"/>
    </font>
    <font>
      <i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z val="9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rgb="FFFFFFFF"/>
      </right>
      <top/>
      <bottom style="double">
        <color indexed="64"/>
      </bottom>
      <diagonal/>
    </border>
    <border>
      <left/>
      <right style="medium">
        <color rgb="FFFFFFFF"/>
      </right>
      <top/>
      <bottom style="thin">
        <color indexed="64"/>
      </bottom>
      <diagonal/>
    </border>
    <border>
      <left/>
      <right style="medium">
        <color rgb="FFFFFFFF"/>
      </right>
      <top/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2" fillId="0" borderId="0" applyProtection="0"/>
    <xf numFmtId="0" fontId="12" fillId="0" borderId="0" applyProtection="0"/>
  </cellStyleXfs>
  <cellXfs count="152">
    <xf numFmtId="0" fontId="0" fillId="0" borderId="0" xfId="0"/>
    <xf numFmtId="0" fontId="2" fillId="2" borderId="0" xfId="2" applyFont="1" applyFill="1" applyAlignment="1">
      <alignment horizontal="center"/>
    </xf>
    <xf numFmtId="0" fontId="3" fillId="0" borderId="0" xfId="0" applyFont="1"/>
    <xf numFmtId="0" fontId="3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5" fillId="0" borderId="0" xfId="0" applyFont="1"/>
    <xf numFmtId="0" fontId="3" fillId="3" borderId="0" xfId="0" applyFont="1" applyFill="1"/>
    <xf numFmtId="0" fontId="6" fillId="0" borderId="0" xfId="0" applyFont="1"/>
    <xf numFmtId="0" fontId="7" fillId="0" borderId="0" xfId="1" applyAlignment="1" applyProtection="1"/>
    <xf numFmtId="0" fontId="3" fillId="4" borderId="0" xfId="0" applyFont="1" applyFill="1"/>
    <xf numFmtId="0" fontId="3" fillId="5" borderId="0" xfId="0" applyFont="1" applyFill="1"/>
    <xf numFmtId="1" fontId="3" fillId="0" borderId="0" xfId="0" applyNumberFormat="1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right"/>
    </xf>
    <xf numFmtId="0" fontId="7" fillId="0" borderId="0" xfId="1" quotePrefix="1" applyAlignment="1" applyProtection="1">
      <alignment horizontal="left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wrapText="1"/>
    </xf>
    <xf numFmtId="0" fontId="3" fillId="4" borderId="1" xfId="0" applyFont="1" applyFill="1" applyBorder="1"/>
    <xf numFmtId="0" fontId="3" fillId="3" borderId="1" xfId="0" applyFont="1" applyFill="1" applyBorder="1"/>
    <xf numFmtId="0" fontId="3" fillId="3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" fontId="3" fillId="4" borderId="6" xfId="0" applyNumberFormat="1" applyFont="1" applyFill="1" applyBorder="1" applyAlignment="1">
      <alignment horizontal="center"/>
    </xf>
    <xf numFmtId="165" fontId="3" fillId="4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166" fontId="3" fillId="5" borderId="10" xfId="0" applyNumberFormat="1" applyFont="1" applyFill="1" applyBorder="1" applyAlignment="1">
      <alignment horizontal="center"/>
    </xf>
    <xf numFmtId="166" fontId="3" fillId="5" borderId="9" xfId="0" applyNumberFormat="1" applyFont="1" applyFill="1" applyBorder="1" applyAlignment="1">
      <alignment horizontal="center" wrapText="1"/>
    </xf>
    <xf numFmtId="166" fontId="3" fillId="5" borderId="11" xfId="0" applyNumberFormat="1" applyFont="1" applyFill="1" applyBorder="1" applyAlignment="1">
      <alignment horizontal="center"/>
    </xf>
    <xf numFmtId="166" fontId="3" fillId="5" borderId="9" xfId="0" applyNumberFormat="1" applyFont="1" applyFill="1" applyBorder="1" applyAlignment="1">
      <alignment horizontal="center"/>
    </xf>
    <xf numFmtId="166" fontId="8" fillId="5" borderId="10" xfId="0" applyNumberFormat="1" applyFont="1" applyFill="1" applyBorder="1" applyAlignment="1">
      <alignment horizontal="center"/>
    </xf>
    <xf numFmtId="1" fontId="3" fillId="5" borderId="9" xfId="0" quotePrefix="1" applyNumberFormat="1" applyFont="1" applyFill="1" applyBorder="1" applyAlignment="1">
      <alignment horizontal="center"/>
    </xf>
    <xf numFmtId="166" fontId="3" fillId="5" borderId="12" xfId="0" applyNumberFormat="1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1" fontId="10" fillId="4" borderId="10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65" fontId="10" fillId="4" borderId="12" xfId="0" applyNumberFormat="1" applyFont="1" applyFill="1" applyBorder="1" applyAlignment="1">
      <alignment horizontal="center"/>
    </xf>
    <xf numFmtId="17" fontId="11" fillId="0" borderId="4" xfId="0" applyNumberFormat="1" applyFont="1" applyBorder="1" applyAlignment="1">
      <alignment horizontal="left" wrapText="1"/>
    </xf>
    <xf numFmtId="165" fontId="3" fillId="0" borderId="4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167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165" fontId="3" fillId="0" borderId="8" xfId="0" applyNumberFormat="1" applyFont="1" applyBorder="1" applyAlignment="1">
      <alignment horizontal="center"/>
    </xf>
    <xf numFmtId="166" fontId="3" fillId="0" borderId="8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165" fontId="3" fillId="0" borderId="13" xfId="3" applyNumberFormat="1" applyFont="1" applyBorder="1" applyAlignment="1">
      <alignment horizontal="center"/>
    </xf>
    <xf numFmtId="165" fontId="3" fillId="0" borderId="13" xfId="4" applyNumberFormat="1" applyFont="1" applyBorder="1" applyAlignment="1">
      <alignment horizontal="center"/>
    </xf>
    <xf numFmtId="166" fontId="3" fillId="0" borderId="13" xfId="3" applyNumberFormat="1" applyFont="1" applyBorder="1" applyAlignment="1">
      <alignment horizontal="center"/>
    </xf>
    <xf numFmtId="1" fontId="3" fillId="0" borderId="13" xfId="3" applyNumberFormat="1" applyFont="1" applyBorder="1" applyAlignment="1">
      <alignment horizontal="center"/>
    </xf>
    <xf numFmtId="167" fontId="3" fillId="2" borderId="13" xfId="0" applyNumberFormat="1" applyFont="1" applyFill="1" applyBorder="1" applyAlignment="1">
      <alignment horizontal="center"/>
    </xf>
    <xf numFmtId="167" fontId="3" fillId="2" borderId="14" xfId="0" applyNumberFormat="1" applyFont="1" applyFill="1" applyBorder="1" applyAlignment="1">
      <alignment horizontal="center"/>
    </xf>
    <xf numFmtId="165" fontId="3" fillId="0" borderId="15" xfId="4" applyNumberFormat="1" applyFont="1" applyBorder="1" applyAlignment="1">
      <alignment horizontal="center"/>
    </xf>
    <xf numFmtId="165" fontId="3" fillId="0" borderId="4" xfId="4" applyNumberFormat="1" applyFont="1" applyBorder="1" applyAlignment="1">
      <alignment horizontal="center"/>
    </xf>
    <xf numFmtId="166" fontId="3" fillId="0" borderId="4" xfId="4" applyNumberFormat="1" applyFont="1" applyBorder="1" applyAlignment="1">
      <alignment horizontal="center"/>
    </xf>
    <xf numFmtId="167" fontId="3" fillId="2" borderId="4" xfId="0" applyNumberFormat="1" applyFont="1" applyFill="1" applyBorder="1" applyAlignment="1">
      <alignment horizontal="center"/>
    </xf>
    <xf numFmtId="167" fontId="3" fillId="2" borderId="16" xfId="0" applyNumberFormat="1" applyFont="1" applyFill="1" applyBorder="1" applyAlignment="1">
      <alignment horizontal="center"/>
    </xf>
    <xf numFmtId="165" fontId="3" fillId="0" borderId="17" xfId="4" applyNumberFormat="1" applyFont="1" applyBorder="1" applyAlignment="1">
      <alignment horizontal="center"/>
    </xf>
    <xf numFmtId="165" fontId="3" fillId="0" borderId="18" xfId="4" applyNumberFormat="1" applyFont="1" applyBorder="1" applyAlignment="1">
      <alignment horizontal="center"/>
    </xf>
    <xf numFmtId="166" fontId="3" fillId="0" borderId="18" xfId="4" applyNumberFormat="1" applyFont="1" applyBorder="1" applyAlignment="1">
      <alignment horizontal="center"/>
    </xf>
    <xf numFmtId="167" fontId="3" fillId="2" borderId="18" xfId="0" applyNumberFormat="1" applyFont="1" applyFill="1" applyBorder="1" applyAlignment="1">
      <alignment horizontal="center"/>
    </xf>
    <xf numFmtId="167" fontId="3" fillId="2" borderId="19" xfId="0" applyNumberFormat="1" applyFont="1" applyFill="1" applyBorder="1" applyAlignment="1">
      <alignment horizontal="center"/>
    </xf>
    <xf numFmtId="0" fontId="11" fillId="8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20" xfId="0" applyFont="1" applyBorder="1"/>
    <xf numFmtId="0" fontId="3" fillId="0" borderId="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7" xfId="0" applyFont="1" applyBorder="1"/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5" fontId="13" fillId="0" borderId="5" xfId="0" applyNumberFormat="1" applyFont="1" applyBorder="1" applyAlignment="1">
      <alignment horizontal="center"/>
    </xf>
    <xf numFmtId="165" fontId="13" fillId="2" borderId="5" xfId="0" applyNumberFormat="1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17" fontId="11" fillId="0" borderId="22" xfId="0" applyNumberFormat="1" applyFont="1" applyBorder="1" applyAlignment="1">
      <alignment wrapText="1"/>
    </xf>
    <xf numFmtId="167" fontId="3" fillId="0" borderId="13" xfId="0" applyNumberFormat="1" applyFont="1" applyBorder="1" applyAlignment="1">
      <alignment horizontal="center"/>
    </xf>
    <xf numFmtId="166" fontId="3" fillId="0" borderId="13" xfId="0" applyNumberFormat="1" applyFont="1" applyBorder="1" applyAlignment="1">
      <alignment horizontal="center"/>
    </xf>
    <xf numFmtId="165" fontId="3" fillId="0" borderId="13" xfId="0" applyNumberFormat="1" applyFont="1" applyBorder="1" applyAlignment="1">
      <alignment horizontal="center"/>
    </xf>
    <xf numFmtId="167" fontId="3" fillId="0" borderId="14" xfId="0" applyNumberFormat="1" applyFont="1" applyBorder="1" applyAlignment="1">
      <alignment horizontal="center"/>
    </xf>
    <xf numFmtId="0" fontId="16" fillId="0" borderId="0" xfId="0" applyFont="1"/>
    <xf numFmtId="0" fontId="3" fillId="0" borderId="23" xfId="0" applyFont="1" applyBorder="1"/>
    <xf numFmtId="167" fontId="3" fillId="0" borderId="9" xfId="0" applyNumberFormat="1" applyFont="1" applyBorder="1" applyAlignment="1">
      <alignment horizontal="center"/>
    </xf>
    <xf numFmtId="166" fontId="3" fillId="0" borderId="9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167" fontId="3" fillId="0" borderId="16" xfId="0" applyNumberFormat="1" applyFont="1" applyBorder="1" applyAlignment="1">
      <alignment horizontal="center"/>
    </xf>
    <xf numFmtId="0" fontId="0" fillId="0" borderId="0" xfId="0" quotePrefix="1"/>
    <xf numFmtId="167" fontId="3" fillId="0" borderId="24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3" fillId="0" borderId="25" xfId="0" applyFont="1" applyBorder="1"/>
    <xf numFmtId="167" fontId="3" fillId="0" borderId="26" xfId="0" applyNumberFormat="1" applyFont="1" applyBorder="1" applyAlignment="1">
      <alignment horizontal="center"/>
    </xf>
    <xf numFmtId="166" fontId="3" fillId="0" borderId="26" xfId="0" applyNumberFormat="1" applyFont="1" applyBorder="1" applyAlignment="1">
      <alignment horizontal="center"/>
    </xf>
    <xf numFmtId="165" fontId="3" fillId="0" borderId="26" xfId="0" applyNumberFormat="1" applyFont="1" applyBorder="1" applyAlignment="1">
      <alignment horizontal="center"/>
    </xf>
    <xf numFmtId="167" fontId="3" fillId="0" borderId="19" xfId="0" applyNumberFormat="1" applyFont="1" applyBorder="1" applyAlignment="1">
      <alignment horizontal="center"/>
    </xf>
    <xf numFmtId="0" fontId="22" fillId="0" borderId="0" xfId="0" applyFont="1"/>
    <xf numFmtId="165" fontId="3" fillId="0" borderId="0" xfId="0" applyNumberFormat="1" applyFont="1"/>
    <xf numFmtId="0" fontId="7" fillId="0" borderId="0" xfId="1" quotePrefix="1" applyAlignment="1" applyProtection="1"/>
    <xf numFmtId="0" fontId="23" fillId="0" borderId="0" xfId="0" applyFont="1"/>
    <xf numFmtId="0" fontId="24" fillId="0" borderId="0" xfId="0" applyFont="1" applyAlignment="1">
      <alignment horizontal="left"/>
    </xf>
    <xf numFmtId="165" fontId="23" fillId="0" borderId="0" xfId="0" applyNumberFormat="1" applyFont="1"/>
    <xf numFmtId="0" fontId="11" fillId="2" borderId="4" xfId="0" applyFont="1" applyFill="1" applyBorder="1" applyAlignment="1">
      <alignment horizontal="center"/>
    </xf>
    <xf numFmtId="0" fontId="25" fillId="9" borderId="4" xfId="0" applyFont="1" applyFill="1" applyBorder="1"/>
    <xf numFmtId="165" fontId="25" fillId="2" borderId="4" xfId="0" applyNumberFormat="1" applyFont="1" applyFill="1" applyBorder="1" applyAlignment="1">
      <alignment horizontal="center"/>
    </xf>
    <xf numFmtId="0" fontId="25" fillId="2" borderId="4" xfId="0" applyFont="1" applyFill="1" applyBorder="1" applyAlignment="1">
      <alignment horizontal="center"/>
    </xf>
    <xf numFmtId="165" fontId="3" fillId="9" borderId="4" xfId="0" applyNumberFormat="1" applyFont="1" applyFill="1" applyBorder="1"/>
    <xf numFmtId="165" fontId="11" fillId="0" borderId="4" xfId="0" applyNumberFormat="1" applyFont="1" applyBorder="1" applyAlignment="1">
      <alignment horizontal="center"/>
    </xf>
    <xf numFmtId="167" fontId="1" fillId="0" borderId="4" xfId="3" applyNumberFormat="1" applyFont="1" applyBorder="1" applyAlignment="1">
      <alignment horizontal="center"/>
    </xf>
    <xf numFmtId="165" fontId="3" fillId="10" borderId="4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165" fontId="3" fillId="0" borderId="5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24" fillId="0" borderId="0" xfId="0" applyFont="1"/>
    <xf numFmtId="0" fontId="27" fillId="0" borderId="0" xfId="0" applyFont="1"/>
    <xf numFmtId="0" fontId="9" fillId="0" borderId="0" xfId="0" applyFont="1"/>
    <xf numFmtId="165" fontId="9" fillId="0" borderId="0" xfId="0" applyNumberFormat="1" applyFont="1"/>
    <xf numFmtId="165" fontId="22" fillId="0" borderId="0" xfId="0" applyNumberFormat="1" applyFont="1"/>
    <xf numFmtId="1" fontId="0" fillId="0" borderId="0" xfId="0" applyNumberFormat="1"/>
    <xf numFmtId="0" fontId="28" fillId="0" borderId="0" xfId="0" applyFont="1" applyAlignment="1">
      <alignment horizontal="center"/>
    </xf>
    <xf numFmtId="165" fontId="0" fillId="0" borderId="0" xfId="0" applyNumberFormat="1"/>
    <xf numFmtId="165" fontId="28" fillId="0" borderId="27" xfId="0" applyNumberFormat="1" applyFont="1" applyBorder="1" applyAlignment="1">
      <alignment vertical="center" wrapText="1"/>
    </xf>
    <xf numFmtId="0" fontId="28" fillId="0" borderId="27" xfId="0" applyFont="1" applyBorder="1" applyAlignment="1">
      <alignment vertical="center" wrapText="1"/>
    </xf>
    <xf numFmtId="165" fontId="0" fillId="0" borderId="28" xfId="0" applyNumberFormat="1" applyBorder="1"/>
    <xf numFmtId="165" fontId="28" fillId="0" borderId="29" xfId="0" applyNumberFormat="1" applyFont="1" applyBorder="1" applyAlignment="1">
      <alignment vertical="center" wrapText="1"/>
    </xf>
    <xf numFmtId="0" fontId="0" fillId="0" borderId="11" xfId="0" applyBorder="1"/>
    <xf numFmtId="0" fontId="0" fillId="0" borderId="12" xfId="0" applyBorder="1"/>
    <xf numFmtId="0" fontId="28" fillId="0" borderId="30" xfId="0" applyFont="1" applyBorder="1" applyAlignment="1">
      <alignment vertical="center" wrapText="1"/>
    </xf>
    <xf numFmtId="165" fontId="29" fillId="0" borderId="0" xfId="0" applyNumberFormat="1" applyFont="1" applyAlignment="1">
      <alignment horizontal="center"/>
    </xf>
    <xf numFmtId="0" fontId="28" fillId="0" borderId="31" xfId="0" applyFont="1" applyBorder="1" applyAlignment="1">
      <alignment vertical="center" wrapText="1"/>
    </xf>
    <xf numFmtId="0" fontId="30" fillId="0" borderId="0" xfId="0" applyFont="1" applyAlignment="1">
      <alignment horizontal="left"/>
    </xf>
    <xf numFmtId="165" fontId="28" fillId="0" borderId="0" xfId="0" applyNumberFormat="1" applyFont="1"/>
    <xf numFmtId="165" fontId="24" fillId="0" borderId="0" xfId="0" applyNumberFormat="1" applyFont="1"/>
    <xf numFmtId="167" fontId="0" fillId="0" borderId="0" xfId="0" applyNumberFormat="1"/>
  </cellXfs>
  <cellStyles count="5">
    <cellStyle name="Hyperlink" xfId="1" builtinId="8"/>
    <cellStyle name="Normal" xfId="0" builtinId="0"/>
    <cellStyle name="Normal_Crnwd Daily Flow" xfId="3" xr:uid="{3C8C0FE8-9E1B-4600-AD1E-E3CFC89DA541}"/>
    <cellStyle name="Normal_Crownwood" xfId="4" xr:uid="{E279EB5B-B362-4513-B3E3-7509B8760139}"/>
    <cellStyle name="Normal_WW Plant Capacities" xfId="2" xr:uid="{111C4711-CC5D-4BFB-8410-EF5CADA3E6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42</xdr:row>
      <xdr:rowOff>104775</xdr:rowOff>
    </xdr:from>
    <xdr:to>
      <xdr:col>22</xdr:col>
      <xdr:colOff>417930</xdr:colOff>
      <xdr:row>52</xdr:row>
      <xdr:rowOff>37877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E06E44-6A81-49B6-BA08-E89B6E453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8850" y="8077200"/>
          <a:ext cx="9361905" cy="1780952"/>
        </a:xfrm>
        <a:prstGeom prst="rect">
          <a:avLst/>
        </a:prstGeom>
        <a:ln w="2286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8DD41-D771-4499-8FD9-EA9275720E6B}">
  <sheetPr>
    <tabColor rgb="FF92D050"/>
  </sheetPr>
  <dimension ref="A1:U61"/>
  <sheetViews>
    <sheetView tabSelected="1" zoomScaleNormal="100" workbookViewId="0">
      <selection activeCell="P5" sqref="P5"/>
    </sheetView>
  </sheetViews>
  <sheetFormatPr defaultRowHeight="14.25"/>
  <cols>
    <col min="1" max="1" width="12" customWidth="1"/>
    <col min="2" max="2" width="9.375" customWidth="1"/>
    <col min="3" max="3" width="8.25" customWidth="1"/>
    <col min="4" max="4" width="8.75" customWidth="1"/>
    <col min="5" max="5" width="7.25" customWidth="1"/>
    <col min="6" max="6" width="8.125" customWidth="1"/>
    <col min="7" max="7" width="8.625" customWidth="1"/>
    <col min="8" max="8" width="9.25" customWidth="1"/>
    <col min="9" max="9" width="8.125" customWidth="1"/>
    <col min="10" max="10" width="8.875" customWidth="1"/>
    <col min="11" max="11" width="9" customWidth="1"/>
    <col min="12" max="13" width="7.25" customWidth="1"/>
    <col min="14" max="14" width="7.375" customWidth="1"/>
    <col min="15" max="15" width="10.375" customWidth="1"/>
    <col min="16" max="16" width="10.125" customWidth="1"/>
    <col min="17" max="17" width="9.625" bestFit="1" customWidth="1"/>
    <col min="18" max="18" width="11" customWidth="1"/>
  </cols>
  <sheetData>
    <row r="1" spans="1:18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2"/>
      <c r="B2" s="3" t="s">
        <v>1</v>
      </c>
      <c r="C2" s="2" t="s">
        <v>2</v>
      </c>
      <c r="D2" s="4"/>
      <c r="E2" s="5"/>
      <c r="F2" s="6" t="s">
        <v>3</v>
      </c>
      <c r="G2" s="7">
        <v>45014</v>
      </c>
      <c r="H2" s="5"/>
      <c r="I2" s="5"/>
      <c r="J2" s="5"/>
      <c r="K2" s="5"/>
      <c r="L2" s="8"/>
      <c r="M2" s="5"/>
      <c r="N2" s="8"/>
      <c r="O2" s="5"/>
      <c r="P2" s="5"/>
      <c r="Q2" s="5"/>
      <c r="R2" s="5"/>
    </row>
    <row r="3" spans="1:18">
      <c r="A3" s="2"/>
      <c r="B3" s="3" t="s">
        <v>4</v>
      </c>
      <c r="C3" s="4" t="s">
        <v>5</v>
      </c>
      <c r="D3" s="2"/>
      <c r="E3" s="2"/>
      <c r="F3" s="2"/>
      <c r="G3" s="2"/>
      <c r="H3" s="2"/>
      <c r="I3" s="9"/>
      <c r="J3" s="2" t="s">
        <v>6</v>
      </c>
      <c r="K3" s="2"/>
      <c r="L3" s="2"/>
      <c r="M3" s="2"/>
      <c r="N3" s="10"/>
      <c r="O3" s="11" t="s">
        <v>7</v>
      </c>
      <c r="P3" s="2"/>
      <c r="Q3" s="2"/>
      <c r="R3" s="2"/>
    </row>
    <row r="4" spans="1:18">
      <c r="A4" s="2"/>
      <c r="B4" s="3"/>
      <c r="C4" s="4" t="s">
        <v>8</v>
      </c>
      <c r="D4" s="2"/>
      <c r="E4" s="2"/>
      <c r="F4" s="2"/>
      <c r="G4" s="2"/>
      <c r="H4" s="2"/>
      <c r="I4" s="12"/>
      <c r="J4" s="2" t="s">
        <v>9</v>
      </c>
      <c r="K4" s="2"/>
      <c r="L4" s="10"/>
      <c r="M4" s="2"/>
      <c r="N4" s="10"/>
      <c r="O4" s="2"/>
      <c r="P4" s="2"/>
      <c r="Q4" s="2"/>
      <c r="R4" s="2"/>
    </row>
    <row r="5" spans="1:18">
      <c r="A5" s="2"/>
      <c r="B5" s="3" t="s">
        <v>10</v>
      </c>
      <c r="C5" s="4" t="s">
        <v>11</v>
      </c>
      <c r="D5" s="2"/>
      <c r="E5" s="2"/>
      <c r="F5" s="2"/>
      <c r="G5" s="2"/>
      <c r="H5" s="2"/>
      <c r="I5" s="13"/>
      <c r="J5" s="2" t="s">
        <v>12</v>
      </c>
      <c r="K5" s="2"/>
      <c r="L5" s="2"/>
      <c r="M5" s="2"/>
      <c r="N5" s="10"/>
      <c r="O5" s="2"/>
      <c r="P5" s="2"/>
      <c r="Q5" s="14"/>
      <c r="R5" s="15"/>
    </row>
    <row r="6" spans="1:18">
      <c r="A6" s="2"/>
      <c r="B6" s="3" t="s">
        <v>13</v>
      </c>
      <c r="C6" s="4" t="s">
        <v>14</v>
      </c>
      <c r="D6" s="2"/>
      <c r="E6" s="2"/>
      <c r="F6" s="2"/>
      <c r="G6" s="2"/>
      <c r="H6" s="2"/>
      <c r="I6" s="2"/>
      <c r="J6" s="2"/>
      <c r="K6" s="2"/>
      <c r="L6" s="2"/>
      <c r="M6" s="2"/>
      <c r="N6" s="10"/>
      <c r="O6" s="10"/>
      <c r="P6" s="10"/>
      <c r="Q6" s="14"/>
      <c r="R6" s="16"/>
    </row>
    <row r="7" spans="1:18">
      <c r="A7" s="2"/>
      <c r="B7" s="3"/>
      <c r="C7" s="4"/>
      <c r="D7" s="2"/>
      <c r="E7" s="2"/>
      <c r="F7" s="2"/>
      <c r="G7" s="2"/>
      <c r="H7" s="2"/>
      <c r="I7" s="2"/>
      <c r="J7" s="2"/>
      <c r="K7" s="2"/>
      <c r="L7" s="2"/>
      <c r="M7" s="2"/>
      <c r="N7" s="10"/>
      <c r="O7" s="10"/>
      <c r="P7" s="10"/>
      <c r="Q7" s="14"/>
      <c r="R7" s="16"/>
    </row>
    <row r="8" spans="1:18">
      <c r="A8" s="2"/>
      <c r="B8" s="3"/>
      <c r="C8" s="4"/>
      <c r="D8" s="2"/>
      <c r="E8" s="2"/>
      <c r="F8" s="2"/>
      <c r="G8" s="2"/>
      <c r="H8" s="2"/>
      <c r="I8" s="2"/>
      <c r="J8" s="2"/>
      <c r="K8" s="2"/>
      <c r="L8" s="2"/>
      <c r="M8" s="2"/>
      <c r="N8" s="10"/>
      <c r="O8" s="10"/>
      <c r="P8" s="10"/>
      <c r="Q8" s="14"/>
      <c r="R8" s="16"/>
    </row>
    <row r="9" spans="1:18">
      <c r="A9" s="17"/>
      <c r="B9" s="2"/>
      <c r="C9" s="2"/>
      <c r="D9" s="4"/>
      <c r="E9" s="4"/>
      <c r="F9" s="4"/>
      <c r="G9" s="2"/>
      <c r="H9" s="2"/>
      <c r="I9" s="2"/>
      <c r="J9" s="2"/>
      <c r="K9" s="2"/>
      <c r="L9" s="2"/>
      <c r="M9" s="2"/>
      <c r="N9" s="10"/>
      <c r="O9" s="10"/>
      <c r="P9" s="10"/>
      <c r="Q9" s="14"/>
      <c r="R9" s="16"/>
    </row>
    <row r="10" spans="1:18" ht="25.5">
      <c r="A10" s="15"/>
      <c r="B10" s="18" t="s">
        <v>15</v>
      </c>
      <c r="C10" s="19"/>
      <c r="D10" s="20"/>
      <c r="E10" s="21" t="s">
        <v>16</v>
      </c>
      <c r="F10" s="22"/>
      <c r="G10" s="23"/>
      <c r="H10" s="24" t="s">
        <v>17</v>
      </c>
      <c r="I10" s="21" t="s">
        <v>18</v>
      </c>
      <c r="J10" s="23"/>
      <c r="K10" s="25" t="s">
        <v>19</v>
      </c>
      <c r="L10" s="24" t="s">
        <v>20</v>
      </c>
      <c r="M10" s="24" t="s">
        <v>21</v>
      </c>
      <c r="N10" s="24" t="s">
        <v>17</v>
      </c>
      <c r="O10" s="26" t="s">
        <v>22</v>
      </c>
      <c r="P10" s="27" t="s">
        <v>22</v>
      </c>
      <c r="Q10" s="26" t="s">
        <v>23</v>
      </c>
      <c r="R10" s="28" t="s">
        <v>23</v>
      </c>
    </row>
    <row r="11" spans="1:18">
      <c r="A11" s="15"/>
      <c r="B11" s="29" t="s">
        <v>24</v>
      </c>
      <c r="C11" s="30" t="s">
        <v>25</v>
      </c>
      <c r="D11" s="30" t="s">
        <v>26</v>
      </c>
      <c r="E11" s="31" t="s">
        <v>27</v>
      </c>
      <c r="F11" s="32" t="s">
        <v>25</v>
      </c>
      <c r="G11" s="33" t="s">
        <v>28</v>
      </c>
      <c r="H11" s="32" t="s">
        <v>28</v>
      </c>
      <c r="I11" s="34" t="s">
        <v>29</v>
      </c>
      <c r="J11" s="33" t="s">
        <v>28</v>
      </c>
      <c r="K11" s="32" t="s">
        <v>28</v>
      </c>
      <c r="L11" s="35" t="s">
        <v>29</v>
      </c>
      <c r="M11" s="36" t="s">
        <v>30</v>
      </c>
      <c r="N11" s="36" t="s">
        <v>30</v>
      </c>
      <c r="O11" s="37" t="s">
        <v>25</v>
      </c>
      <c r="P11" s="38" t="s">
        <v>24</v>
      </c>
      <c r="Q11" s="30" t="s">
        <v>25</v>
      </c>
      <c r="R11" s="39" t="s">
        <v>24</v>
      </c>
    </row>
    <row r="12" spans="1:18">
      <c r="A12" s="15"/>
      <c r="B12" s="29" t="s">
        <v>31</v>
      </c>
      <c r="C12" s="30" t="s">
        <v>32</v>
      </c>
      <c r="D12" s="30" t="s">
        <v>32</v>
      </c>
      <c r="E12" s="31" t="s">
        <v>33</v>
      </c>
      <c r="F12" s="32" t="s">
        <v>33</v>
      </c>
      <c r="G12" s="33" t="s">
        <v>33</v>
      </c>
      <c r="H12" s="32" t="s">
        <v>33</v>
      </c>
      <c r="I12" s="34" t="s">
        <v>34</v>
      </c>
      <c r="J12" s="33" t="s">
        <v>34</v>
      </c>
      <c r="K12" s="32" t="s">
        <v>35</v>
      </c>
      <c r="L12" s="35" t="s">
        <v>33</v>
      </c>
      <c r="M12" s="32" t="s">
        <v>33</v>
      </c>
      <c r="N12" s="32" t="s">
        <v>33</v>
      </c>
      <c r="O12" s="40" t="s">
        <v>32</v>
      </c>
      <c r="P12" s="38" t="s">
        <v>32</v>
      </c>
      <c r="Q12" s="41" t="s">
        <v>32</v>
      </c>
      <c r="R12" s="38" t="s">
        <v>32</v>
      </c>
    </row>
    <row r="13" spans="1:18" ht="25.5">
      <c r="A13" s="42" t="s">
        <v>36</v>
      </c>
      <c r="B13" s="43" t="s">
        <v>37</v>
      </c>
      <c r="C13" s="44">
        <v>0.443</v>
      </c>
      <c r="D13" s="44"/>
      <c r="E13" s="45">
        <v>20</v>
      </c>
      <c r="F13" s="46" t="s">
        <v>38</v>
      </c>
      <c r="G13" s="47">
        <v>60</v>
      </c>
      <c r="H13" s="48">
        <v>5</v>
      </c>
      <c r="I13" s="49">
        <v>6</v>
      </c>
      <c r="J13" s="47">
        <v>8.5</v>
      </c>
      <c r="K13" s="50">
        <v>25</v>
      </c>
      <c r="L13" s="51">
        <v>1</v>
      </c>
      <c r="M13" s="52" t="s">
        <v>25</v>
      </c>
      <c r="N13" s="52" t="s">
        <v>25</v>
      </c>
      <c r="O13" s="53" t="s">
        <v>39</v>
      </c>
      <c r="P13" s="54" t="s">
        <v>40</v>
      </c>
      <c r="Q13" s="55" t="s">
        <v>41</v>
      </c>
      <c r="R13" s="54" t="s">
        <v>40</v>
      </c>
    </row>
    <row r="14" spans="1:18">
      <c r="A14" s="56">
        <v>43466</v>
      </c>
      <c r="B14" s="57">
        <v>0.20599999999999999</v>
      </c>
      <c r="C14" s="58">
        <f>'Eagle Ridge Flow Summary'!AI6</f>
        <v>0.21970967741935485</v>
      </c>
      <c r="D14" s="58">
        <f>'Eagle Ridge Flow Summary'!AJ6</f>
        <v>0.27700000000000002</v>
      </c>
      <c r="E14" s="59">
        <v>1</v>
      </c>
      <c r="F14" s="59">
        <v>2</v>
      </c>
      <c r="G14" s="59">
        <v>5</v>
      </c>
      <c r="H14" s="59">
        <v>0.8</v>
      </c>
      <c r="I14" s="59">
        <v>6.5</v>
      </c>
      <c r="J14" s="59">
        <v>7.2</v>
      </c>
      <c r="K14" s="59" t="s">
        <v>42</v>
      </c>
      <c r="L14" s="59">
        <v>1.8</v>
      </c>
      <c r="M14" s="59">
        <v>334</v>
      </c>
      <c r="N14" s="59">
        <v>418</v>
      </c>
      <c r="O14" s="57">
        <f>'Eagle Ridge Flow Summary'!AI21</f>
        <v>0.20916129032258068</v>
      </c>
      <c r="P14" s="57">
        <f>AVERAGE(E38:E40)</f>
        <v>0.22158986175115211</v>
      </c>
      <c r="Q14" s="57">
        <f>'Eagle Ridge Flow Summary'!AI36</f>
        <v>2.0000000000000007E-2</v>
      </c>
      <c r="R14" s="60">
        <f>AVERAGE(G38:G40)</f>
        <v>2.0035842293906817E-2</v>
      </c>
    </row>
    <row r="15" spans="1:18">
      <c r="A15" s="61" t="s">
        <v>43</v>
      </c>
      <c r="B15" s="57">
        <v>0.21299999999999999</v>
      </c>
      <c r="C15" s="58">
        <f>'Eagle Ridge Flow Summary'!AI7</f>
        <v>0.22410714285714287</v>
      </c>
      <c r="D15" s="58">
        <f>'Eagle Ridge Flow Summary'!AJ7</f>
        <v>0.25600000000000001</v>
      </c>
      <c r="E15" s="59" t="s">
        <v>42</v>
      </c>
      <c r="F15" s="59" t="s">
        <v>42</v>
      </c>
      <c r="G15" s="59" t="s">
        <v>42</v>
      </c>
      <c r="H15" s="59">
        <v>5.3</v>
      </c>
      <c r="I15" s="59">
        <v>6.6</v>
      </c>
      <c r="J15" s="59">
        <v>7.2</v>
      </c>
      <c r="K15" s="59" t="s">
        <v>42</v>
      </c>
      <c r="L15" s="59">
        <v>1.8</v>
      </c>
      <c r="M15" s="59">
        <v>137</v>
      </c>
      <c r="N15" s="59">
        <v>357</v>
      </c>
      <c r="O15" s="57">
        <f>'Eagle Ridge Flow Summary'!AI22</f>
        <v>0.21999999999999997</v>
      </c>
      <c r="P15" s="57">
        <f>AVERAGE(E39:E41)</f>
        <v>0.21643681515617005</v>
      </c>
      <c r="Q15" s="57">
        <f>'Eagle Ridge Flow Summary'!AI37</f>
        <v>2.2142857142857152E-2</v>
      </c>
      <c r="R15" s="60">
        <f>AVERAGE(G39:G41)</f>
        <v>1.9455197132616495E-2</v>
      </c>
    </row>
    <row r="16" spans="1:18">
      <c r="A16" s="61" t="s">
        <v>44</v>
      </c>
      <c r="B16" s="57">
        <v>0.22</v>
      </c>
      <c r="C16" s="58">
        <f>'Eagle Ridge Flow Summary'!AI8</f>
        <v>0.2142903225806452</v>
      </c>
      <c r="D16" s="58">
        <f>'Eagle Ridge Flow Summary'!AJ8</f>
        <v>0.25800000000000001</v>
      </c>
      <c r="E16" s="59">
        <v>2</v>
      </c>
      <c r="F16" s="59">
        <v>2</v>
      </c>
      <c r="G16" s="59">
        <v>2</v>
      </c>
      <c r="H16" s="59">
        <v>3.9</v>
      </c>
      <c r="I16" s="59">
        <v>6.8</v>
      </c>
      <c r="J16" s="59">
        <v>7.2</v>
      </c>
      <c r="K16" s="59" t="s">
        <v>42</v>
      </c>
      <c r="L16" s="59">
        <v>2</v>
      </c>
      <c r="M16" s="59">
        <v>283</v>
      </c>
      <c r="N16" s="59">
        <v>423</v>
      </c>
      <c r="O16" s="57">
        <f>'Eagle Ridge Flow Summary'!AI23</f>
        <v>0.21141935483870972</v>
      </c>
      <c r="P16" s="57">
        <f>AVERAGE(E40:E42)</f>
        <v>0.20082544802867386</v>
      </c>
      <c r="Q16" s="57">
        <f>'Eagle Ridge Flow Summary'!AI38</f>
        <v>1.9354838709677427E-2</v>
      </c>
      <c r="R16" s="60">
        <f>AVERAGE(G40:G42)</f>
        <v>1.8874551971326165E-2</v>
      </c>
    </row>
    <row r="17" spans="1:18">
      <c r="A17" s="61" t="s">
        <v>45</v>
      </c>
      <c r="B17" s="57">
        <v>0.21199999999999999</v>
      </c>
      <c r="C17" s="58">
        <f>'Eagle Ridge Flow Summary'!AI9</f>
        <v>0.20130000000000006</v>
      </c>
      <c r="D17" s="58">
        <f>'Eagle Ridge Flow Summary'!AJ9</f>
        <v>0.22600000000000001</v>
      </c>
      <c r="E17" s="59" t="s">
        <v>42</v>
      </c>
      <c r="F17" s="59">
        <v>3</v>
      </c>
      <c r="G17" s="59">
        <v>3</v>
      </c>
      <c r="H17" s="59">
        <v>5.4</v>
      </c>
      <c r="I17" s="59">
        <v>6.7</v>
      </c>
      <c r="J17" s="59">
        <v>7.2</v>
      </c>
      <c r="K17" s="59" t="s">
        <v>42</v>
      </c>
      <c r="L17" s="59">
        <v>1.3</v>
      </c>
      <c r="M17" s="59">
        <v>249</v>
      </c>
      <c r="N17" s="59">
        <v>418</v>
      </c>
      <c r="O17" s="57">
        <f>'Eagle Ridge Flow Summary'!AI24</f>
        <v>0.20139999999999997</v>
      </c>
      <c r="P17" s="57">
        <f>AVERAGE(E41:E43)</f>
        <v>0.19499498207885305</v>
      </c>
      <c r="Q17" s="57">
        <f>'Eagle Ridge Flow Summary'!AI39</f>
        <v>3.2000000000000008E-2</v>
      </c>
      <c r="R17" s="60">
        <f>AVERAGE(G41:G43)</f>
        <v>1.8831541218637997E-2</v>
      </c>
    </row>
    <row r="18" spans="1:18">
      <c r="A18" s="61" t="s">
        <v>46</v>
      </c>
      <c r="B18" s="57">
        <v>0.20399999999999999</v>
      </c>
      <c r="C18" s="58">
        <f>'Eagle Ridge Flow Summary'!AI10</f>
        <v>0.19229032258064513</v>
      </c>
      <c r="D18" s="58">
        <f>'Eagle Ridge Flow Summary'!AJ10</f>
        <v>0.221</v>
      </c>
      <c r="E18" s="59">
        <v>20</v>
      </c>
      <c r="F18" s="59">
        <v>4</v>
      </c>
      <c r="G18" s="59">
        <v>4</v>
      </c>
      <c r="H18" s="59">
        <v>4.8</v>
      </c>
      <c r="I18" s="59"/>
      <c r="J18" s="59">
        <v>6.2</v>
      </c>
      <c r="K18" s="59">
        <v>7.3</v>
      </c>
      <c r="L18" s="59">
        <v>1.4</v>
      </c>
      <c r="M18" s="59">
        <v>220</v>
      </c>
      <c r="N18" s="59">
        <v>345</v>
      </c>
      <c r="O18" s="57">
        <f>'Eagle Ridge Flow Summary'!AI25</f>
        <v>0.18319354838709678</v>
      </c>
      <c r="P18" s="57">
        <f>AVERAGE(E42:E44)</f>
        <v>0.1884383512544803</v>
      </c>
      <c r="Q18" s="57">
        <f>'Eagle Ridge Flow Summary'!AI40</f>
        <v>4.0000000000000015E-2</v>
      </c>
      <c r="R18" s="60">
        <f>AVERAGE(G42:G44)</f>
        <v>1.923297491039427E-2</v>
      </c>
    </row>
    <row r="19" spans="1:18">
      <c r="A19" s="61" t="s">
        <v>47</v>
      </c>
      <c r="B19" s="57">
        <v>0.19500000000000001</v>
      </c>
      <c r="C19" s="58">
        <f>'Eagle Ridge Flow Summary'!AI11</f>
        <v>0.25176666666666664</v>
      </c>
      <c r="D19" s="58">
        <f>'Eagle Ridge Flow Summary'!AJ11</f>
        <v>1.9219999999999999</v>
      </c>
      <c r="E19" s="59">
        <v>15</v>
      </c>
      <c r="F19" s="59">
        <v>3</v>
      </c>
      <c r="G19" s="59">
        <v>3</v>
      </c>
      <c r="H19" s="59">
        <v>2.9</v>
      </c>
      <c r="I19" s="59">
        <v>7.1</v>
      </c>
      <c r="J19" s="59">
        <v>6.4</v>
      </c>
      <c r="K19" s="59" t="s">
        <v>42</v>
      </c>
      <c r="L19" s="59">
        <v>1.4</v>
      </c>
      <c r="M19" s="59">
        <v>160</v>
      </c>
      <c r="N19" s="59">
        <v>291</v>
      </c>
      <c r="O19" s="57">
        <f>'Eagle Ridge Flow Summary'!AI26</f>
        <v>0.19123333333333334</v>
      </c>
      <c r="P19" s="57">
        <f t="shared" ref="P19:P25" si="0">AVERAGE(E43:E45)</f>
        <v>0.19685770609318998</v>
      </c>
      <c r="Q19" s="57">
        <f>'Eagle Ridge Flow Summary'!AI41</f>
        <v>2.4666666666666677E-2</v>
      </c>
      <c r="R19" s="60">
        <f t="shared" ref="R19:R25" si="1">AVERAGE(G43:G45)</f>
        <v>1.9634408602150544E-2</v>
      </c>
    </row>
    <row r="20" spans="1:18">
      <c r="A20" s="61" t="s">
        <v>48</v>
      </c>
      <c r="B20" s="57">
        <v>0.19900000000000001</v>
      </c>
      <c r="C20" s="58">
        <f>'Eagle Ridge Flow Summary'!AI12</f>
        <v>0.21293548387096781</v>
      </c>
      <c r="D20" s="58">
        <f>'Eagle Ridge Flow Summary'!AJ12</f>
        <v>0.23400000000000001</v>
      </c>
      <c r="E20" s="59" t="s">
        <v>42</v>
      </c>
      <c r="F20" s="59">
        <v>1.1000000000000001</v>
      </c>
      <c r="G20" s="59">
        <v>1</v>
      </c>
      <c r="H20" s="59">
        <v>0.8</v>
      </c>
      <c r="I20" s="59">
        <v>6.7</v>
      </c>
      <c r="J20" s="59">
        <v>7.2</v>
      </c>
      <c r="K20" s="59" t="s">
        <v>42</v>
      </c>
      <c r="L20" s="59">
        <v>1.4</v>
      </c>
      <c r="M20" s="59">
        <v>205</v>
      </c>
      <c r="N20" s="59">
        <v>197</v>
      </c>
      <c r="O20" s="57">
        <f>'Eagle Ridge Flow Summary'!AI27</f>
        <v>0.21274193548387094</v>
      </c>
      <c r="P20" s="57">
        <f t="shared" si="0"/>
        <v>0.19559103942652331</v>
      </c>
      <c r="Q20" s="57">
        <f>'Eagle Ridge Flow Summary'!AI42</f>
        <v>4.0000000000000015E-2</v>
      </c>
      <c r="R20" s="60">
        <f t="shared" si="1"/>
        <v>1.9784946236559145E-2</v>
      </c>
    </row>
    <row r="21" spans="1:18">
      <c r="A21" s="61" t="s">
        <v>49</v>
      </c>
      <c r="B21" s="57">
        <v>0.19900000000000001</v>
      </c>
      <c r="C21" s="58">
        <f>'Eagle Ridge Flow Summary'!AI13</f>
        <v>0.19445161290322582</v>
      </c>
      <c r="D21" s="58">
        <f>'Eagle Ridge Flow Summary'!AJ13</f>
        <v>0.22</v>
      </c>
      <c r="E21" s="59" t="s">
        <v>50</v>
      </c>
      <c r="F21" s="59" t="s">
        <v>50</v>
      </c>
      <c r="G21" s="59" t="s">
        <v>50</v>
      </c>
      <c r="H21" s="59">
        <v>4.4000000000000004</v>
      </c>
      <c r="I21" s="59">
        <v>6.6</v>
      </c>
      <c r="J21" s="59">
        <v>7.3</v>
      </c>
      <c r="K21" s="59" t="s">
        <v>42</v>
      </c>
      <c r="L21" s="59">
        <v>1.4</v>
      </c>
      <c r="M21" s="59">
        <v>128</v>
      </c>
      <c r="N21" s="59">
        <v>215</v>
      </c>
      <c r="O21" s="57">
        <f>'Eagle Ridge Flow Summary'!AI28</f>
        <v>0.20183870967741938</v>
      </c>
      <c r="P21" s="57">
        <f t="shared" si="0"/>
        <v>0.19699964157706093</v>
      </c>
      <c r="Q21" s="57">
        <f>'Eagle Ridge Flow Summary'!AI43</f>
        <v>1.9354838709677428E-3</v>
      </c>
      <c r="R21" s="60">
        <f t="shared" si="1"/>
        <v>1.9856630824372765E-2</v>
      </c>
    </row>
    <row r="22" spans="1:18">
      <c r="A22" s="61" t="s">
        <v>51</v>
      </c>
      <c r="B22" s="57">
        <v>0.192</v>
      </c>
      <c r="C22" s="58">
        <f>'Eagle Ridge Flow Summary'!AI14</f>
        <v>0.17743333333333336</v>
      </c>
      <c r="D22" s="58">
        <f>'Eagle Ridge Flow Summary'!AJ14</f>
        <v>0.19800000000000001</v>
      </c>
      <c r="E22" s="59">
        <v>2</v>
      </c>
      <c r="F22" s="59">
        <v>4</v>
      </c>
      <c r="G22" s="59">
        <v>6</v>
      </c>
      <c r="H22" s="59">
        <v>1.3</v>
      </c>
      <c r="I22" s="59">
        <v>6.4</v>
      </c>
      <c r="J22" s="59">
        <v>7.3</v>
      </c>
      <c r="K22" s="59" t="s">
        <v>42</v>
      </c>
      <c r="L22" s="59">
        <v>1.9</v>
      </c>
      <c r="M22" s="59">
        <v>224</v>
      </c>
      <c r="N22" s="59">
        <v>189</v>
      </c>
      <c r="O22" s="57">
        <f>'Eagle Ridge Flow Summary'!AI29</f>
        <v>0.16639999999999999</v>
      </c>
      <c r="P22" s="57">
        <f t="shared" si="0"/>
        <v>0.19041863799283154</v>
      </c>
      <c r="Q22" s="57">
        <f>'Eagle Ridge Flow Summary'!AI44</f>
        <v>6.6666666666666664E-4</v>
      </c>
      <c r="R22" s="60">
        <f t="shared" si="1"/>
        <v>1.9780167264038237E-2</v>
      </c>
    </row>
    <row r="23" spans="1:18">
      <c r="A23" s="61" t="s">
        <v>52</v>
      </c>
      <c r="B23" s="57">
        <v>0.19400000000000001</v>
      </c>
      <c r="C23" s="58">
        <f>'Eagle Ridge Flow Summary'!AI15</f>
        <v>0.19012903225806452</v>
      </c>
      <c r="D23" s="58">
        <f>'Eagle Ridge Flow Summary'!AJ15</f>
        <v>0.28499999999999998</v>
      </c>
      <c r="E23" s="59">
        <v>2.5</v>
      </c>
      <c r="F23" s="59">
        <v>4</v>
      </c>
      <c r="G23" s="59">
        <v>6</v>
      </c>
      <c r="H23" s="59">
        <v>0.6</v>
      </c>
      <c r="I23" s="59">
        <v>6.5</v>
      </c>
      <c r="J23" s="59">
        <v>7.3</v>
      </c>
      <c r="K23" s="59" t="s">
        <v>42</v>
      </c>
      <c r="L23" s="59">
        <v>1.6</v>
      </c>
      <c r="M23" s="59">
        <v>205</v>
      </c>
      <c r="N23" s="59">
        <v>195</v>
      </c>
      <c r="O23" s="57">
        <f>'Eagle Ridge Flow Summary'!AI30</f>
        <v>0.18977419354838707</v>
      </c>
      <c r="P23" s="57">
        <f t="shared" si="0"/>
        <v>0.19619318996415772</v>
      </c>
      <c r="Q23" s="57">
        <f>'Eagle Ridge Flow Summary'!AI45</f>
        <v>1.8064516129032256E-2</v>
      </c>
      <c r="R23" s="60">
        <f t="shared" si="1"/>
        <v>2.020549581839905E-2</v>
      </c>
    </row>
    <row r="24" spans="1:18">
      <c r="A24" s="61" t="s">
        <v>53</v>
      </c>
      <c r="B24" s="57">
        <v>0.188</v>
      </c>
      <c r="C24" s="58">
        <f>'Eagle Ridge Flow Summary'!AI16</f>
        <v>0.19790000000000002</v>
      </c>
      <c r="D24" s="58">
        <f>'Eagle Ridge Flow Summary'!AJ16</f>
        <v>0.221</v>
      </c>
      <c r="E24" s="59">
        <v>1.1000000000000001</v>
      </c>
      <c r="F24" s="59">
        <v>4</v>
      </c>
      <c r="G24" s="59">
        <v>4</v>
      </c>
      <c r="H24" s="59">
        <v>0.7</v>
      </c>
      <c r="I24" s="59">
        <v>6.3</v>
      </c>
      <c r="J24" s="59">
        <v>7.3</v>
      </c>
      <c r="K24" s="59" t="s">
        <v>42</v>
      </c>
      <c r="L24" s="59">
        <v>2.4</v>
      </c>
      <c r="M24" s="59">
        <v>227</v>
      </c>
      <c r="N24" s="59">
        <v>262</v>
      </c>
      <c r="O24" s="57">
        <f>'Eagle Ridge Flow Summary'!AI31</f>
        <v>0.19329999999999997</v>
      </c>
      <c r="P24" s="57">
        <f t="shared" si="0"/>
        <v>0.2031394265232975</v>
      </c>
      <c r="Q24" s="57">
        <f>'Eagle Ridge Flow Summary'!AI46</f>
        <v>0</v>
      </c>
      <c r="R24" s="60">
        <f t="shared" si="1"/>
        <v>2.0559139784946247E-2</v>
      </c>
    </row>
    <row r="25" spans="1:18" ht="15" thickBot="1">
      <c r="A25" s="61" t="s">
        <v>54</v>
      </c>
      <c r="B25" s="62">
        <v>0.19700000000000001</v>
      </c>
      <c r="C25" s="58">
        <f>'Eagle Ridge Flow Summary'!AI17</f>
        <v>0.20467741935483877</v>
      </c>
      <c r="D25" s="58">
        <f>'Eagle Ridge Flow Summary'!AJ17</f>
        <v>0.307</v>
      </c>
      <c r="E25" s="63">
        <v>4</v>
      </c>
      <c r="F25" s="63">
        <v>4</v>
      </c>
      <c r="G25" s="63">
        <v>5</v>
      </c>
      <c r="H25" s="63">
        <v>0.6</v>
      </c>
      <c r="I25" s="63">
        <v>6.3</v>
      </c>
      <c r="J25" s="63">
        <v>7.4</v>
      </c>
      <c r="K25" s="63" t="s">
        <v>42</v>
      </c>
      <c r="L25" s="63">
        <v>4.5</v>
      </c>
      <c r="M25" s="63">
        <v>181</v>
      </c>
      <c r="N25" s="63">
        <v>306</v>
      </c>
      <c r="O25" s="57">
        <f>'Eagle Ridge Flow Summary'!AI32</f>
        <v>0.20519354838709675</v>
      </c>
      <c r="P25" s="57">
        <f t="shared" si="0"/>
        <v>0.21048387096774193</v>
      </c>
      <c r="Q25" s="57">
        <f>'Eagle Ridge Flow Summary'!AI47</f>
        <v>9.2258064516129046E-3</v>
      </c>
      <c r="R25" s="60">
        <f t="shared" si="1"/>
        <v>2.1447175285884971E-2</v>
      </c>
    </row>
    <row r="26" spans="1:18">
      <c r="A26" s="64" t="s">
        <v>55</v>
      </c>
      <c r="B26" s="65">
        <f>IF(ISERROR(AVERAGE(B14:B25))," ",AVERAGE(B15:B25))</f>
        <v>0.20118181818181818</v>
      </c>
      <c r="C26" s="65">
        <f>IF(ISERROR(AVERAGE(C14:C25))," ",AVERAGE(C15:C25))</f>
        <v>0.2055710305823209</v>
      </c>
      <c r="D26" s="66">
        <f>AVERAGE(D14:D25)</f>
        <v>0.38541666666666674</v>
      </c>
      <c r="E26" s="67">
        <f t="shared" ref="E26:O26" si="2">IF(ISERROR(AVERAGE(E14:E25))," ",AVERAGE(E15:E25))</f>
        <v>6.6571428571428575</v>
      </c>
      <c r="F26" s="67">
        <f t="shared" si="2"/>
        <v>3.2333333333333334</v>
      </c>
      <c r="G26" s="67">
        <f t="shared" si="2"/>
        <v>3.7777777777777777</v>
      </c>
      <c r="H26" s="67">
        <f t="shared" si="2"/>
        <v>2.790909090909091</v>
      </c>
      <c r="I26" s="67">
        <f t="shared" si="2"/>
        <v>6.6</v>
      </c>
      <c r="J26" s="67">
        <f t="shared" si="2"/>
        <v>7.0909090909090908</v>
      </c>
      <c r="K26" s="67">
        <f t="shared" si="2"/>
        <v>7.3</v>
      </c>
      <c r="L26" s="67">
        <f t="shared" si="2"/>
        <v>1.9181818181818182</v>
      </c>
      <c r="M26" s="68">
        <f t="shared" si="2"/>
        <v>201.72727272727272</v>
      </c>
      <c r="N26" s="68">
        <f t="shared" si="2"/>
        <v>290.72727272727275</v>
      </c>
      <c r="O26" s="65">
        <f t="shared" si="2"/>
        <v>0.19786314760508308</v>
      </c>
      <c r="P26" s="69"/>
      <c r="Q26" s="65">
        <f>IF(ISERROR(AVERAGE(Q14:Q25))," ",AVERAGE(Q15:Q25))</f>
        <v>1.8914257785225534E-2</v>
      </c>
      <c r="R26" s="70"/>
    </row>
    <row r="27" spans="1:18">
      <c r="A27" s="64" t="s">
        <v>56</v>
      </c>
      <c r="B27" s="71">
        <f>MIN(B14:B25)</f>
        <v>0.188</v>
      </c>
      <c r="C27" s="72">
        <f>MIN(C14:C25)</f>
        <v>0.17743333333333336</v>
      </c>
      <c r="D27" s="72">
        <f>MIN(D14:D25)</f>
        <v>0.19800000000000001</v>
      </c>
      <c r="E27" s="73">
        <f>MIN(E14:E25)</f>
        <v>1</v>
      </c>
      <c r="F27" s="73">
        <f t="shared" ref="F27:N27" si="3">MIN(F14:F25)</f>
        <v>1.1000000000000001</v>
      </c>
      <c r="G27" s="73">
        <f t="shared" si="3"/>
        <v>1</v>
      </c>
      <c r="H27" s="73">
        <f t="shared" si="3"/>
        <v>0.6</v>
      </c>
      <c r="I27" s="73">
        <f t="shared" si="3"/>
        <v>6.3</v>
      </c>
      <c r="J27" s="73">
        <f t="shared" si="3"/>
        <v>6.2</v>
      </c>
      <c r="K27" s="73">
        <f t="shared" si="3"/>
        <v>7.3</v>
      </c>
      <c r="L27" s="73">
        <f t="shared" si="3"/>
        <v>1.3</v>
      </c>
      <c r="M27" s="73">
        <f t="shared" si="3"/>
        <v>128</v>
      </c>
      <c r="N27" s="73">
        <f t="shared" si="3"/>
        <v>189</v>
      </c>
      <c r="O27" s="72">
        <f>MIN(O14:O25)</f>
        <v>0.16639999999999999</v>
      </c>
      <c r="P27" s="74"/>
      <c r="Q27" s="72">
        <f>MIN(Q14:Q25)</f>
        <v>0</v>
      </c>
      <c r="R27" s="75"/>
    </row>
    <row r="28" spans="1:18" ht="15" thickBot="1">
      <c r="A28" s="64" t="s">
        <v>57</v>
      </c>
      <c r="B28" s="76">
        <f>MAX(B14:B25)</f>
        <v>0.22</v>
      </c>
      <c r="C28" s="77">
        <f>MAX(C14:C25)</f>
        <v>0.25176666666666664</v>
      </c>
      <c r="D28" s="77">
        <f>MAX(D14:D25)</f>
        <v>1.9219999999999999</v>
      </c>
      <c r="E28" s="78">
        <f>MAX(E14:E25)</f>
        <v>20</v>
      </c>
      <c r="F28" s="78">
        <f t="shared" ref="F28:N28" si="4">MAX(F14:F25)</f>
        <v>4</v>
      </c>
      <c r="G28" s="78">
        <f t="shared" si="4"/>
        <v>6</v>
      </c>
      <c r="H28" s="78">
        <f t="shared" si="4"/>
        <v>5.4</v>
      </c>
      <c r="I28" s="78">
        <f t="shared" si="4"/>
        <v>7.1</v>
      </c>
      <c r="J28" s="78">
        <f t="shared" si="4"/>
        <v>7.4</v>
      </c>
      <c r="K28" s="78">
        <f t="shared" si="4"/>
        <v>7.3</v>
      </c>
      <c r="L28" s="78">
        <f t="shared" si="4"/>
        <v>4.5</v>
      </c>
      <c r="M28" s="78">
        <f t="shared" si="4"/>
        <v>334</v>
      </c>
      <c r="N28" s="78">
        <f t="shared" si="4"/>
        <v>423</v>
      </c>
      <c r="O28" s="77">
        <f>MAX(O14:O25)</f>
        <v>0.21999999999999997</v>
      </c>
      <c r="P28" s="79"/>
      <c r="Q28" s="77">
        <f>MAX(Q14:Q25)</f>
        <v>4.0000000000000015E-2</v>
      </c>
      <c r="R28" s="80"/>
    </row>
    <row r="32" spans="1:18">
      <c r="A32" s="81" t="s">
        <v>58</v>
      </c>
      <c r="B32" s="81"/>
      <c r="C32" s="81"/>
      <c r="D32" s="81"/>
      <c r="E32" s="81"/>
      <c r="F32" s="81"/>
      <c r="G32" s="81"/>
      <c r="H32" s="81"/>
    </row>
    <row r="33" spans="1:21">
      <c r="A33" s="81"/>
      <c r="B33" s="81"/>
      <c r="C33" s="81"/>
      <c r="D33" s="81"/>
      <c r="E33" s="81"/>
      <c r="F33" s="81"/>
      <c r="G33" s="81"/>
      <c r="H33" s="81"/>
      <c r="I33" s="82"/>
      <c r="J33" s="82"/>
      <c r="K33" s="82"/>
    </row>
    <row r="34" spans="1:2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21">
      <c r="A35" s="83"/>
      <c r="B35" s="84" t="s">
        <v>59</v>
      </c>
      <c r="C35" s="85" t="s">
        <v>21</v>
      </c>
      <c r="D35" s="84" t="s">
        <v>59</v>
      </c>
      <c r="E35" s="85" t="s">
        <v>60</v>
      </c>
      <c r="F35" s="85" t="s">
        <v>61</v>
      </c>
      <c r="G35" s="84" t="s">
        <v>61</v>
      </c>
      <c r="H35" s="84" t="s">
        <v>62</v>
      </c>
    </row>
    <row r="36" spans="1:21">
      <c r="A36" s="86"/>
      <c r="B36" s="87" t="s">
        <v>63</v>
      </c>
      <c r="C36" s="88" t="s">
        <v>63</v>
      </c>
      <c r="D36" s="87" t="s">
        <v>24</v>
      </c>
      <c r="E36" s="88" t="s">
        <v>63</v>
      </c>
      <c r="F36" s="88" t="s">
        <v>63</v>
      </c>
      <c r="G36" s="87" t="s">
        <v>24</v>
      </c>
      <c r="H36" s="87" t="s">
        <v>64</v>
      </c>
    </row>
    <row r="37" spans="1:21" ht="15" thickBot="1">
      <c r="A37" s="86" t="s">
        <v>65</v>
      </c>
      <c r="B37" s="89">
        <v>0.21306933389191451</v>
      </c>
      <c r="C37" s="89">
        <v>27.5</v>
      </c>
      <c r="D37" s="90"/>
      <c r="E37" s="89">
        <v>0.22178962435414051</v>
      </c>
      <c r="F37" s="89">
        <v>3.0761485826001966E-2</v>
      </c>
      <c r="G37" s="91"/>
      <c r="H37" s="91"/>
      <c r="I37" s="92" t="s">
        <v>66</v>
      </c>
      <c r="J37" s="93"/>
      <c r="K37" s="93"/>
      <c r="L37" s="93"/>
      <c r="M37" s="93"/>
      <c r="N37" s="93"/>
    </row>
    <row r="38" spans="1:21" ht="15">
      <c r="A38" s="94">
        <v>43101</v>
      </c>
      <c r="B38" s="95">
        <v>0.23190322580645165</v>
      </c>
      <c r="C38" s="96">
        <v>30</v>
      </c>
      <c r="D38" s="95">
        <v>0.22155161290322584</v>
      </c>
      <c r="E38" s="97">
        <v>0.21922580645161291</v>
      </c>
      <c r="F38" s="97">
        <v>2.0645161290322588E-2</v>
      </c>
      <c r="G38" s="95">
        <v>2.0322580645161299E-2</v>
      </c>
      <c r="H38" s="98">
        <v>0.21303121072475911</v>
      </c>
      <c r="I38" s="99"/>
    </row>
    <row r="39" spans="1:21">
      <c r="A39" s="100" t="s">
        <v>43</v>
      </c>
      <c r="B39" s="101">
        <v>0.22542857142857148</v>
      </c>
      <c r="C39" s="102">
        <v>2</v>
      </c>
      <c r="D39" s="101">
        <v>0.22866589861751158</v>
      </c>
      <c r="E39" s="103">
        <v>0.23928571428571432</v>
      </c>
      <c r="F39" s="103">
        <v>2.0000000000000007E-2</v>
      </c>
      <c r="G39" s="101">
        <v>2.0322580645161299E-2</v>
      </c>
      <c r="H39" s="104">
        <v>0.21177796397151238</v>
      </c>
      <c r="I39">
        <v>1</v>
      </c>
      <c r="J39" s="105" t="s">
        <v>67</v>
      </c>
    </row>
    <row r="40" spans="1:21">
      <c r="A40" s="100" t="s">
        <v>44</v>
      </c>
      <c r="B40" s="101">
        <v>0.21193548387096775</v>
      </c>
      <c r="C40" s="102">
        <v>2</v>
      </c>
      <c r="D40" s="101">
        <v>0.22308909370199695</v>
      </c>
      <c r="E40" s="103">
        <v>0.20625806451612905</v>
      </c>
      <c r="F40" s="103">
        <v>1.7741935483870971E-2</v>
      </c>
      <c r="G40" s="101">
        <v>1.9462365591397857E-2</v>
      </c>
      <c r="H40" s="104">
        <v>0.21052576455802266</v>
      </c>
      <c r="I40">
        <v>2</v>
      </c>
      <c r="J40" t="s">
        <v>68</v>
      </c>
    </row>
    <row r="41" spans="1:21">
      <c r="A41" s="100" t="s">
        <v>45</v>
      </c>
      <c r="B41" s="101">
        <v>0.21326666666666669</v>
      </c>
      <c r="C41" s="102" t="s">
        <v>69</v>
      </c>
      <c r="D41" s="101">
        <v>0.21687690732206866</v>
      </c>
      <c r="E41" s="103">
        <v>0.20376666666666671</v>
      </c>
      <c r="F41" s="103">
        <v>1.8000000000000006E-2</v>
      </c>
      <c r="G41" s="101">
        <v>1.8580645161290325E-2</v>
      </c>
      <c r="H41" s="106">
        <v>0.21076212819438631</v>
      </c>
      <c r="T41" s="107" t="s">
        <v>70</v>
      </c>
      <c r="U41" s="107"/>
    </row>
    <row r="42" spans="1:21">
      <c r="A42" s="100" t="s">
        <v>46</v>
      </c>
      <c r="B42" s="101">
        <v>0.19587096774193549</v>
      </c>
      <c r="C42" s="102" t="s">
        <v>42</v>
      </c>
      <c r="D42" s="101">
        <v>0.20702437275985663</v>
      </c>
      <c r="E42" s="103">
        <v>0.19245161290322582</v>
      </c>
      <c r="F42" s="103">
        <v>2.0000000000000007E-2</v>
      </c>
      <c r="G42" s="101">
        <v>1.8580645161290325E-2</v>
      </c>
      <c r="H42" s="106">
        <v>0.21060963552576462</v>
      </c>
    </row>
    <row r="43" spans="1:21">
      <c r="A43" s="100" t="s">
        <v>47</v>
      </c>
      <c r="B43" s="101">
        <v>0.19806666666666667</v>
      </c>
      <c r="C43" s="102" t="s">
        <v>42</v>
      </c>
      <c r="D43" s="101">
        <v>0.20240143369175626</v>
      </c>
      <c r="E43" s="103">
        <v>0.18876666666666667</v>
      </c>
      <c r="F43" s="103">
        <v>2.0000000000000007E-2</v>
      </c>
      <c r="G43" s="101">
        <v>1.9333333333333341E-2</v>
      </c>
      <c r="H43" s="106">
        <v>0.2101308476469767</v>
      </c>
    </row>
    <row r="44" spans="1:21">
      <c r="A44" s="100" t="s">
        <v>48</v>
      </c>
      <c r="B44" s="101">
        <v>0.19700000000000001</v>
      </c>
      <c r="C44" s="102">
        <v>1.5</v>
      </c>
      <c r="D44" s="101">
        <v>0.19697921146953404</v>
      </c>
      <c r="E44" s="103">
        <v>0.18409677419354839</v>
      </c>
      <c r="F44" s="103">
        <v>1.9354838709677427E-2</v>
      </c>
      <c r="G44" s="101">
        <v>1.9784946236559148E-2</v>
      </c>
      <c r="H44" s="106">
        <v>0.21049155145929344</v>
      </c>
    </row>
    <row r="45" spans="1:21">
      <c r="A45" s="100" t="s">
        <v>49</v>
      </c>
      <c r="B45" s="101">
        <v>0.2007741935483871</v>
      </c>
      <c r="C45" s="102" t="s">
        <v>42</v>
      </c>
      <c r="D45" s="101">
        <v>0.19861362007168459</v>
      </c>
      <c r="E45" s="103">
        <v>0.21770967741935485</v>
      </c>
      <c r="F45" s="103">
        <v>2.0000000000000007E-2</v>
      </c>
      <c r="G45" s="101">
        <v>1.9784946236559145E-2</v>
      </c>
      <c r="H45" s="106">
        <v>0.20813671274961598</v>
      </c>
    </row>
    <row r="46" spans="1:21">
      <c r="A46" s="100" t="s">
        <v>51</v>
      </c>
      <c r="B46" s="101">
        <v>0.19206666666666672</v>
      </c>
      <c r="C46" s="102" t="s">
        <v>42</v>
      </c>
      <c r="D46" s="101">
        <v>0.19661362007168459</v>
      </c>
      <c r="E46" s="103">
        <v>0.18496666666666667</v>
      </c>
      <c r="F46" s="103">
        <v>2.0000000000000007E-2</v>
      </c>
      <c r="G46" s="101">
        <v>1.9784946236559145E-2</v>
      </c>
      <c r="H46" s="106">
        <v>0.20852459153749478</v>
      </c>
    </row>
    <row r="47" spans="1:21">
      <c r="A47" s="100" t="s">
        <v>52</v>
      </c>
      <c r="B47" s="101">
        <v>0.19209677419354837</v>
      </c>
      <c r="C47" s="102">
        <v>2</v>
      </c>
      <c r="D47" s="101">
        <v>0.19497921146953404</v>
      </c>
      <c r="E47" s="103">
        <v>0.1883225806451613</v>
      </c>
      <c r="F47" s="103">
        <v>2.0000000000000007E-2</v>
      </c>
      <c r="G47" s="101">
        <v>2.0000000000000007E-2</v>
      </c>
      <c r="H47" s="104">
        <v>0.20632811059907832</v>
      </c>
    </row>
    <row r="48" spans="1:21">
      <c r="A48" s="100" t="s">
        <v>53</v>
      </c>
      <c r="B48" s="101">
        <v>0.20445161290322578</v>
      </c>
      <c r="C48" s="102">
        <v>2</v>
      </c>
      <c r="D48" s="101">
        <v>0.19620501792114697</v>
      </c>
      <c r="E48" s="103">
        <v>0.19796666666666665</v>
      </c>
      <c r="F48" s="103">
        <v>1.8666666666666672E-2</v>
      </c>
      <c r="G48" s="101">
        <v>1.9555555555555562E-2</v>
      </c>
      <c r="H48" s="104">
        <v>0.20571462086300796</v>
      </c>
    </row>
    <row r="49" spans="1:8" ht="15" thickBot="1">
      <c r="A49" s="108" t="s">
        <v>54</v>
      </c>
      <c r="B49" s="109">
        <v>0.21222580645161299</v>
      </c>
      <c r="C49" s="110">
        <v>2</v>
      </c>
      <c r="D49" s="109">
        <v>0.20292473118279572</v>
      </c>
      <c r="E49" s="111">
        <v>0.20229032258064517</v>
      </c>
      <c r="F49" s="111">
        <v>2.4516129032258079E-2</v>
      </c>
      <c r="G49" s="109">
        <v>2.1060931899641588E-2</v>
      </c>
      <c r="H49" s="112">
        <v>0.20625721966205837</v>
      </c>
    </row>
    <row r="50" spans="1:8" ht="15" thickBot="1">
      <c r="A50" s="94">
        <v>43466</v>
      </c>
      <c r="B50" s="95">
        <f>C14</f>
        <v>0.21970967741935485</v>
      </c>
      <c r="C50" s="96">
        <f>F14</f>
        <v>2</v>
      </c>
      <c r="D50" s="95">
        <f>AVERAGE(B48:B50)</f>
        <v>0.21212903225806454</v>
      </c>
      <c r="E50" s="97">
        <f>O14</f>
        <v>0.20916129032258068</v>
      </c>
      <c r="F50" s="97">
        <f>Q14</f>
        <v>2.0000000000000007E-2</v>
      </c>
      <c r="G50" s="95">
        <f>AVERAGE(F48:F50)</f>
        <v>2.1060931899641585E-2</v>
      </c>
      <c r="H50" s="98">
        <f>AVERAGE(B39:B50)</f>
        <v>0.20524109062980034</v>
      </c>
    </row>
    <row r="51" spans="1:8" ht="15" thickBot="1">
      <c r="A51" s="100" t="s">
        <v>43</v>
      </c>
      <c r="B51" s="95">
        <f t="shared" ref="B51:B61" si="5">C15</f>
        <v>0.22410714285714287</v>
      </c>
      <c r="C51" s="96" t="str">
        <f t="shared" ref="C51:C61" si="6">F15</f>
        <v>&lt;1</v>
      </c>
      <c r="D51" s="95">
        <f t="shared" ref="D51:D61" si="7">AVERAGE(B49:B51)</f>
        <v>0.21868087557603688</v>
      </c>
      <c r="E51" s="97">
        <f t="shared" ref="E51:E61" si="8">O15</f>
        <v>0.21999999999999997</v>
      </c>
      <c r="F51" s="97">
        <f t="shared" ref="F51:F61" si="9">Q15</f>
        <v>2.2142857142857152E-2</v>
      </c>
      <c r="G51" s="95">
        <f t="shared" ref="G51:G61" si="10">AVERAGE(F49:F51)</f>
        <v>2.2219662058371743E-2</v>
      </c>
      <c r="H51" s="98">
        <f t="shared" ref="H51:H61" si="11">AVERAGE(B40:B51)</f>
        <v>0.2051309715821813</v>
      </c>
    </row>
    <row r="52" spans="1:8" ht="15" thickBot="1">
      <c r="A52" s="100" t="s">
        <v>44</v>
      </c>
      <c r="B52" s="95">
        <f t="shared" si="5"/>
        <v>0.2142903225806452</v>
      </c>
      <c r="C52" s="96">
        <f t="shared" si="6"/>
        <v>2</v>
      </c>
      <c r="D52" s="95">
        <f t="shared" si="7"/>
        <v>0.21936904761904763</v>
      </c>
      <c r="E52" s="97">
        <f t="shared" si="8"/>
        <v>0.21141935483870972</v>
      </c>
      <c r="F52" s="97">
        <f t="shared" si="9"/>
        <v>1.9354838709677427E-2</v>
      </c>
      <c r="G52" s="95">
        <f t="shared" si="10"/>
        <v>2.0499231950844864E-2</v>
      </c>
      <c r="H52" s="98">
        <f t="shared" si="11"/>
        <v>0.2053272081413211</v>
      </c>
    </row>
    <row r="53" spans="1:8" ht="15" thickBot="1">
      <c r="A53" s="100" t="s">
        <v>45</v>
      </c>
      <c r="B53" s="95">
        <f t="shared" si="5"/>
        <v>0.20130000000000006</v>
      </c>
      <c r="C53" s="96">
        <f t="shared" si="6"/>
        <v>3</v>
      </c>
      <c r="D53" s="95">
        <f t="shared" si="7"/>
        <v>0.21323248847926271</v>
      </c>
      <c r="E53" s="97">
        <f t="shared" si="8"/>
        <v>0.20139999999999997</v>
      </c>
      <c r="F53" s="97">
        <f t="shared" si="9"/>
        <v>3.2000000000000008E-2</v>
      </c>
      <c r="G53" s="95">
        <f t="shared" si="10"/>
        <v>2.4499231950844861E-2</v>
      </c>
      <c r="H53" s="98">
        <f t="shared" si="11"/>
        <v>0.20432998591909887</v>
      </c>
    </row>
    <row r="54" spans="1:8" ht="15" thickBot="1">
      <c r="A54" s="100" t="s">
        <v>46</v>
      </c>
      <c r="B54" s="95">
        <f t="shared" si="5"/>
        <v>0.19229032258064513</v>
      </c>
      <c r="C54" s="96">
        <f t="shared" si="6"/>
        <v>4</v>
      </c>
      <c r="D54" s="95">
        <f t="shared" si="7"/>
        <v>0.20262688172043011</v>
      </c>
      <c r="E54" s="97">
        <f t="shared" si="8"/>
        <v>0.18319354838709678</v>
      </c>
      <c r="F54" s="97">
        <f t="shared" si="9"/>
        <v>4.0000000000000015E-2</v>
      </c>
      <c r="G54" s="95">
        <f t="shared" si="10"/>
        <v>3.0451612903225816E-2</v>
      </c>
      <c r="H54" s="98">
        <f t="shared" si="11"/>
        <v>0.20403159882232466</v>
      </c>
    </row>
    <row r="55" spans="1:8" ht="15" thickBot="1">
      <c r="A55" s="100" t="s">
        <v>47</v>
      </c>
      <c r="B55" s="95">
        <f t="shared" si="5"/>
        <v>0.25176666666666664</v>
      </c>
      <c r="C55" s="96">
        <f t="shared" si="6"/>
        <v>3</v>
      </c>
      <c r="D55" s="95">
        <f t="shared" si="7"/>
        <v>0.21511899641577062</v>
      </c>
      <c r="E55" s="97">
        <f t="shared" si="8"/>
        <v>0.19123333333333334</v>
      </c>
      <c r="F55" s="97">
        <f t="shared" si="9"/>
        <v>2.4666666666666677E-2</v>
      </c>
      <c r="G55" s="95">
        <f t="shared" si="10"/>
        <v>3.2222222222222235E-2</v>
      </c>
      <c r="H55" s="98">
        <f t="shared" si="11"/>
        <v>0.20850659882232467</v>
      </c>
    </row>
    <row r="56" spans="1:8" ht="15" thickBot="1">
      <c r="A56" s="100" t="s">
        <v>48</v>
      </c>
      <c r="B56" s="95">
        <f t="shared" si="5"/>
        <v>0.21293548387096781</v>
      </c>
      <c r="C56" s="96">
        <f t="shared" si="6"/>
        <v>1.1000000000000001</v>
      </c>
      <c r="D56" s="95">
        <f t="shared" si="7"/>
        <v>0.21899749103942653</v>
      </c>
      <c r="E56" s="97">
        <f t="shared" si="8"/>
        <v>0.21274193548387094</v>
      </c>
      <c r="F56" s="97">
        <f t="shared" si="9"/>
        <v>4.0000000000000015E-2</v>
      </c>
      <c r="G56" s="95">
        <f t="shared" si="10"/>
        <v>3.4888888888888907E-2</v>
      </c>
      <c r="H56" s="98">
        <f t="shared" si="11"/>
        <v>0.20983455581157193</v>
      </c>
    </row>
    <row r="57" spans="1:8" ht="15" thickBot="1">
      <c r="A57" s="100" t="s">
        <v>49</v>
      </c>
      <c r="B57" s="95">
        <f t="shared" si="5"/>
        <v>0.19445161290322582</v>
      </c>
      <c r="C57" s="96" t="str">
        <f t="shared" si="6"/>
        <v>&lt;2.0</v>
      </c>
      <c r="D57" s="95">
        <f t="shared" si="7"/>
        <v>0.2197179211469534</v>
      </c>
      <c r="E57" s="97">
        <f t="shared" si="8"/>
        <v>0.20183870967741938</v>
      </c>
      <c r="F57" s="97">
        <f t="shared" si="9"/>
        <v>1.9354838709677428E-3</v>
      </c>
      <c r="G57" s="95">
        <f t="shared" si="10"/>
        <v>2.2200716845878144E-2</v>
      </c>
      <c r="H57" s="98">
        <f t="shared" si="11"/>
        <v>0.20930767409114182</v>
      </c>
    </row>
    <row r="58" spans="1:8" ht="15" thickBot="1">
      <c r="A58" s="100" t="s">
        <v>51</v>
      </c>
      <c r="B58" s="95">
        <f t="shared" si="5"/>
        <v>0.17743333333333336</v>
      </c>
      <c r="C58" s="96">
        <f t="shared" si="6"/>
        <v>4</v>
      </c>
      <c r="D58" s="95">
        <f t="shared" si="7"/>
        <v>0.19494014336917564</v>
      </c>
      <c r="E58" s="97">
        <f t="shared" si="8"/>
        <v>0.16639999999999999</v>
      </c>
      <c r="F58" s="97">
        <f t="shared" si="9"/>
        <v>6.6666666666666664E-4</v>
      </c>
      <c r="G58" s="95">
        <f t="shared" si="10"/>
        <v>1.4200716845878142E-2</v>
      </c>
      <c r="H58" s="98">
        <f t="shared" si="11"/>
        <v>0.2080882296466974</v>
      </c>
    </row>
    <row r="59" spans="1:8" ht="15" thickBot="1">
      <c r="A59" s="100" t="s">
        <v>52</v>
      </c>
      <c r="B59" s="95">
        <f>C23</f>
        <v>0.19012903225806452</v>
      </c>
      <c r="C59" s="96">
        <f t="shared" si="6"/>
        <v>4</v>
      </c>
      <c r="D59" s="95">
        <f t="shared" si="7"/>
        <v>0.18733799283154126</v>
      </c>
      <c r="E59" s="97">
        <f t="shared" si="8"/>
        <v>0.18977419354838707</v>
      </c>
      <c r="F59" s="97">
        <f t="shared" si="9"/>
        <v>1.8064516129032256E-2</v>
      </c>
      <c r="G59" s="95">
        <f t="shared" si="10"/>
        <v>6.8888888888888888E-3</v>
      </c>
      <c r="H59" s="98">
        <f t="shared" si="11"/>
        <v>0.20792425115207377</v>
      </c>
    </row>
    <row r="60" spans="1:8" ht="15" thickBot="1">
      <c r="A60" s="100" t="s">
        <v>53</v>
      </c>
      <c r="B60" s="95">
        <f t="shared" si="5"/>
        <v>0.19790000000000002</v>
      </c>
      <c r="C60" s="96">
        <f t="shared" si="6"/>
        <v>4</v>
      </c>
      <c r="D60" s="95">
        <f t="shared" si="7"/>
        <v>0.18848745519713264</v>
      </c>
      <c r="E60" s="97">
        <f t="shared" si="8"/>
        <v>0.19329999999999997</v>
      </c>
      <c r="F60" s="97">
        <f t="shared" si="9"/>
        <v>0</v>
      </c>
      <c r="G60" s="95">
        <f t="shared" si="10"/>
        <v>6.2437275985663078E-3</v>
      </c>
      <c r="H60" s="98">
        <f t="shared" si="11"/>
        <v>0.20737828341013831</v>
      </c>
    </row>
    <row r="61" spans="1:8" ht="15" thickBot="1">
      <c r="A61" s="108" t="s">
        <v>54</v>
      </c>
      <c r="B61" s="95">
        <f t="shared" si="5"/>
        <v>0.20467741935483877</v>
      </c>
      <c r="C61" s="96">
        <f t="shared" si="6"/>
        <v>4</v>
      </c>
      <c r="D61" s="95">
        <f t="shared" si="7"/>
        <v>0.19756881720430108</v>
      </c>
      <c r="E61" s="97">
        <f t="shared" si="8"/>
        <v>0.20519354838709675</v>
      </c>
      <c r="F61" s="97">
        <f t="shared" si="9"/>
        <v>9.2258064516129046E-3</v>
      </c>
      <c r="G61" s="95">
        <f t="shared" si="10"/>
        <v>9.0967741935483876E-3</v>
      </c>
      <c r="H61" s="98">
        <f t="shared" si="11"/>
        <v>0.20674925115207377</v>
      </c>
    </row>
  </sheetData>
  <mergeCells count="6">
    <mergeCell ref="A1:R1"/>
    <mergeCell ref="B10:D10"/>
    <mergeCell ref="E10:G10"/>
    <mergeCell ref="I10:J10"/>
    <mergeCell ref="A32:H33"/>
    <mergeCell ref="T41:U41"/>
  </mergeCells>
  <hyperlinks>
    <hyperlink ref="O3" location="Hyperlinks!A1" display="Hyperlinks!A1" xr:uid="{BA58CE11-2B4B-435D-8DC8-6CFFE08A28A3}"/>
  </hyperlinks>
  <pageMargins left="0.7" right="0.7" top="0.75" bottom="0.75" header="0.3" footer="0.3"/>
  <pageSetup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DC0BC-A12D-44CA-B3A4-E99385326FC6}">
  <sheetPr>
    <tabColor rgb="FF92D050"/>
  </sheetPr>
  <dimension ref="A1:AK266"/>
  <sheetViews>
    <sheetView zoomScale="90" zoomScaleNormal="90" workbookViewId="0">
      <selection activeCell="P5" sqref="P5"/>
    </sheetView>
  </sheetViews>
  <sheetFormatPr defaultRowHeight="14.25"/>
  <cols>
    <col min="1" max="1" width="12.5" customWidth="1"/>
    <col min="2" max="4" width="5.875" customWidth="1"/>
    <col min="5" max="5" width="7.625" bestFit="1" customWidth="1"/>
    <col min="6" max="8" width="5.875" customWidth="1"/>
    <col min="9" max="9" width="8.125" bestFit="1" customWidth="1"/>
    <col min="10" max="13" width="5.875" customWidth="1"/>
    <col min="14" max="14" width="5.875" bestFit="1" customWidth="1"/>
    <col min="15" max="32" width="5.875" customWidth="1"/>
    <col min="33" max="33" width="1.125" customWidth="1"/>
    <col min="34" max="34" width="7.375" style="138" customWidth="1"/>
    <col min="36" max="36" width="7.375" customWidth="1"/>
  </cols>
  <sheetData>
    <row r="1" spans="1:37" ht="15">
      <c r="A1" s="113" t="s">
        <v>71</v>
      </c>
      <c r="B1" s="15"/>
      <c r="C1" s="15"/>
      <c r="D1" s="15"/>
      <c r="E1" s="15"/>
      <c r="F1" s="15"/>
      <c r="G1" s="11" t="s">
        <v>7</v>
      </c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2"/>
      <c r="AH1" s="114"/>
      <c r="AI1" s="2"/>
      <c r="AJ1" s="2"/>
    </row>
    <row r="2" spans="1:37" ht="15">
      <c r="A2" s="113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2"/>
      <c r="AH2" s="114"/>
      <c r="AI2" s="2"/>
      <c r="AJ2" s="2"/>
    </row>
    <row r="3" spans="1:37">
      <c r="A3" s="115" t="s">
        <v>72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2"/>
      <c r="AH3" s="114"/>
      <c r="AI3" s="2"/>
      <c r="AJ3" s="2"/>
    </row>
    <row r="4" spans="1:37" ht="15">
      <c r="A4" s="116" t="s">
        <v>73</v>
      </c>
      <c r="B4" s="15"/>
      <c r="C4" s="117" t="s">
        <v>74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2"/>
      <c r="AH4" s="118" t="s">
        <v>73</v>
      </c>
      <c r="AI4" s="2"/>
      <c r="AJ4" s="2"/>
    </row>
    <row r="5" spans="1:37" ht="19.5" customHeight="1">
      <c r="A5" s="119" t="s">
        <v>75</v>
      </c>
      <c r="B5" s="119">
        <v>1</v>
      </c>
      <c r="C5" s="119">
        <v>2</v>
      </c>
      <c r="D5" s="119">
        <v>3</v>
      </c>
      <c r="E5" s="119">
        <v>4</v>
      </c>
      <c r="F5" s="119">
        <v>5</v>
      </c>
      <c r="G5" s="119">
        <v>6</v>
      </c>
      <c r="H5" s="119">
        <v>7</v>
      </c>
      <c r="I5" s="119">
        <v>8</v>
      </c>
      <c r="J5" s="119">
        <v>9</v>
      </c>
      <c r="K5" s="119">
        <v>10</v>
      </c>
      <c r="L5" s="119">
        <v>11</v>
      </c>
      <c r="M5" s="119">
        <v>12</v>
      </c>
      <c r="N5" s="119">
        <v>13</v>
      </c>
      <c r="O5" s="119">
        <v>14</v>
      </c>
      <c r="P5" s="119">
        <v>15</v>
      </c>
      <c r="Q5" s="119">
        <v>16</v>
      </c>
      <c r="R5" s="119">
        <v>17</v>
      </c>
      <c r="S5" s="119">
        <v>18</v>
      </c>
      <c r="T5" s="119">
        <v>19</v>
      </c>
      <c r="U5" s="119">
        <v>20</v>
      </c>
      <c r="V5" s="119">
        <v>21</v>
      </c>
      <c r="W5" s="119">
        <v>22</v>
      </c>
      <c r="X5" s="119">
        <v>23</v>
      </c>
      <c r="Y5" s="119">
        <v>24</v>
      </c>
      <c r="Z5" s="119">
        <v>25</v>
      </c>
      <c r="AA5" s="119">
        <v>26</v>
      </c>
      <c r="AB5" s="119">
        <v>27</v>
      </c>
      <c r="AC5" s="119">
        <v>28</v>
      </c>
      <c r="AD5" s="119">
        <v>29</v>
      </c>
      <c r="AE5" s="119">
        <v>30</v>
      </c>
      <c r="AF5" s="119">
        <v>31</v>
      </c>
      <c r="AG5" s="120"/>
      <c r="AH5" s="121" t="s">
        <v>76</v>
      </c>
      <c r="AI5" s="122" t="s">
        <v>77</v>
      </c>
      <c r="AJ5" s="122" t="s">
        <v>28</v>
      </c>
    </row>
    <row r="6" spans="1:37" ht="20.25" customHeight="1">
      <c r="A6" s="56">
        <v>43466</v>
      </c>
      <c r="B6" s="57">
        <v>0.23100000000000001</v>
      </c>
      <c r="C6" s="57">
        <v>0.222</v>
      </c>
      <c r="D6" s="57">
        <v>0.20799999999999999</v>
      </c>
      <c r="E6" s="57">
        <v>0.20399999999999999</v>
      </c>
      <c r="F6" s="57">
        <v>0.214</v>
      </c>
      <c r="G6" s="57">
        <v>0.23</v>
      </c>
      <c r="H6" s="57">
        <v>0.215</v>
      </c>
      <c r="I6" s="57">
        <v>0.216</v>
      </c>
      <c r="J6" s="57">
        <v>0.214</v>
      </c>
      <c r="K6" s="57">
        <v>0.216</v>
      </c>
      <c r="L6" s="57">
        <v>0.20899999999999999</v>
      </c>
      <c r="M6" s="57">
        <v>0.22500000000000001</v>
      </c>
      <c r="N6" s="57">
        <v>0.24399999999999999</v>
      </c>
      <c r="O6" s="57">
        <v>0.20899999999999999</v>
      </c>
      <c r="P6" s="57">
        <v>0.20100000000000001</v>
      </c>
      <c r="Q6" s="57">
        <v>0.22700000000000001</v>
      </c>
      <c r="R6" s="57">
        <v>0.19800000000000001</v>
      </c>
      <c r="S6" s="57">
        <v>0.21199999999999999</v>
      </c>
      <c r="T6" s="57">
        <v>0.20200000000000001</v>
      </c>
      <c r="U6" s="57">
        <v>0.22800000000000001</v>
      </c>
      <c r="V6" s="57">
        <v>0.222</v>
      </c>
      <c r="W6" s="57">
        <v>0.222</v>
      </c>
      <c r="X6" s="57">
        <v>0.20399999999999999</v>
      </c>
      <c r="Y6" s="57">
        <v>0.21199999999999999</v>
      </c>
      <c r="Z6" s="57">
        <v>0.20899999999999999</v>
      </c>
      <c r="AA6" s="57">
        <v>0.23100000000000001</v>
      </c>
      <c r="AB6" s="57">
        <v>0.27700000000000002</v>
      </c>
      <c r="AC6" s="57">
        <v>0.224</v>
      </c>
      <c r="AD6" s="57">
        <v>0.248</v>
      </c>
      <c r="AE6" s="57">
        <v>0.22</v>
      </c>
      <c r="AF6" s="57">
        <v>0.217</v>
      </c>
      <c r="AG6" s="123"/>
      <c r="AH6" s="124">
        <f>SUM(B6:AF6)</f>
        <v>6.8109999999999999</v>
      </c>
      <c r="AI6" s="125">
        <f t="shared" ref="AI6:AI17" si="0">IF(ISERROR(AVERAGE(B6:AF6))," ",AVERAGE(B6:AF6))</f>
        <v>0.21970967741935485</v>
      </c>
      <c r="AJ6" s="60">
        <f>MAX(B6:AF6)</f>
        <v>0.27700000000000002</v>
      </c>
    </row>
    <row r="7" spans="1:37" ht="20.25" customHeight="1">
      <c r="A7" s="61" t="s">
        <v>43</v>
      </c>
      <c r="B7" s="57">
        <v>0.20300000000000001</v>
      </c>
      <c r="C7" s="57">
        <v>0.23</v>
      </c>
      <c r="D7" s="57">
        <v>0.246</v>
      </c>
      <c r="E7" s="57">
        <v>0.22900000000000001</v>
      </c>
      <c r="F7" s="57">
        <v>0.217</v>
      </c>
      <c r="G7" s="57">
        <v>0.23</v>
      </c>
      <c r="H7" s="57">
        <v>0.223</v>
      </c>
      <c r="I7" s="57">
        <v>0.20599999999999999</v>
      </c>
      <c r="J7" s="57">
        <v>0.23300000000000001</v>
      </c>
      <c r="K7" s="57">
        <v>0.25600000000000001</v>
      </c>
      <c r="L7" s="57">
        <v>0.224</v>
      </c>
      <c r="M7" s="57">
        <v>0.23400000000000001</v>
      </c>
      <c r="N7" s="57">
        <v>0.20799999999999999</v>
      </c>
      <c r="O7" s="57">
        <v>0.224</v>
      </c>
      <c r="P7" s="57">
        <v>0.20499999999999999</v>
      </c>
      <c r="Q7" s="57">
        <v>0.214</v>
      </c>
      <c r="R7" s="57">
        <v>0.22700000000000001</v>
      </c>
      <c r="S7" s="57">
        <v>0.22700000000000001</v>
      </c>
      <c r="T7" s="57">
        <v>0.218</v>
      </c>
      <c r="U7" s="57">
        <v>0.20300000000000001</v>
      </c>
      <c r="V7" s="57">
        <v>0.22900000000000001</v>
      </c>
      <c r="W7" s="57">
        <v>0.216</v>
      </c>
      <c r="X7" s="57">
        <v>0.22800000000000001</v>
      </c>
      <c r="Y7" s="57">
        <v>0.254</v>
      </c>
      <c r="Z7" s="57">
        <v>0.20300000000000001</v>
      </c>
      <c r="AA7" s="57">
        <v>0.245</v>
      </c>
      <c r="AB7" s="57">
        <v>0.217</v>
      </c>
      <c r="AC7" s="57">
        <v>0.22600000000000001</v>
      </c>
      <c r="AD7" s="126"/>
      <c r="AE7" s="127"/>
      <c r="AF7" s="127"/>
      <c r="AG7" s="123"/>
      <c r="AH7" s="124">
        <f>SUM(B7:AC7)</f>
        <v>6.2750000000000004</v>
      </c>
      <c r="AI7" s="125">
        <f t="shared" si="0"/>
        <v>0.22410714285714287</v>
      </c>
      <c r="AJ7" s="60">
        <f t="shared" ref="AJ7:AJ17" si="1">MAX(B7:AF7)</f>
        <v>0.25600000000000001</v>
      </c>
    </row>
    <row r="8" spans="1:37" ht="20.25" customHeight="1">
      <c r="A8" s="61" t="s">
        <v>44</v>
      </c>
      <c r="B8" s="57">
        <v>0.21</v>
      </c>
      <c r="C8" s="57">
        <v>0.224</v>
      </c>
      <c r="D8" s="57">
        <v>0.24299999999999999</v>
      </c>
      <c r="E8" s="57">
        <v>0.214</v>
      </c>
      <c r="F8" s="57">
        <v>0.21199999999999999</v>
      </c>
      <c r="G8" s="57">
        <v>0.21299999999999999</v>
      </c>
      <c r="H8" s="57">
        <v>0.21199999999999999</v>
      </c>
      <c r="I8" s="57">
        <v>0.20799999999999999</v>
      </c>
      <c r="J8" s="57">
        <v>0.216</v>
      </c>
      <c r="K8" s="57">
        <v>0.24299999999999999</v>
      </c>
      <c r="L8" s="57">
        <v>0.20699999999999999</v>
      </c>
      <c r="M8" s="57">
        <v>0.20200000000000001</v>
      </c>
      <c r="N8" s="57">
        <v>0.20799999999999999</v>
      </c>
      <c r="O8" s="57">
        <v>0.20599999999999999</v>
      </c>
      <c r="P8" s="57">
        <v>0.20499999999999999</v>
      </c>
      <c r="Q8" s="57">
        <v>0.215</v>
      </c>
      <c r="R8" s="57">
        <v>0.22600000000000001</v>
      </c>
      <c r="S8" s="57">
        <v>0.217</v>
      </c>
      <c r="T8" s="57">
        <v>0.20699999999999999</v>
      </c>
      <c r="U8" s="57">
        <v>0.21099999999999999</v>
      </c>
      <c r="V8" s="57">
        <v>0.20499999999999999</v>
      </c>
      <c r="W8" s="57">
        <v>0.216</v>
      </c>
      <c r="X8" s="57">
        <v>0.16700000000000001</v>
      </c>
      <c r="Y8" s="57">
        <v>0.25800000000000001</v>
      </c>
      <c r="Z8" s="57">
        <v>0.22700000000000001</v>
      </c>
      <c r="AA8" s="57">
        <v>0.20399999999999999</v>
      </c>
      <c r="AB8" s="57">
        <v>0.21099999999999999</v>
      </c>
      <c r="AC8" s="57">
        <v>0.20599999999999999</v>
      </c>
      <c r="AD8" s="57">
        <v>0.19800000000000001</v>
      </c>
      <c r="AE8" s="57">
        <v>0.218</v>
      </c>
      <c r="AF8" s="57">
        <v>0.23400000000000001</v>
      </c>
      <c r="AG8" s="123"/>
      <c r="AH8" s="124">
        <f>SUM(B8:AF8)</f>
        <v>6.6430000000000016</v>
      </c>
      <c r="AI8" s="125">
        <f t="shared" si="0"/>
        <v>0.2142903225806452</v>
      </c>
      <c r="AJ8" s="60">
        <f t="shared" si="1"/>
        <v>0.25800000000000001</v>
      </c>
    </row>
    <row r="9" spans="1:37" ht="20.25" customHeight="1">
      <c r="A9" s="61" t="s">
        <v>45</v>
      </c>
      <c r="B9" s="57">
        <v>0.20899999999999999</v>
      </c>
      <c r="C9" s="57">
        <v>0.20599999999999999</v>
      </c>
      <c r="D9" s="57">
        <v>0.19600000000000001</v>
      </c>
      <c r="E9" s="57">
        <v>0.19700000000000001</v>
      </c>
      <c r="F9" s="57">
        <v>0.191</v>
      </c>
      <c r="G9" s="57">
        <v>0.20399999999999999</v>
      </c>
      <c r="H9" s="57">
        <v>0.223</v>
      </c>
      <c r="I9" s="57">
        <v>0.189</v>
      </c>
      <c r="J9" s="57">
        <v>0.214</v>
      </c>
      <c r="K9" s="57">
        <v>0.182</v>
      </c>
      <c r="L9" s="57">
        <v>0.19900000000000001</v>
      </c>
      <c r="M9" s="57">
        <v>0.185</v>
      </c>
      <c r="N9" s="57">
        <v>0.20799999999999999</v>
      </c>
      <c r="O9" s="57">
        <v>0.22</v>
      </c>
      <c r="P9" s="57">
        <v>0.20200000000000001</v>
      </c>
      <c r="Q9" s="57">
        <v>0.20200000000000001</v>
      </c>
      <c r="R9" s="57">
        <v>0.193</v>
      </c>
      <c r="S9" s="57">
        <v>0.192</v>
      </c>
      <c r="T9" s="57">
        <v>0.19400000000000001</v>
      </c>
      <c r="U9" s="57">
        <v>0.20499999999999999</v>
      </c>
      <c r="V9" s="57">
        <v>0.21099999999999999</v>
      </c>
      <c r="W9" s="57">
        <v>0.20799999999999999</v>
      </c>
      <c r="X9" s="57">
        <v>0.19900000000000001</v>
      </c>
      <c r="Y9" s="57">
        <v>0.19500000000000001</v>
      </c>
      <c r="Z9" s="57">
        <v>0.187</v>
      </c>
      <c r="AA9" s="57">
        <v>0.20699999999999999</v>
      </c>
      <c r="AB9" s="57">
        <v>0.214</v>
      </c>
      <c r="AC9" s="57">
        <v>0.22600000000000001</v>
      </c>
      <c r="AD9" s="57">
        <v>0.19400000000000001</v>
      </c>
      <c r="AE9" s="57">
        <v>0.187</v>
      </c>
      <c r="AF9" s="127"/>
      <c r="AG9" s="123"/>
      <c r="AH9" s="124">
        <f>SUM(B9:AE9)</f>
        <v>6.0390000000000015</v>
      </c>
      <c r="AI9" s="125">
        <f t="shared" si="0"/>
        <v>0.20130000000000006</v>
      </c>
      <c r="AJ9" s="60">
        <f t="shared" si="1"/>
        <v>0.22600000000000001</v>
      </c>
    </row>
    <row r="10" spans="1:37" ht="20.25" customHeight="1">
      <c r="A10" s="61" t="s">
        <v>46</v>
      </c>
      <c r="B10" s="57">
        <v>0.185</v>
      </c>
      <c r="C10" s="57">
        <v>0.20200000000000001</v>
      </c>
      <c r="D10" s="57">
        <v>0.161</v>
      </c>
      <c r="E10" s="57">
        <v>0.19</v>
      </c>
      <c r="F10" s="57">
        <v>0.20200000000000001</v>
      </c>
      <c r="G10" s="57">
        <v>0.18099999999999999</v>
      </c>
      <c r="H10" s="57">
        <v>0.216</v>
      </c>
      <c r="I10" s="57">
        <v>0.184</v>
      </c>
      <c r="J10" s="57">
        <v>0.183</v>
      </c>
      <c r="K10" s="57">
        <v>0.192</v>
      </c>
      <c r="L10" s="57">
        <v>0.20399999999999999</v>
      </c>
      <c r="M10" s="57">
        <v>0.21199999999999999</v>
      </c>
      <c r="N10" s="57">
        <v>0.19400000000000001</v>
      </c>
      <c r="O10" s="57">
        <v>0.186</v>
      </c>
      <c r="P10" s="57">
        <v>0.187</v>
      </c>
      <c r="Q10" s="57">
        <v>0.186</v>
      </c>
      <c r="R10" s="57">
        <v>0.18099999999999999</v>
      </c>
      <c r="S10" s="57">
        <v>0.189</v>
      </c>
      <c r="T10" s="57">
        <v>0.21099999999999999</v>
      </c>
      <c r="U10" s="57">
        <v>0.192</v>
      </c>
      <c r="V10" s="57">
        <v>0.18099999999999999</v>
      </c>
      <c r="W10" s="57">
        <v>0.183</v>
      </c>
      <c r="X10" s="57">
        <v>0.193</v>
      </c>
      <c r="Y10" s="57">
        <v>0.187</v>
      </c>
      <c r="Z10" s="57">
        <v>0.19800000000000001</v>
      </c>
      <c r="AA10" s="57">
        <v>0.19900000000000001</v>
      </c>
      <c r="AB10" s="57">
        <v>0.221</v>
      </c>
      <c r="AC10" s="57">
        <v>0.19400000000000001</v>
      </c>
      <c r="AD10" s="57">
        <v>0.19600000000000001</v>
      </c>
      <c r="AE10" s="57">
        <v>0.185</v>
      </c>
      <c r="AF10" s="57">
        <v>0.186</v>
      </c>
      <c r="AG10" s="123"/>
      <c r="AH10" s="124">
        <f t="shared" ref="AH10:AH13" si="2">SUM(B10:AF10)</f>
        <v>5.9609999999999994</v>
      </c>
      <c r="AI10" s="125">
        <f t="shared" si="0"/>
        <v>0.19229032258064513</v>
      </c>
      <c r="AJ10" s="60">
        <f t="shared" si="1"/>
        <v>0.221</v>
      </c>
    </row>
    <row r="11" spans="1:37" ht="20.25" customHeight="1">
      <c r="A11" s="61" t="s">
        <v>47</v>
      </c>
      <c r="B11" s="57">
        <v>0.19600000000000001</v>
      </c>
      <c r="C11" s="57">
        <v>0.2</v>
      </c>
      <c r="D11" s="57">
        <v>0.185</v>
      </c>
      <c r="E11" s="57">
        <v>0.18099999999999999</v>
      </c>
      <c r="F11" s="57">
        <v>0.17799999999999999</v>
      </c>
      <c r="G11" s="57">
        <v>0.185</v>
      </c>
      <c r="H11" s="57">
        <v>0.182</v>
      </c>
      <c r="I11" s="57">
        <v>0.20200000000000001</v>
      </c>
      <c r="J11" s="57">
        <v>0.2</v>
      </c>
      <c r="K11" s="57">
        <v>1.9219999999999999</v>
      </c>
      <c r="L11" s="57">
        <v>0.16700000000000001</v>
      </c>
      <c r="M11" s="57">
        <v>0.188</v>
      </c>
      <c r="N11" s="57">
        <v>0.187</v>
      </c>
      <c r="O11" s="57">
        <v>0.193</v>
      </c>
      <c r="P11" s="57">
        <v>0.20300000000000001</v>
      </c>
      <c r="Q11" s="57">
        <v>0.218</v>
      </c>
      <c r="R11" s="57">
        <v>0.193</v>
      </c>
      <c r="S11" s="57">
        <v>0.192</v>
      </c>
      <c r="T11" s="57">
        <v>0.17299999999999999</v>
      </c>
      <c r="U11" s="57">
        <v>0.17299999999999999</v>
      </c>
      <c r="V11" s="57">
        <v>0.20899999999999999</v>
      </c>
      <c r="W11" s="57">
        <v>0.22600000000000001</v>
      </c>
      <c r="X11" s="57">
        <v>0.23100000000000001</v>
      </c>
      <c r="Y11" s="57">
        <v>0.20300000000000001</v>
      </c>
      <c r="Z11" s="57">
        <v>0.20799999999999999</v>
      </c>
      <c r="AA11" s="57">
        <v>0.186</v>
      </c>
      <c r="AB11" s="57">
        <v>0.17399999999999999</v>
      </c>
      <c r="AC11" s="57">
        <v>0.2</v>
      </c>
      <c r="AD11" s="57">
        <v>0.20499999999999999</v>
      </c>
      <c r="AE11" s="57">
        <v>0.193</v>
      </c>
      <c r="AF11" s="127"/>
      <c r="AG11" s="123"/>
      <c r="AH11" s="124">
        <f>SUM(B11:AE11)</f>
        <v>7.5529999999999999</v>
      </c>
      <c r="AI11" s="125">
        <f t="shared" si="0"/>
        <v>0.25176666666666664</v>
      </c>
      <c r="AJ11" s="60">
        <f t="shared" si="1"/>
        <v>1.9219999999999999</v>
      </c>
      <c r="AK11" s="128"/>
    </row>
    <row r="12" spans="1:37" ht="20.25" customHeight="1">
      <c r="A12" s="61" t="s">
        <v>48</v>
      </c>
      <c r="B12" s="57">
        <v>0.188</v>
      </c>
      <c r="C12" s="57">
        <v>0.20899999999999999</v>
      </c>
      <c r="D12" s="57">
        <v>0.217</v>
      </c>
      <c r="E12" s="57">
        <v>0.214</v>
      </c>
      <c r="F12" s="57">
        <v>0.22500000000000001</v>
      </c>
      <c r="G12" s="57">
        <v>0.22</v>
      </c>
      <c r="H12" s="57">
        <v>0.22600000000000001</v>
      </c>
      <c r="I12" s="57">
        <v>0.21299999999999999</v>
      </c>
      <c r="J12" s="57">
        <v>0.222</v>
      </c>
      <c r="K12" s="57">
        <v>0.20799999999999999</v>
      </c>
      <c r="L12" s="57">
        <v>0.21299999999999999</v>
      </c>
      <c r="M12" s="57">
        <v>0.221</v>
      </c>
      <c r="N12" s="57">
        <v>0.223</v>
      </c>
      <c r="O12" s="57">
        <v>0.221</v>
      </c>
      <c r="P12" s="57">
        <v>0.21</v>
      </c>
      <c r="Q12" s="57">
        <v>0.21</v>
      </c>
      <c r="R12" s="57">
        <v>0.20599999999999999</v>
      </c>
      <c r="S12" s="57">
        <v>0.214</v>
      </c>
      <c r="T12" s="57">
        <v>0.22800000000000001</v>
      </c>
      <c r="U12" s="57">
        <v>0.219</v>
      </c>
      <c r="V12" s="57">
        <v>0.23400000000000001</v>
      </c>
      <c r="W12" s="57">
        <v>0.23</v>
      </c>
      <c r="X12" s="57">
        <v>0.219</v>
      </c>
      <c r="Y12" s="57">
        <v>0.21199999999999999</v>
      </c>
      <c r="Z12" s="57">
        <v>0.22700000000000001</v>
      </c>
      <c r="AA12" s="57">
        <v>0.20100000000000001</v>
      </c>
      <c r="AB12" s="57">
        <v>0.22</v>
      </c>
      <c r="AC12" s="57">
        <v>0.19500000000000001</v>
      </c>
      <c r="AD12" s="57">
        <v>0.184</v>
      </c>
      <c r="AE12" s="57">
        <v>0.19</v>
      </c>
      <c r="AF12" s="57">
        <v>0.182</v>
      </c>
      <c r="AG12" s="123"/>
      <c r="AH12" s="124">
        <f t="shared" si="2"/>
        <v>6.6010000000000018</v>
      </c>
      <c r="AI12" s="125">
        <f>IF(ISERROR(AVERAGE(B12:AF12))," ",AVERAGE(B12:AF12))</f>
        <v>0.21293548387096781</v>
      </c>
      <c r="AJ12" s="60">
        <f t="shared" si="1"/>
        <v>0.23400000000000001</v>
      </c>
    </row>
    <row r="13" spans="1:37" ht="20.25" customHeight="1">
      <c r="A13" s="61" t="s">
        <v>49</v>
      </c>
      <c r="B13" s="57">
        <v>0.187</v>
      </c>
      <c r="C13" s="57">
        <v>0.189</v>
      </c>
      <c r="D13" s="57">
        <v>0.189</v>
      </c>
      <c r="E13" s="57">
        <v>0.20599999999999999</v>
      </c>
      <c r="F13" s="57">
        <v>0.22</v>
      </c>
      <c r="G13" s="57">
        <v>0.19500000000000001</v>
      </c>
      <c r="H13" s="57">
        <v>0.2</v>
      </c>
      <c r="I13" s="57">
        <v>0.19400000000000001</v>
      </c>
      <c r="J13" s="57">
        <v>0.191</v>
      </c>
      <c r="K13" s="57">
        <v>0.16500000000000001</v>
      </c>
      <c r="L13" s="57">
        <v>0.215</v>
      </c>
      <c r="M13" s="57">
        <v>0.19900000000000001</v>
      </c>
      <c r="N13" s="57">
        <v>0.19700000000000001</v>
      </c>
      <c r="O13" s="57">
        <v>0.192</v>
      </c>
      <c r="P13" s="57">
        <v>0.192</v>
      </c>
      <c r="Q13" s="57">
        <v>0.19800000000000001</v>
      </c>
      <c r="R13" s="57">
        <v>0.20200000000000001</v>
      </c>
      <c r="S13" s="57">
        <v>0.21099999999999999</v>
      </c>
      <c r="T13" s="57">
        <v>0.20100000000000001</v>
      </c>
      <c r="U13" s="57">
        <v>0.18</v>
      </c>
      <c r="V13" s="57">
        <v>0.19700000000000001</v>
      </c>
      <c r="W13" s="57">
        <v>0.19700000000000001</v>
      </c>
      <c r="X13" s="57">
        <v>0.185</v>
      </c>
      <c r="Y13" s="57">
        <v>0.216</v>
      </c>
      <c r="Z13" s="57">
        <v>0.20100000000000001</v>
      </c>
      <c r="AA13" s="57">
        <v>0.19500000000000001</v>
      </c>
      <c r="AB13" s="57">
        <v>0.186</v>
      </c>
      <c r="AC13" s="57">
        <v>0.192</v>
      </c>
      <c r="AD13" s="57">
        <v>0.17399999999999999</v>
      </c>
      <c r="AE13" s="57">
        <v>0.17799999999999999</v>
      </c>
      <c r="AF13" s="57">
        <v>0.184</v>
      </c>
      <c r="AG13" s="123"/>
      <c r="AH13" s="124">
        <f t="shared" si="2"/>
        <v>6.0280000000000005</v>
      </c>
      <c r="AI13" s="125">
        <f>IF(ISERROR(AVERAGE(B13:AF13))," ",AVERAGE(B13:AF13))</f>
        <v>0.19445161290322582</v>
      </c>
      <c r="AJ13" s="60">
        <f t="shared" si="1"/>
        <v>0.22</v>
      </c>
    </row>
    <row r="14" spans="1:37" ht="20.25" customHeight="1">
      <c r="A14" s="61" t="s">
        <v>51</v>
      </c>
      <c r="B14" s="57">
        <v>0.18</v>
      </c>
      <c r="C14" s="57">
        <v>0.19700000000000001</v>
      </c>
      <c r="D14" s="57">
        <v>0.182</v>
      </c>
      <c r="E14" s="57">
        <v>0.18</v>
      </c>
      <c r="F14" s="57">
        <v>0.17599999999999999</v>
      </c>
      <c r="G14" s="57">
        <v>0.17599999999999999</v>
      </c>
      <c r="H14" s="57">
        <v>0.191</v>
      </c>
      <c r="I14" s="57">
        <v>0.19600000000000001</v>
      </c>
      <c r="J14" s="57">
        <v>0.17399999999999999</v>
      </c>
      <c r="K14" s="57">
        <v>0.17100000000000001</v>
      </c>
      <c r="L14" s="57">
        <v>0.16800000000000001</v>
      </c>
      <c r="M14" s="57">
        <v>0.17199999999999999</v>
      </c>
      <c r="N14" s="57">
        <v>0.16900000000000001</v>
      </c>
      <c r="O14" s="57">
        <v>0.17599999999999999</v>
      </c>
      <c r="P14" s="57">
        <v>0.19600000000000001</v>
      </c>
      <c r="Q14" s="57">
        <v>0.17199999999999999</v>
      </c>
      <c r="R14" s="57">
        <v>0.16800000000000001</v>
      </c>
      <c r="S14" s="57">
        <v>0.17799999999999999</v>
      </c>
      <c r="T14" s="57">
        <v>0.17199999999999999</v>
      </c>
      <c r="U14" s="57">
        <v>0.159</v>
      </c>
      <c r="V14" s="57">
        <v>0.183</v>
      </c>
      <c r="W14" s="57">
        <v>0.191</v>
      </c>
      <c r="X14" s="57">
        <v>0.17299999999999999</v>
      </c>
      <c r="Y14" s="57">
        <v>0.17599999999999999</v>
      </c>
      <c r="Z14" s="57">
        <v>0.19800000000000001</v>
      </c>
      <c r="AA14" s="57">
        <v>0.16600000000000001</v>
      </c>
      <c r="AB14" s="57">
        <v>0.16900000000000001</v>
      </c>
      <c r="AC14" s="57">
        <v>0.13</v>
      </c>
      <c r="AD14" s="57">
        <v>0.19800000000000001</v>
      </c>
      <c r="AE14" s="57">
        <v>0.186</v>
      </c>
      <c r="AF14" s="127"/>
      <c r="AG14" s="123"/>
      <c r="AH14" s="124">
        <f>SUM(B14:AE14)</f>
        <v>5.3230000000000004</v>
      </c>
      <c r="AI14" s="125">
        <f t="shared" si="0"/>
        <v>0.17743333333333336</v>
      </c>
      <c r="AJ14" s="60">
        <f t="shared" si="1"/>
        <v>0.19800000000000001</v>
      </c>
    </row>
    <row r="15" spans="1:37" ht="20.25" customHeight="1">
      <c r="A15" s="61" t="s">
        <v>52</v>
      </c>
      <c r="B15" s="57">
        <v>0.193</v>
      </c>
      <c r="C15" s="57">
        <v>0.17100000000000001</v>
      </c>
      <c r="D15" s="129">
        <v>0.184</v>
      </c>
      <c r="E15" s="57">
        <v>0.17</v>
      </c>
      <c r="F15" s="57">
        <v>0.193</v>
      </c>
      <c r="G15" s="57">
        <v>0.20499999999999999</v>
      </c>
      <c r="H15" s="57">
        <v>0.16600000000000001</v>
      </c>
      <c r="I15" s="57">
        <v>0.17499999999999999</v>
      </c>
      <c r="J15" s="57">
        <v>0.223</v>
      </c>
      <c r="K15" s="57">
        <v>0.17599999999999999</v>
      </c>
      <c r="L15" s="57">
        <v>0.17699999999999999</v>
      </c>
      <c r="M15" s="57">
        <v>0.28499999999999998</v>
      </c>
      <c r="N15" s="57">
        <v>0.219</v>
      </c>
      <c r="O15" s="57">
        <v>0.19</v>
      </c>
      <c r="P15" s="57">
        <v>0.189</v>
      </c>
      <c r="Q15" s="57">
        <v>0.183</v>
      </c>
      <c r="R15" s="57">
        <v>0.182</v>
      </c>
      <c r="S15" s="57">
        <v>0.17399999999999999</v>
      </c>
      <c r="T15" s="57">
        <v>0.17199999999999999</v>
      </c>
      <c r="U15" s="57">
        <v>0.20200000000000001</v>
      </c>
      <c r="V15" s="57">
        <v>0.18099999999999999</v>
      </c>
      <c r="W15" s="57">
        <v>0.184</v>
      </c>
      <c r="X15" s="57">
        <v>0.186</v>
      </c>
      <c r="Y15" s="57">
        <v>0.17399999999999999</v>
      </c>
      <c r="Z15" s="57">
        <v>0.184</v>
      </c>
      <c r="AA15" s="57">
        <v>0.191</v>
      </c>
      <c r="AB15" s="57">
        <v>0.20899999999999999</v>
      </c>
      <c r="AC15" s="57">
        <v>0.184</v>
      </c>
      <c r="AD15" s="57">
        <v>0.17799999999999999</v>
      </c>
      <c r="AE15" s="57">
        <v>0.20300000000000001</v>
      </c>
      <c r="AF15" s="57">
        <v>0.191</v>
      </c>
      <c r="AG15" s="123"/>
      <c r="AH15" s="124">
        <f>SUM(B15:AF15)</f>
        <v>5.8940000000000001</v>
      </c>
      <c r="AI15" s="125">
        <f t="shared" si="0"/>
        <v>0.19012903225806452</v>
      </c>
      <c r="AJ15" s="60">
        <f t="shared" si="1"/>
        <v>0.28499999999999998</v>
      </c>
    </row>
    <row r="16" spans="1:37" ht="20.25" customHeight="1">
      <c r="A16" s="61" t="s">
        <v>53</v>
      </c>
      <c r="B16" s="57">
        <v>0.19</v>
      </c>
      <c r="C16" s="57">
        <v>0.192</v>
      </c>
      <c r="D16" s="57">
        <v>0.21099999999999999</v>
      </c>
      <c r="E16" s="57">
        <v>0.19900000000000001</v>
      </c>
      <c r="F16" s="57">
        <v>0.191</v>
      </c>
      <c r="G16" s="57">
        <v>0.19</v>
      </c>
      <c r="H16" s="57">
        <v>0.192</v>
      </c>
      <c r="I16" s="57">
        <v>0.18099999999999999</v>
      </c>
      <c r="J16" s="57">
        <v>0.19600000000000001</v>
      </c>
      <c r="K16" s="57">
        <v>0.20300000000000001</v>
      </c>
      <c r="L16" s="57">
        <v>0.20399999999999999</v>
      </c>
      <c r="M16" s="57">
        <v>0.20300000000000001</v>
      </c>
      <c r="N16" s="57">
        <v>0.19600000000000001</v>
      </c>
      <c r="O16" s="57">
        <v>0.193</v>
      </c>
      <c r="P16" s="57">
        <v>0.192</v>
      </c>
      <c r="Q16" s="57">
        <v>0.216</v>
      </c>
      <c r="R16" s="57">
        <v>0.21</v>
      </c>
      <c r="S16" s="57">
        <v>0.19800000000000001</v>
      </c>
      <c r="T16" s="57">
        <v>0.19500000000000001</v>
      </c>
      <c r="U16" s="57">
        <v>0.20300000000000001</v>
      </c>
      <c r="V16" s="57">
        <v>0.192</v>
      </c>
      <c r="W16" s="57">
        <v>0.185</v>
      </c>
      <c r="X16" s="57">
        <v>0.20399999999999999</v>
      </c>
      <c r="Y16" s="57">
        <v>0.221</v>
      </c>
      <c r="Z16" s="57">
        <v>0.19800000000000001</v>
      </c>
      <c r="AA16" s="57">
        <v>0.193</v>
      </c>
      <c r="AB16" s="57">
        <v>0.19700000000000001</v>
      </c>
      <c r="AC16" s="57">
        <v>0.20300000000000001</v>
      </c>
      <c r="AD16" s="57">
        <v>0.186</v>
      </c>
      <c r="AE16" s="57">
        <v>0.20300000000000001</v>
      </c>
      <c r="AF16" s="127"/>
      <c r="AG16" s="123"/>
      <c r="AH16" s="124">
        <f>SUM(B16:AE16)</f>
        <v>5.9370000000000003</v>
      </c>
      <c r="AI16" s="125">
        <f t="shared" si="0"/>
        <v>0.19790000000000002</v>
      </c>
      <c r="AJ16" s="60">
        <f t="shared" si="1"/>
        <v>0.221</v>
      </c>
    </row>
    <row r="17" spans="1:36" ht="20.25" customHeight="1">
      <c r="A17" s="61" t="s">
        <v>54</v>
      </c>
      <c r="B17" s="57">
        <v>0.20399999999999999</v>
      </c>
      <c r="C17" s="57">
        <v>0.20100000000000001</v>
      </c>
      <c r="D17" s="57">
        <v>0.192</v>
      </c>
      <c r="E17" s="57">
        <v>0.19700000000000001</v>
      </c>
      <c r="F17" s="57">
        <v>0.188</v>
      </c>
      <c r="G17" s="57">
        <v>0.17899999999999999</v>
      </c>
      <c r="H17" s="57">
        <v>0.20899999999999999</v>
      </c>
      <c r="I17" s="57">
        <v>0.21299999999999999</v>
      </c>
      <c r="J17" s="57">
        <v>0.191</v>
      </c>
      <c r="K17" s="57">
        <v>0.184</v>
      </c>
      <c r="L17" s="57">
        <v>0.19400000000000001</v>
      </c>
      <c r="M17" s="57">
        <v>0.184</v>
      </c>
      <c r="N17" s="57">
        <v>0.192</v>
      </c>
      <c r="O17" s="57">
        <v>0.20399999999999999</v>
      </c>
      <c r="P17" s="57">
        <v>0.19700000000000001</v>
      </c>
      <c r="Q17" s="57">
        <v>0.19400000000000001</v>
      </c>
      <c r="R17" s="57">
        <v>0.192</v>
      </c>
      <c r="S17" s="57">
        <v>0.19600000000000001</v>
      </c>
      <c r="T17" s="57">
        <v>0.19800000000000001</v>
      </c>
      <c r="U17" s="57">
        <v>0.2</v>
      </c>
      <c r="V17" s="57">
        <v>0.307</v>
      </c>
      <c r="W17" s="57">
        <v>0.214</v>
      </c>
      <c r="X17" s="57">
        <v>0.20399999999999999</v>
      </c>
      <c r="Y17" s="57">
        <v>0.21</v>
      </c>
      <c r="Z17" s="57">
        <v>0.20799999999999999</v>
      </c>
      <c r="AA17" s="57">
        <v>0.21299999999999999</v>
      </c>
      <c r="AB17" s="57">
        <v>0.2</v>
      </c>
      <c r="AC17" s="57">
        <v>0.21</v>
      </c>
      <c r="AD17" s="57">
        <v>0.219</v>
      </c>
      <c r="AE17" s="57">
        <v>0.22</v>
      </c>
      <c r="AF17" s="57">
        <v>0.23100000000000001</v>
      </c>
      <c r="AG17" s="123">
        <v>0.20300000000000001</v>
      </c>
      <c r="AH17" s="124">
        <f>SUM(B17:AG17)</f>
        <v>6.5480000000000018</v>
      </c>
      <c r="AI17" s="125">
        <f t="shared" si="0"/>
        <v>0.20467741935483877</v>
      </c>
      <c r="AJ17" s="60">
        <f t="shared" si="1"/>
        <v>0.307</v>
      </c>
    </row>
    <row r="18" spans="1:36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2"/>
      <c r="AH18" s="130"/>
      <c r="AI18" s="15"/>
      <c r="AJ18" s="15"/>
    </row>
    <row r="19" spans="1:36" ht="15">
      <c r="A19" s="116" t="s">
        <v>39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2"/>
      <c r="AH19" s="118" t="s">
        <v>39</v>
      </c>
      <c r="AI19" s="15"/>
      <c r="AJ19" s="15"/>
    </row>
    <row r="20" spans="1:36" ht="18" customHeight="1">
      <c r="A20" s="119" t="s">
        <v>75</v>
      </c>
      <c r="B20" s="119">
        <v>1</v>
      </c>
      <c r="C20" s="119">
        <v>2</v>
      </c>
      <c r="D20" s="119">
        <v>3</v>
      </c>
      <c r="E20" s="119">
        <v>4</v>
      </c>
      <c r="F20" s="119">
        <v>5</v>
      </c>
      <c r="G20" s="119">
        <v>6</v>
      </c>
      <c r="H20" s="119">
        <v>7</v>
      </c>
      <c r="I20" s="119">
        <v>8</v>
      </c>
      <c r="J20" s="119">
        <v>9</v>
      </c>
      <c r="K20" s="119">
        <v>10</v>
      </c>
      <c r="L20" s="119">
        <v>11</v>
      </c>
      <c r="M20" s="119">
        <v>12</v>
      </c>
      <c r="N20" s="119">
        <v>13</v>
      </c>
      <c r="O20" s="119">
        <v>14</v>
      </c>
      <c r="P20" s="119">
        <v>15</v>
      </c>
      <c r="Q20" s="119">
        <v>16</v>
      </c>
      <c r="R20" s="119">
        <v>17</v>
      </c>
      <c r="S20" s="119">
        <v>18</v>
      </c>
      <c r="T20" s="119">
        <v>19</v>
      </c>
      <c r="U20" s="119">
        <v>20</v>
      </c>
      <c r="V20" s="119">
        <v>21</v>
      </c>
      <c r="W20" s="119">
        <v>22</v>
      </c>
      <c r="X20" s="119">
        <v>23</v>
      </c>
      <c r="Y20" s="119">
        <v>24</v>
      </c>
      <c r="Z20" s="119">
        <v>25</v>
      </c>
      <c r="AA20" s="119">
        <v>26</v>
      </c>
      <c r="AB20" s="119">
        <v>27</v>
      </c>
      <c r="AC20" s="119">
        <v>28</v>
      </c>
      <c r="AD20" s="119">
        <v>29</v>
      </c>
      <c r="AE20" s="119">
        <v>30</v>
      </c>
      <c r="AF20" s="119">
        <v>31</v>
      </c>
      <c r="AG20" s="120"/>
      <c r="AH20" s="121" t="s">
        <v>76</v>
      </c>
      <c r="AI20" s="122" t="s">
        <v>77</v>
      </c>
      <c r="AJ20" s="122" t="s">
        <v>28</v>
      </c>
    </row>
    <row r="21" spans="1:36" ht="20.25" customHeight="1">
      <c r="A21" s="56">
        <v>43466</v>
      </c>
      <c r="B21" s="57">
        <v>0.182</v>
      </c>
      <c r="C21" s="57">
        <v>0.192</v>
      </c>
      <c r="D21" s="57">
        <v>0.19700000000000001</v>
      </c>
      <c r="E21" s="57">
        <v>0.16500000000000001</v>
      </c>
      <c r="F21" s="57">
        <v>0.189</v>
      </c>
      <c r="G21" s="57">
        <v>0.19900000000000001</v>
      </c>
      <c r="H21" s="57">
        <v>0.20799999999999999</v>
      </c>
      <c r="I21" s="57">
        <v>0.25600000000000001</v>
      </c>
      <c r="J21" s="57">
        <v>0.217</v>
      </c>
      <c r="K21" s="57">
        <v>0.19700000000000001</v>
      </c>
      <c r="L21" s="57">
        <v>0.186</v>
      </c>
      <c r="M21" s="57">
        <v>0.214</v>
      </c>
      <c r="N21" s="57">
        <v>0.22600000000000001</v>
      </c>
      <c r="O21" s="57">
        <v>0.2</v>
      </c>
      <c r="P21" s="57">
        <v>0.20899999999999999</v>
      </c>
      <c r="Q21" s="57">
        <v>0.20899999999999999</v>
      </c>
      <c r="R21" s="57">
        <v>0.20899999999999999</v>
      </c>
      <c r="S21" s="57">
        <v>0.19800000000000001</v>
      </c>
      <c r="T21" s="57">
        <v>0.221</v>
      </c>
      <c r="U21" s="57">
        <v>0.222</v>
      </c>
      <c r="V21" s="57">
        <v>0.19900000000000001</v>
      </c>
      <c r="W21" s="57">
        <v>0.23200000000000001</v>
      </c>
      <c r="X21" s="57">
        <v>0.2</v>
      </c>
      <c r="Y21" s="57">
        <v>0.218</v>
      </c>
      <c r="Z21" s="57">
        <v>0.20399999999999999</v>
      </c>
      <c r="AA21" s="57">
        <v>0.218</v>
      </c>
      <c r="AB21" s="57">
        <v>0.19700000000000001</v>
      </c>
      <c r="AC21" s="57">
        <v>0.23300000000000001</v>
      </c>
      <c r="AD21" s="57">
        <v>0.23699999999999999</v>
      </c>
      <c r="AE21" s="57">
        <v>0.224</v>
      </c>
      <c r="AF21" s="57">
        <v>0.22600000000000001</v>
      </c>
      <c r="AG21" s="123"/>
      <c r="AH21" s="124">
        <f>SUM(B21:AF21)</f>
        <v>6.4840000000000009</v>
      </c>
      <c r="AI21" s="125">
        <f t="shared" ref="AI21:AI32" si="3">IF(ISERROR(AVERAGE(B21:AF21))," ",AVERAGE(B21:AF21))</f>
        <v>0.20916129032258068</v>
      </c>
      <c r="AJ21" s="60">
        <f>MAX(B21:AF21)</f>
        <v>0.25600000000000001</v>
      </c>
    </row>
    <row r="22" spans="1:36" ht="20.25" customHeight="1">
      <c r="A22" s="61" t="s">
        <v>43</v>
      </c>
      <c r="B22" s="57">
        <v>0.214</v>
      </c>
      <c r="C22" s="57">
        <v>0.22900000000000001</v>
      </c>
      <c r="D22" s="57">
        <v>0.19500000000000001</v>
      </c>
      <c r="E22" s="57">
        <v>0.20799999999999999</v>
      </c>
      <c r="F22" s="57">
        <v>0.20699999999999999</v>
      </c>
      <c r="G22" s="57">
        <v>0.22500000000000001</v>
      </c>
      <c r="H22" s="57">
        <v>0.19700000000000001</v>
      </c>
      <c r="I22" s="57">
        <v>0.17899999999999999</v>
      </c>
      <c r="J22" s="57">
        <v>0.183</v>
      </c>
      <c r="K22" s="57">
        <v>0.215</v>
      </c>
      <c r="L22" s="57">
        <v>0.23599999999999999</v>
      </c>
      <c r="M22" s="57">
        <v>0.223</v>
      </c>
      <c r="N22" s="57">
        <v>0.251</v>
      </c>
      <c r="O22" s="57">
        <v>0.20300000000000001</v>
      </c>
      <c r="P22" s="57">
        <v>0.191</v>
      </c>
      <c r="Q22" s="57">
        <v>0.219</v>
      </c>
      <c r="R22" s="57">
        <v>0.23300000000000001</v>
      </c>
      <c r="S22" s="57">
        <v>0.221</v>
      </c>
      <c r="T22" s="57">
        <v>0.23400000000000001</v>
      </c>
      <c r="U22" s="57">
        <v>0.191</v>
      </c>
      <c r="V22" s="57">
        <v>0.218</v>
      </c>
      <c r="W22" s="57">
        <v>0.20599999999999999</v>
      </c>
      <c r="X22" s="57">
        <v>0.13500000000000001</v>
      </c>
      <c r="Y22" s="57">
        <v>0.33700000000000002</v>
      </c>
      <c r="Z22" s="57">
        <v>0.22500000000000001</v>
      </c>
      <c r="AA22" s="57">
        <v>0.27600000000000002</v>
      </c>
      <c r="AB22" s="57">
        <v>0.27500000000000002</v>
      </c>
      <c r="AC22" s="57">
        <v>0.23400000000000001</v>
      </c>
      <c r="AD22" s="126"/>
      <c r="AE22" s="127"/>
      <c r="AF22" s="127"/>
      <c r="AG22" s="123"/>
      <c r="AH22" s="124">
        <f t="shared" ref="AH22:AH31" si="4">SUM(B22:AF22)</f>
        <v>6.1599999999999993</v>
      </c>
      <c r="AI22" s="125">
        <f t="shared" si="3"/>
        <v>0.21999999999999997</v>
      </c>
      <c r="AJ22" s="60">
        <f t="shared" ref="AJ22:AJ32" si="5">MAX(B22:AF22)</f>
        <v>0.33700000000000002</v>
      </c>
    </row>
    <row r="23" spans="1:36" ht="20.25" customHeight="1">
      <c r="A23" s="61" t="s">
        <v>44</v>
      </c>
      <c r="B23" s="57">
        <v>0.183</v>
      </c>
      <c r="C23" s="57">
        <v>0.215</v>
      </c>
      <c r="D23" s="57">
        <v>0.23499999999999999</v>
      </c>
      <c r="E23" s="57">
        <v>0.23</v>
      </c>
      <c r="F23" s="57">
        <v>0.23899999999999999</v>
      </c>
      <c r="G23" s="57">
        <v>0.248</v>
      </c>
      <c r="H23" s="57">
        <v>0.22</v>
      </c>
      <c r="I23" s="57">
        <v>0.221</v>
      </c>
      <c r="J23" s="57">
        <v>0.20300000000000001</v>
      </c>
      <c r="K23" s="57">
        <v>0.21099999999999999</v>
      </c>
      <c r="L23" s="57">
        <v>0.20799999999999999</v>
      </c>
      <c r="M23" s="57">
        <v>0.3</v>
      </c>
      <c r="N23" s="57">
        <v>0.26700000000000002</v>
      </c>
      <c r="O23" s="57">
        <v>0.219</v>
      </c>
      <c r="P23" s="57">
        <v>0.20899999999999999</v>
      </c>
      <c r="Q23" s="57">
        <v>0.20300000000000001</v>
      </c>
      <c r="R23" s="57">
        <v>0.16200000000000001</v>
      </c>
      <c r="S23" s="57">
        <v>0.16600000000000001</v>
      </c>
      <c r="T23" s="57">
        <v>0.20200000000000001</v>
      </c>
      <c r="U23" s="57">
        <v>0.21099999999999999</v>
      </c>
      <c r="V23" s="57">
        <v>0.158</v>
      </c>
      <c r="W23" s="57">
        <v>0.249</v>
      </c>
      <c r="X23" s="57">
        <v>0.184</v>
      </c>
      <c r="Y23" s="57">
        <v>0.25600000000000001</v>
      </c>
      <c r="Z23" s="57">
        <v>0.16</v>
      </c>
      <c r="AA23" s="57">
        <v>0.2</v>
      </c>
      <c r="AB23" s="57">
        <v>0.15</v>
      </c>
      <c r="AC23" s="57">
        <v>0.22800000000000001</v>
      </c>
      <c r="AD23" s="57">
        <v>0.183</v>
      </c>
      <c r="AE23" s="57">
        <v>0.21199999999999999</v>
      </c>
      <c r="AF23" s="57">
        <v>0.222</v>
      </c>
      <c r="AG23" s="123"/>
      <c r="AH23" s="124">
        <f t="shared" si="4"/>
        <v>6.5540000000000012</v>
      </c>
      <c r="AI23" s="125">
        <f t="shared" si="3"/>
        <v>0.21141935483870972</v>
      </c>
      <c r="AJ23" s="60">
        <f t="shared" si="5"/>
        <v>0.3</v>
      </c>
    </row>
    <row r="24" spans="1:36" ht="20.25" customHeight="1">
      <c r="A24" s="61" t="s">
        <v>45</v>
      </c>
      <c r="B24" s="57">
        <v>9.9000000000000005E-2</v>
      </c>
      <c r="C24" s="57">
        <v>0.17599999999999999</v>
      </c>
      <c r="D24" s="57">
        <v>0.19400000000000001</v>
      </c>
      <c r="E24" s="57">
        <v>0.17399999999999999</v>
      </c>
      <c r="F24" s="57">
        <v>0.161</v>
      </c>
      <c r="G24" s="57">
        <v>0.16400000000000001</v>
      </c>
      <c r="H24" s="57">
        <v>0.17599999999999999</v>
      </c>
      <c r="I24" s="57">
        <v>0.17799999999999999</v>
      </c>
      <c r="J24" s="57">
        <v>0.19900000000000001</v>
      </c>
      <c r="K24" s="57">
        <v>0.19800000000000001</v>
      </c>
      <c r="L24" s="57">
        <v>0.249</v>
      </c>
      <c r="M24" s="57">
        <v>0.14699999999999999</v>
      </c>
      <c r="N24" s="57">
        <v>0.23100000000000001</v>
      </c>
      <c r="O24" s="57">
        <v>0.22800000000000001</v>
      </c>
      <c r="P24" s="57">
        <v>0.21099999999999999</v>
      </c>
      <c r="Q24" s="57">
        <v>0.188</v>
      </c>
      <c r="R24" s="57">
        <v>0.215</v>
      </c>
      <c r="S24" s="57">
        <v>0.22</v>
      </c>
      <c r="T24" s="57">
        <v>0.23400000000000001</v>
      </c>
      <c r="U24" s="57">
        <v>0.24299999999999999</v>
      </c>
      <c r="V24" s="57">
        <v>0.25</v>
      </c>
      <c r="W24" s="57">
        <v>0.24399999999999999</v>
      </c>
      <c r="X24" s="57">
        <v>0.22500000000000001</v>
      </c>
      <c r="Y24" s="57">
        <v>0.20200000000000001</v>
      </c>
      <c r="Z24" s="57">
        <v>0.26800000000000002</v>
      </c>
      <c r="AA24" s="57">
        <v>0.128</v>
      </c>
      <c r="AB24" s="57">
        <v>0.22700000000000001</v>
      </c>
      <c r="AC24" s="57">
        <v>0.218</v>
      </c>
      <c r="AD24" s="57">
        <v>0.20399999999999999</v>
      </c>
      <c r="AE24" s="57">
        <v>0.191</v>
      </c>
      <c r="AF24" s="127"/>
      <c r="AG24" s="123"/>
      <c r="AH24" s="124">
        <f t="shared" si="4"/>
        <v>6.0419999999999989</v>
      </c>
      <c r="AI24" s="125">
        <f t="shared" si="3"/>
        <v>0.20139999999999997</v>
      </c>
      <c r="AJ24" s="60">
        <f t="shared" si="5"/>
        <v>0.26800000000000002</v>
      </c>
    </row>
    <row r="25" spans="1:36" ht="20.25" customHeight="1">
      <c r="A25" s="61" t="s">
        <v>46</v>
      </c>
      <c r="B25" s="57">
        <v>0.18</v>
      </c>
      <c r="C25" s="57">
        <v>0.18</v>
      </c>
      <c r="D25" s="57">
        <v>0.157</v>
      </c>
      <c r="E25" s="57">
        <v>0.188</v>
      </c>
      <c r="F25" s="57">
        <v>0.19600000000000001</v>
      </c>
      <c r="G25" s="57">
        <v>0.20599999999999999</v>
      </c>
      <c r="H25" s="57">
        <v>0.183</v>
      </c>
      <c r="I25" s="57">
        <v>0.17100000000000001</v>
      </c>
      <c r="J25" s="57">
        <v>0.17100000000000001</v>
      </c>
      <c r="K25" s="57">
        <v>0.16900000000000001</v>
      </c>
      <c r="L25" s="57">
        <v>0.185</v>
      </c>
      <c r="M25" s="57">
        <v>0.185</v>
      </c>
      <c r="N25" s="57">
        <v>0.20699999999999999</v>
      </c>
      <c r="O25" s="57">
        <v>0.186</v>
      </c>
      <c r="P25" s="57">
        <v>0.151</v>
      </c>
      <c r="Q25" s="57">
        <v>0.17699999999999999</v>
      </c>
      <c r="R25" s="57">
        <v>0.16600000000000001</v>
      </c>
      <c r="S25" s="57">
        <v>0.187</v>
      </c>
      <c r="T25" s="57">
        <v>0.193</v>
      </c>
      <c r="U25" s="57">
        <v>0.115</v>
      </c>
      <c r="V25" s="57">
        <v>0.16500000000000001</v>
      </c>
      <c r="W25" s="57">
        <v>0.19800000000000001</v>
      </c>
      <c r="X25" s="57">
        <v>0.20300000000000001</v>
      </c>
      <c r="Y25" s="57">
        <v>0.20300000000000001</v>
      </c>
      <c r="Z25" s="57">
        <v>0.224</v>
      </c>
      <c r="AA25" s="57">
        <v>0.22500000000000001</v>
      </c>
      <c r="AB25" s="57">
        <v>0.219</v>
      </c>
      <c r="AC25" s="57">
        <v>0.159</v>
      </c>
      <c r="AD25" s="57">
        <v>0.16900000000000001</v>
      </c>
      <c r="AE25" s="57">
        <v>0.187</v>
      </c>
      <c r="AF25" s="57">
        <v>0.17399999999999999</v>
      </c>
      <c r="AG25" s="123"/>
      <c r="AH25" s="124">
        <f t="shared" si="4"/>
        <v>5.6790000000000003</v>
      </c>
      <c r="AI25" s="125">
        <f t="shared" si="3"/>
        <v>0.18319354838709678</v>
      </c>
      <c r="AJ25" s="60">
        <f t="shared" si="5"/>
        <v>0.22500000000000001</v>
      </c>
    </row>
    <row r="26" spans="1:36" ht="20.25" customHeight="1">
      <c r="A26" s="61" t="s">
        <v>47</v>
      </c>
      <c r="B26" s="57">
        <v>0.184</v>
      </c>
      <c r="C26" s="57">
        <v>0.193</v>
      </c>
      <c r="D26" s="57">
        <v>0.186</v>
      </c>
      <c r="E26" s="57">
        <v>0.17299999999999999</v>
      </c>
      <c r="F26" s="57">
        <v>0.17299999999999999</v>
      </c>
      <c r="G26" s="57">
        <v>0.23100000000000001</v>
      </c>
      <c r="H26" s="57">
        <v>0.219</v>
      </c>
      <c r="I26" s="57">
        <v>0.19400000000000001</v>
      </c>
      <c r="J26" s="57">
        <v>0.20300000000000001</v>
      </c>
      <c r="K26" s="57">
        <v>0.17399999999999999</v>
      </c>
      <c r="L26" s="57">
        <v>0.155</v>
      </c>
      <c r="M26" s="57">
        <v>0.214</v>
      </c>
      <c r="N26" s="57">
        <v>0.16300000000000001</v>
      </c>
      <c r="O26" s="57">
        <v>0.19700000000000001</v>
      </c>
      <c r="P26" s="57">
        <v>0.19400000000000001</v>
      </c>
      <c r="Q26" s="57">
        <v>0.20300000000000001</v>
      </c>
      <c r="R26" s="57">
        <v>0.20100000000000001</v>
      </c>
      <c r="S26" s="57">
        <v>0.2</v>
      </c>
      <c r="T26" s="57">
        <v>0.129</v>
      </c>
      <c r="U26" s="57">
        <v>0.129</v>
      </c>
      <c r="V26" s="57">
        <v>0.215</v>
      </c>
      <c r="W26" s="57">
        <v>0.21299999999999999</v>
      </c>
      <c r="X26" s="57">
        <v>0.20799999999999999</v>
      </c>
      <c r="Y26" s="57">
        <v>0.22</v>
      </c>
      <c r="Z26" s="57">
        <v>0.19500000000000001</v>
      </c>
      <c r="AA26" s="57">
        <v>0.17499999999999999</v>
      </c>
      <c r="AB26" s="57">
        <v>0.19400000000000001</v>
      </c>
      <c r="AC26" s="57">
        <v>0.20399999999999999</v>
      </c>
      <c r="AD26" s="57">
        <v>0.20599999999999999</v>
      </c>
      <c r="AE26" s="57">
        <v>0.192</v>
      </c>
      <c r="AF26" s="127"/>
      <c r="AG26" s="123"/>
      <c r="AH26" s="124">
        <f t="shared" si="4"/>
        <v>5.7370000000000001</v>
      </c>
      <c r="AI26" s="125">
        <f t="shared" si="3"/>
        <v>0.19123333333333334</v>
      </c>
      <c r="AJ26" s="60">
        <f t="shared" si="5"/>
        <v>0.23100000000000001</v>
      </c>
    </row>
    <row r="27" spans="1:36" ht="20.25" customHeight="1">
      <c r="A27" s="61" t="s">
        <v>48</v>
      </c>
      <c r="B27" s="57">
        <v>0.183</v>
      </c>
      <c r="C27" s="57">
        <v>0.19700000000000001</v>
      </c>
      <c r="D27" s="57">
        <v>0.20100000000000001</v>
      </c>
      <c r="E27" s="57">
        <v>0.20100000000000001</v>
      </c>
      <c r="F27" s="57">
        <v>0.28100000000000003</v>
      </c>
      <c r="G27" s="57">
        <v>0.26400000000000001</v>
      </c>
      <c r="H27" s="57">
        <v>0.254</v>
      </c>
      <c r="I27" s="57">
        <v>0.20699999999999999</v>
      </c>
      <c r="J27" s="57">
        <v>0.26200000000000001</v>
      </c>
      <c r="K27" s="57">
        <v>0.23400000000000001</v>
      </c>
      <c r="L27" s="57">
        <v>0.19</v>
      </c>
      <c r="M27" s="57">
        <v>0.20699999999999999</v>
      </c>
      <c r="N27" s="57">
        <v>0.216</v>
      </c>
      <c r="O27" s="57">
        <v>0.216</v>
      </c>
      <c r="P27" s="57">
        <v>0.23</v>
      </c>
      <c r="Q27" s="57">
        <v>0.2</v>
      </c>
      <c r="R27" s="57">
        <v>0.19800000000000001</v>
      </c>
      <c r="S27" s="57">
        <v>0.20699999999999999</v>
      </c>
      <c r="T27" s="57">
        <v>0.20399999999999999</v>
      </c>
      <c r="U27" s="57">
        <v>0.21199999999999999</v>
      </c>
      <c r="V27" s="57">
        <v>0.217</v>
      </c>
      <c r="W27" s="57">
        <v>0.23100000000000001</v>
      </c>
      <c r="X27" s="57">
        <v>0.22500000000000001</v>
      </c>
      <c r="Y27" s="57">
        <v>0.19400000000000001</v>
      </c>
      <c r="Z27" s="57">
        <v>0.24299999999999999</v>
      </c>
      <c r="AA27" s="57">
        <v>0.19500000000000001</v>
      </c>
      <c r="AB27" s="57">
        <v>0.18</v>
      </c>
      <c r="AC27" s="57">
        <v>0.191</v>
      </c>
      <c r="AD27" s="57">
        <v>0.20200000000000001</v>
      </c>
      <c r="AE27" s="57">
        <v>0.161</v>
      </c>
      <c r="AF27" s="57">
        <v>0.192</v>
      </c>
      <c r="AG27" s="123"/>
      <c r="AH27" s="124">
        <f t="shared" si="4"/>
        <v>6.5949999999999989</v>
      </c>
      <c r="AI27" s="125">
        <f t="shared" si="3"/>
        <v>0.21274193548387094</v>
      </c>
      <c r="AJ27" s="60">
        <f t="shared" si="5"/>
        <v>0.28100000000000003</v>
      </c>
    </row>
    <row r="28" spans="1:36" ht="20.25" customHeight="1">
      <c r="A28" s="61" t="s">
        <v>49</v>
      </c>
      <c r="B28" s="57">
        <v>0.16800000000000001</v>
      </c>
      <c r="C28" s="57">
        <v>0.184</v>
      </c>
      <c r="D28" s="57">
        <v>0.224</v>
      </c>
      <c r="E28" s="57">
        <v>0.193</v>
      </c>
      <c r="F28" s="57">
        <v>0.218</v>
      </c>
      <c r="G28" s="57">
        <v>0.224</v>
      </c>
      <c r="H28" s="57">
        <v>0.17899999999999999</v>
      </c>
      <c r="I28" s="57">
        <v>0.223</v>
      </c>
      <c r="J28" s="57">
        <v>0.22600000000000001</v>
      </c>
      <c r="K28" s="57">
        <v>0.20200000000000001</v>
      </c>
      <c r="L28" s="57">
        <v>0.20699999999999999</v>
      </c>
      <c r="M28" s="57">
        <v>0.192</v>
      </c>
      <c r="N28" s="57">
        <v>0.23799999999999999</v>
      </c>
      <c r="O28" s="57">
        <v>0.245</v>
      </c>
      <c r="P28" s="57">
        <v>0.221</v>
      </c>
      <c r="Q28" s="57">
        <v>0.20399999999999999</v>
      </c>
      <c r="R28" s="57">
        <v>0.20200000000000001</v>
      </c>
      <c r="S28" s="57">
        <v>0.19800000000000001</v>
      </c>
      <c r="T28" s="57">
        <v>0.2</v>
      </c>
      <c r="U28" s="57">
        <v>0.18099999999999999</v>
      </c>
      <c r="V28" s="57">
        <v>0.17599999999999999</v>
      </c>
      <c r="W28" s="57">
        <v>0.19700000000000001</v>
      </c>
      <c r="X28" s="57">
        <v>0.14399999999999999</v>
      </c>
      <c r="Y28" s="57">
        <v>0.22500000000000001</v>
      </c>
      <c r="Z28" s="57">
        <v>0.22800000000000001</v>
      </c>
      <c r="AA28" s="57">
        <v>0.19900000000000001</v>
      </c>
      <c r="AB28" s="57">
        <v>0.17899999999999999</v>
      </c>
      <c r="AC28" s="57">
        <v>0.17799999999999999</v>
      </c>
      <c r="AD28" s="57">
        <v>0.17</v>
      </c>
      <c r="AE28" s="57">
        <v>0.23</v>
      </c>
      <c r="AF28" s="57">
        <v>0.20200000000000001</v>
      </c>
      <c r="AG28" s="123"/>
      <c r="AH28" s="124">
        <f t="shared" si="4"/>
        <v>6.2570000000000006</v>
      </c>
      <c r="AI28" s="125">
        <f t="shared" si="3"/>
        <v>0.20183870967741938</v>
      </c>
      <c r="AJ28" s="60">
        <f t="shared" si="5"/>
        <v>0.245</v>
      </c>
    </row>
    <row r="29" spans="1:36" ht="20.25" customHeight="1">
      <c r="A29" s="61" t="s">
        <v>51</v>
      </c>
      <c r="B29" s="57">
        <v>0.186</v>
      </c>
      <c r="C29" s="57">
        <v>0.185</v>
      </c>
      <c r="D29" s="57">
        <v>0.17100000000000001</v>
      </c>
      <c r="E29" s="57">
        <v>0.17299999999999999</v>
      </c>
      <c r="F29" s="57">
        <v>0.17899999999999999</v>
      </c>
      <c r="G29" s="57">
        <v>0.17499999999999999</v>
      </c>
      <c r="H29" s="57">
        <v>0.185</v>
      </c>
      <c r="I29" s="57">
        <v>0.193</v>
      </c>
      <c r="J29" s="57">
        <v>0.182</v>
      </c>
      <c r="K29" s="57">
        <v>0.13600000000000001</v>
      </c>
      <c r="L29" s="57">
        <v>0.13</v>
      </c>
      <c r="M29" s="57">
        <v>0.13700000000000001</v>
      </c>
      <c r="N29" s="57">
        <v>0.16200000000000001</v>
      </c>
      <c r="O29" s="57">
        <v>0.27700000000000002</v>
      </c>
      <c r="P29" s="57">
        <v>0.184</v>
      </c>
      <c r="Q29" s="57">
        <v>0.16300000000000001</v>
      </c>
      <c r="R29" s="57">
        <v>0.13</v>
      </c>
      <c r="S29" s="57">
        <v>0.13300000000000001</v>
      </c>
      <c r="T29" s="57">
        <v>0.13400000000000001</v>
      </c>
      <c r="U29" s="57">
        <v>0.11899999999999999</v>
      </c>
      <c r="V29" s="57">
        <v>0.17199999999999999</v>
      </c>
      <c r="W29" s="57">
        <v>0.16900000000000001</v>
      </c>
      <c r="X29" s="57">
        <v>0.14000000000000001</v>
      </c>
      <c r="Y29" s="57">
        <v>0.13200000000000001</v>
      </c>
      <c r="Z29" s="57">
        <v>0.156</v>
      </c>
      <c r="AA29" s="57">
        <v>0.13900000000000001</v>
      </c>
      <c r="AB29" s="57">
        <v>0.17</v>
      </c>
      <c r="AC29" s="57">
        <v>0.16500000000000001</v>
      </c>
      <c r="AD29" s="57">
        <v>0.20899999999999999</v>
      </c>
      <c r="AE29" s="57">
        <v>0.20599999999999999</v>
      </c>
      <c r="AF29" s="127"/>
      <c r="AG29" s="123"/>
      <c r="AH29" s="124">
        <f t="shared" si="4"/>
        <v>4.992</v>
      </c>
      <c r="AI29" s="125">
        <f t="shared" si="3"/>
        <v>0.16639999999999999</v>
      </c>
      <c r="AJ29" s="60">
        <f t="shared" si="5"/>
        <v>0.27700000000000002</v>
      </c>
    </row>
    <row r="30" spans="1:36" ht="20.25" customHeight="1">
      <c r="A30" s="61" t="s">
        <v>52</v>
      </c>
      <c r="B30" s="57">
        <v>0.14399999999999999</v>
      </c>
      <c r="C30" s="57">
        <v>0.16400000000000001</v>
      </c>
      <c r="D30" s="129">
        <v>0.187</v>
      </c>
      <c r="E30" s="57">
        <v>0.19</v>
      </c>
      <c r="F30" s="57">
        <v>0.19400000000000001</v>
      </c>
      <c r="G30" s="57">
        <v>0.22700000000000001</v>
      </c>
      <c r="H30" s="57">
        <v>0.19600000000000001</v>
      </c>
      <c r="I30" s="57">
        <v>0.189</v>
      </c>
      <c r="J30" s="57">
        <v>0.316</v>
      </c>
      <c r="K30" s="57">
        <v>0.10199999999999999</v>
      </c>
      <c r="L30" s="57">
        <v>0.17899999999999999</v>
      </c>
      <c r="M30" s="57">
        <v>0.22700000000000001</v>
      </c>
      <c r="N30" s="57">
        <v>0.20799999999999999</v>
      </c>
      <c r="O30" s="57">
        <v>0.20200000000000001</v>
      </c>
      <c r="P30" s="57">
        <v>0.191</v>
      </c>
      <c r="Q30" s="57">
        <v>0.19900000000000001</v>
      </c>
      <c r="R30" s="57">
        <v>0.19500000000000001</v>
      </c>
      <c r="S30" s="57">
        <v>0.18</v>
      </c>
      <c r="T30" s="57">
        <v>0.193</v>
      </c>
      <c r="U30" s="57">
        <v>0.183</v>
      </c>
      <c r="V30" s="57">
        <v>0.187</v>
      </c>
      <c r="W30" s="57">
        <v>0.17799999999999999</v>
      </c>
      <c r="X30" s="57">
        <v>0.183</v>
      </c>
      <c r="Y30" s="57">
        <v>0.17699999999999999</v>
      </c>
      <c r="Z30" s="57">
        <v>0.17699999999999999</v>
      </c>
      <c r="AA30" s="57">
        <v>0.184</v>
      </c>
      <c r="AB30" s="57">
        <v>0.19800000000000001</v>
      </c>
      <c r="AC30" s="57">
        <v>0.17799999999999999</v>
      </c>
      <c r="AD30" s="57">
        <v>0.18099999999999999</v>
      </c>
      <c r="AE30" s="57">
        <v>0.185</v>
      </c>
      <c r="AF30" s="57">
        <v>0.189</v>
      </c>
      <c r="AG30" s="123"/>
      <c r="AH30" s="124">
        <f t="shared" si="4"/>
        <v>5.8829999999999991</v>
      </c>
      <c r="AI30" s="125">
        <f t="shared" si="3"/>
        <v>0.18977419354838707</v>
      </c>
      <c r="AJ30" s="60">
        <f t="shared" si="5"/>
        <v>0.316</v>
      </c>
    </row>
    <row r="31" spans="1:36" ht="20.25" customHeight="1">
      <c r="A31" s="61" t="s">
        <v>53</v>
      </c>
      <c r="B31" s="57">
        <v>0.20699999999999999</v>
      </c>
      <c r="C31" s="57">
        <v>0.20899999999999999</v>
      </c>
      <c r="D31" s="57">
        <v>0.215</v>
      </c>
      <c r="E31" s="57">
        <v>0.19500000000000001</v>
      </c>
      <c r="F31" s="57">
        <v>0.19500000000000001</v>
      </c>
      <c r="G31" s="57">
        <v>0.19400000000000001</v>
      </c>
      <c r="H31" s="57">
        <v>0.16300000000000001</v>
      </c>
      <c r="I31" s="57">
        <v>0.124</v>
      </c>
      <c r="J31" s="57">
        <v>0.23799999999999999</v>
      </c>
      <c r="K31" s="57">
        <v>0.22900000000000001</v>
      </c>
      <c r="L31" s="57">
        <v>0.20100000000000001</v>
      </c>
      <c r="M31" s="57">
        <v>0.17799999999999999</v>
      </c>
      <c r="N31" s="57">
        <v>0.189</v>
      </c>
      <c r="O31" s="57">
        <v>0.17499999999999999</v>
      </c>
      <c r="P31" s="57">
        <v>0.19</v>
      </c>
      <c r="Q31" s="57">
        <v>0.2</v>
      </c>
      <c r="R31" s="57">
        <v>0.20699999999999999</v>
      </c>
      <c r="S31" s="57">
        <v>0.19700000000000001</v>
      </c>
      <c r="T31" s="57">
        <v>0.19</v>
      </c>
      <c r="U31" s="57">
        <v>0.20699999999999999</v>
      </c>
      <c r="V31" s="57">
        <v>0.188</v>
      </c>
      <c r="W31" s="57">
        <v>0.18099999999999999</v>
      </c>
      <c r="X31" s="57">
        <v>0.19700000000000001</v>
      </c>
      <c r="Y31" s="57">
        <v>0.21</v>
      </c>
      <c r="Z31" s="57">
        <v>0.183</v>
      </c>
      <c r="AA31" s="57">
        <v>0.17599999999999999</v>
      </c>
      <c r="AB31" s="57">
        <v>0.184</v>
      </c>
      <c r="AC31" s="57">
        <v>0.191</v>
      </c>
      <c r="AD31" s="57">
        <v>0.193</v>
      </c>
      <c r="AE31" s="57">
        <v>0.193</v>
      </c>
      <c r="AF31" s="127"/>
      <c r="AG31" s="123"/>
      <c r="AH31" s="124">
        <f t="shared" si="4"/>
        <v>5.7989999999999995</v>
      </c>
      <c r="AI31" s="125">
        <f t="shared" si="3"/>
        <v>0.19329999999999997</v>
      </c>
      <c r="AJ31" s="60">
        <f t="shared" si="5"/>
        <v>0.23799999999999999</v>
      </c>
    </row>
    <row r="32" spans="1:36" ht="20.25" customHeight="1">
      <c r="A32" s="61" t="s">
        <v>54</v>
      </c>
      <c r="B32" s="57">
        <v>0.20799999999999999</v>
      </c>
      <c r="C32" s="57">
        <v>0.19700000000000001</v>
      </c>
      <c r="D32" s="57">
        <v>0.19600000000000001</v>
      </c>
      <c r="E32" s="57">
        <v>0.20799999999999999</v>
      </c>
      <c r="F32" s="57">
        <v>0.184</v>
      </c>
      <c r="G32" s="57">
        <v>0.183</v>
      </c>
      <c r="H32" s="57">
        <v>0.189</v>
      </c>
      <c r="I32" s="57">
        <v>0.20799999999999999</v>
      </c>
      <c r="J32" s="57">
        <v>0.186</v>
      </c>
      <c r="K32" s="57">
        <v>0.17100000000000001</v>
      </c>
      <c r="L32" s="57">
        <v>0.18</v>
      </c>
      <c r="M32" s="57">
        <v>0.16500000000000001</v>
      </c>
      <c r="N32" s="57">
        <v>0.192</v>
      </c>
      <c r="O32" s="57">
        <v>0.157</v>
      </c>
      <c r="P32" s="57">
        <v>0.14000000000000001</v>
      </c>
      <c r="Q32" s="57">
        <v>0.16600000000000001</v>
      </c>
      <c r="R32" s="57">
        <v>0.182</v>
      </c>
      <c r="S32" s="57">
        <v>0.21299999999999999</v>
      </c>
      <c r="T32" s="57">
        <v>0.17499999999999999</v>
      </c>
      <c r="U32" s="57">
        <v>0.17100000000000001</v>
      </c>
      <c r="V32" s="57">
        <v>0.21199999999999999</v>
      </c>
      <c r="W32" s="57">
        <v>0.24399999999999999</v>
      </c>
      <c r="X32" s="57">
        <v>0.217</v>
      </c>
      <c r="Y32" s="57">
        <v>0.28100000000000003</v>
      </c>
      <c r="Z32" s="57">
        <v>0.28100000000000003</v>
      </c>
      <c r="AA32" s="57">
        <v>0.26800000000000002</v>
      </c>
      <c r="AB32" s="57">
        <v>0.22900000000000001</v>
      </c>
      <c r="AC32" s="57">
        <v>0.221</v>
      </c>
      <c r="AD32" s="57">
        <v>0.21</v>
      </c>
      <c r="AE32" s="57">
        <v>0.20300000000000001</v>
      </c>
      <c r="AF32" s="57">
        <v>0.32400000000000001</v>
      </c>
      <c r="AG32" s="123">
        <v>0.20300000000000001</v>
      </c>
      <c r="AH32" s="124">
        <f>SUM(B32:AG32)</f>
        <v>6.5639999999999992</v>
      </c>
      <c r="AI32" s="125">
        <f t="shared" si="3"/>
        <v>0.20519354838709675</v>
      </c>
      <c r="AJ32" s="60">
        <f t="shared" si="5"/>
        <v>0.32400000000000001</v>
      </c>
    </row>
    <row r="33" spans="1:36">
      <c r="A33" s="131" t="s">
        <v>78</v>
      </c>
      <c r="B33" s="132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2"/>
      <c r="AH33" s="130"/>
      <c r="AI33" s="15"/>
      <c r="AJ33" s="15"/>
    </row>
    <row r="34" spans="1:36">
      <c r="A34" s="133" t="s">
        <v>41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2"/>
      <c r="AH34" s="134" t="s">
        <v>41</v>
      </c>
      <c r="AI34" s="15"/>
      <c r="AJ34" s="15"/>
    </row>
    <row r="35" spans="1:36">
      <c r="A35" s="119" t="s">
        <v>75</v>
      </c>
      <c r="B35" s="119">
        <v>1</v>
      </c>
      <c r="C35" s="119">
        <v>2</v>
      </c>
      <c r="D35" s="119">
        <v>3</v>
      </c>
      <c r="E35" s="119">
        <v>4</v>
      </c>
      <c r="F35" s="119">
        <v>5</v>
      </c>
      <c r="G35" s="119">
        <v>6</v>
      </c>
      <c r="H35" s="119">
        <v>7</v>
      </c>
      <c r="I35" s="119">
        <v>8</v>
      </c>
      <c r="J35" s="119">
        <v>9</v>
      </c>
      <c r="K35" s="119">
        <v>10</v>
      </c>
      <c r="L35" s="119">
        <v>11</v>
      </c>
      <c r="M35" s="119">
        <v>12</v>
      </c>
      <c r="N35" s="119">
        <v>13</v>
      </c>
      <c r="O35" s="119">
        <v>14</v>
      </c>
      <c r="P35" s="119">
        <v>15</v>
      </c>
      <c r="Q35" s="119">
        <v>16</v>
      </c>
      <c r="R35" s="119">
        <v>17</v>
      </c>
      <c r="S35" s="119">
        <v>18</v>
      </c>
      <c r="T35" s="119">
        <v>19</v>
      </c>
      <c r="U35" s="119">
        <v>20</v>
      </c>
      <c r="V35" s="119">
        <v>21</v>
      </c>
      <c r="W35" s="119">
        <v>22</v>
      </c>
      <c r="X35" s="119">
        <v>23</v>
      </c>
      <c r="Y35" s="119">
        <v>24</v>
      </c>
      <c r="Z35" s="119">
        <v>25</v>
      </c>
      <c r="AA35" s="119">
        <v>26</v>
      </c>
      <c r="AB35" s="119">
        <v>27</v>
      </c>
      <c r="AC35" s="119">
        <v>28</v>
      </c>
      <c r="AD35" s="119">
        <v>29</v>
      </c>
      <c r="AE35" s="119">
        <v>30</v>
      </c>
      <c r="AF35" s="119">
        <v>31</v>
      </c>
      <c r="AG35" s="120"/>
      <c r="AH35" s="121" t="s">
        <v>76</v>
      </c>
      <c r="AI35" s="122" t="s">
        <v>77</v>
      </c>
      <c r="AJ35" s="122" t="s">
        <v>28</v>
      </c>
    </row>
    <row r="36" spans="1:36" ht="20.25" customHeight="1">
      <c r="A36" s="56">
        <v>43466</v>
      </c>
      <c r="B36" s="57">
        <v>0.02</v>
      </c>
      <c r="C36" s="57">
        <v>0.02</v>
      </c>
      <c r="D36" s="57">
        <v>0.02</v>
      </c>
      <c r="E36" s="57">
        <v>0.02</v>
      </c>
      <c r="F36" s="57">
        <v>0.02</v>
      </c>
      <c r="G36" s="57">
        <v>0.02</v>
      </c>
      <c r="H36" s="57">
        <v>0.02</v>
      </c>
      <c r="I36" s="57">
        <v>0.02</v>
      </c>
      <c r="J36" s="57">
        <v>0.02</v>
      </c>
      <c r="K36" s="57">
        <v>0.02</v>
      </c>
      <c r="L36" s="57">
        <v>0.02</v>
      </c>
      <c r="M36" s="57">
        <v>0.02</v>
      </c>
      <c r="N36" s="57">
        <v>0.02</v>
      </c>
      <c r="O36" s="57">
        <v>0.02</v>
      </c>
      <c r="P36" s="57">
        <v>0.02</v>
      </c>
      <c r="Q36" s="57">
        <v>0.02</v>
      </c>
      <c r="R36" s="57">
        <v>0.02</v>
      </c>
      <c r="S36" s="57">
        <v>0.02</v>
      </c>
      <c r="T36" s="57">
        <v>0.02</v>
      </c>
      <c r="U36" s="57">
        <v>0.02</v>
      </c>
      <c r="V36" s="57">
        <v>0.02</v>
      </c>
      <c r="W36" s="57">
        <v>0.02</v>
      </c>
      <c r="X36" s="57">
        <v>0.02</v>
      </c>
      <c r="Y36" s="57">
        <v>0.02</v>
      </c>
      <c r="Z36" s="57">
        <v>0.02</v>
      </c>
      <c r="AA36" s="57">
        <v>0.02</v>
      </c>
      <c r="AB36" s="57">
        <v>0.02</v>
      </c>
      <c r="AC36" s="57">
        <v>0.02</v>
      </c>
      <c r="AD36" s="57">
        <v>0.02</v>
      </c>
      <c r="AE36" s="57">
        <v>0.02</v>
      </c>
      <c r="AF36" s="57">
        <v>0.02</v>
      </c>
      <c r="AG36" s="123"/>
      <c r="AH36" s="124">
        <f>SUM(B36:AF36)</f>
        <v>0.62000000000000022</v>
      </c>
      <c r="AI36" s="125">
        <f t="shared" ref="AI36:AI47" si="6">IF(ISERROR(AVERAGE(B36:AF36))," ",AVERAGE(B36:AF36))</f>
        <v>2.0000000000000007E-2</v>
      </c>
      <c r="AJ36" s="60">
        <f>MAX(B36:AF36)</f>
        <v>0.02</v>
      </c>
    </row>
    <row r="37" spans="1:36" ht="20.25" customHeight="1">
      <c r="A37" s="61" t="s">
        <v>43</v>
      </c>
      <c r="B37" s="57">
        <v>0.02</v>
      </c>
      <c r="C37" s="57">
        <v>0.02</v>
      </c>
      <c r="D37" s="57">
        <v>0.02</v>
      </c>
      <c r="E37" s="57">
        <v>0.02</v>
      </c>
      <c r="F37" s="57">
        <v>0.02</v>
      </c>
      <c r="G37" s="57">
        <v>0.02</v>
      </c>
      <c r="H37" s="57">
        <v>0.02</v>
      </c>
      <c r="I37" s="57">
        <v>0.02</v>
      </c>
      <c r="J37" s="57">
        <v>0.02</v>
      </c>
      <c r="K37" s="57">
        <v>0.02</v>
      </c>
      <c r="L37" s="57">
        <v>0.02</v>
      </c>
      <c r="M37" s="57">
        <v>0.02</v>
      </c>
      <c r="N37" s="57">
        <v>0.02</v>
      </c>
      <c r="O37" s="57">
        <v>0.02</v>
      </c>
      <c r="P37" s="57">
        <v>0.02</v>
      </c>
      <c r="Q37" s="57">
        <v>0.02</v>
      </c>
      <c r="R37" s="57">
        <v>0.02</v>
      </c>
      <c r="S37" s="57">
        <v>0.02</v>
      </c>
      <c r="T37" s="57">
        <v>0.02</v>
      </c>
      <c r="U37" s="57">
        <v>0.02</v>
      </c>
      <c r="V37" s="57">
        <v>0.02</v>
      </c>
      <c r="W37" s="57">
        <v>0.02</v>
      </c>
      <c r="X37" s="57">
        <v>0.02</v>
      </c>
      <c r="Y37" s="57">
        <v>0.02</v>
      </c>
      <c r="Z37" s="57">
        <v>0.02</v>
      </c>
      <c r="AA37" s="57">
        <v>0.04</v>
      </c>
      <c r="AB37" s="57">
        <v>0.04</v>
      </c>
      <c r="AC37" s="57">
        <v>0.04</v>
      </c>
      <c r="AD37" s="127"/>
      <c r="AE37" s="127"/>
      <c r="AF37" s="127"/>
      <c r="AG37" s="123"/>
      <c r="AH37" s="124">
        <f>SUM(B37:AE37)</f>
        <v>0.62000000000000022</v>
      </c>
      <c r="AI37" s="125">
        <f t="shared" si="6"/>
        <v>2.2142857142857152E-2</v>
      </c>
      <c r="AJ37" s="60">
        <f t="shared" ref="AJ37:AJ47" si="7">MAX(B37:AF37)</f>
        <v>0.04</v>
      </c>
    </row>
    <row r="38" spans="1:36" ht="20.25" customHeight="1">
      <c r="A38" s="61" t="s">
        <v>44</v>
      </c>
      <c r="B38" s="57">
        <v>0.02</v>
      </c>
      <c r="C38" s="57">
        <v>0.02</v>
      </c>
      <c r="D38" s="57">
        <v>0.02</v>
      </c>
      <c r="E38" s="57">
        <v>0.02</v>
      </c>
      <c r="F38" s="57">
        <v>0.02</v>
      </c>
      <c r="G38" s="57">
        <v>0.02</v>
      </c>
      <c r="H38" s="57">
        <v>0.02</v>
      </c>
      <c r="I38" s="57">
        <v>0.02</v>
      </c>
      <c r="J38" s="57">
        <v>0.02</v>
      </c>
      <c r="K38" s="57">
        <v>0.02</v>
      </c>
      <c r="L38" s="57">
        <v>0</v>
      </c>
      <c r="M38" s="57">
        <v>0.02</v>
      </c>
      <c r="N38" s="57">
        <v>0.02</v>
      </c>
      <c r="O38" s="57">
        <v>0</v>
      </c>
      <c r="P38" s="57">
        <v>0</v>
      </c>
      <c r="Q38" s="57">
        <v>0</v>
      </c>
      <c r="R38" s="57">
        <v>0</v>
      </c>
      <c r="S38" s="57">
        <v>0.02</v>
      </c>
      <c r="T38" s="57">
        <v>0.02</v>
      </c>
      <c r="U38" s="57">
        <v>0.02</v>
      </c>
      <c r="V38" s="57">
        <v>0.02</v>
      </c>
      <c r="W38" s="57">
        <v>0.02</v>
      </c>
      <c r="X38" s="57">
        <v>0.02</v>
      </c>
      <c r="Y38" s="57">
        <v>0.02</v>
      </c>
      <c r="Z38" s="57">
        <v>0.02</v>
      </c>
      <c r="AA38" s="57">
        <v>0.02</v>
      </c>
      <c r="AB38" s="57">
        <v>0.02</v>
      </c>
      <c r="AC38" s="57">
        <v>0.04</v>
      </c>
      <c r="AD38" s="57">
        <v>0.04</v>
      </c>
      <c r="AE38" s="57">
        <v>0.04</v>
      </c>
      <c r="AF38" s="57">
        <v>0.04</v>
      </c>
      <c r="AG38" s="123"/>
      <c r="AH38" s="124">
        <f>SUM(B38:AF38)</f>
        <v>0.6000000000000002</v>
      </c>
      <c r="AI38" s="125">
        <f t="shared" si="6"/>
        <v>1.9354838709677427E-2</v>
      </c>
      <c r="AJ38" s="60">
        <f t="shared" si="7"/>
        <v>0.04</v>
      </c>
    </row>
    <row r="39" spans="1:36" ht="20.25" customHeight="1">
      <c r="A39" s="61" t="s">
        <v>45</v>
      </c>
      <c r="B39" s="57">
        <v>0.04</v>
      </c>
      <c r="C39" s="57">
        <v>0.04</v>
      </c>
      <c r="D39" s="57">
        <v>0.04</v>
      </c>
      <c r="E39" s="57">
        <v>0.04</v>
      </c>
      <c r="F39" s="57">
        <v>0.04</v>
      </c>
      <c r="G39" s="57">
        <v>0.04</v>
      </c>
      <c r="H39" s="57">
        <v>0.04</v>
      </c>
      <c r="I39" s="57">
        <v>0.04</v>
      </c>
      <c r="J39" s="57">
        <v>0.04</v>
      </c>
      <c r="K39" s="57">
        <v>0.04</v>
      </c>
      <c r="L39" s="57">
        <v>0.04</v>
      </c>
      <c r="M39" s="57">
        <v>0.04</v>
      </c>
      <c r="N39" s="57">
        <v>0.04</v>
      </c>
      <c r="O39" s="57">
        <v>0.04</v>
      </c>
      <c r="P39" s="57">
        <v>0.04</v>
      </c>
      <c r="Q39" s="57">
        <v>0.04</v>
      </c>
      <c r="R39" s="57">
        <v>0.04</v>
      </c>
      <c r="S39" s="57">
        <v>0.04</v>
      </c>
      <c r="T39" s="57">
        <v>0.04</v>
      </c>
      <c r="U39" s="57">
        <v>0.04</v>
      </c>
      <c r="V39" s="57">
        <v>0.04</v>
      </c>
      <c r="W39" s="57">
        <v>0.04</v>
      </c>
      <c r="X39" s="57">
        <v>0.04</v>
      </c>
      <c r="Y39" s="57">
        <v>0.04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127"/>
      <c r="AG39" s="123"/>
      <c r="AH39" s="124">
        <f>SUM(B39:AE39)</f>
        <v>0.9600000000000003</v>
      </c>
      <c r="AI39" s="125">
        <f t="shared" si="6"/>
        <v>3.2000000000000008E-2</v>
      </c>
      <c r="AJ39" s="60">
        <f t="shared" si="7"/>
        <v>0.04</v>
      </c>
    </row>
    <row r="40" spans="1:36" ht="20.25" customHeight="1">
      <c r="A40" s="61" t="s">
        <v>46</v>
      </c>
      <c r="B40" s="57">
        <v>0.04</v>
      </c>
      <c r="C40" s="57">
        <v>0.04</v>
      </c>
      <c r="D40" s="57">
        <v>0.04</v>
      </c>
      <c r="E40" s="57">
        <v>0.04</v>
      </c>
      <c r="F40" s="57">
        <v>0.04</v>
      </c>
      <c r="G40" s="57">
        <v>0.04</v>
      </c>
      <c r="H40" s="57">
        <v>0.04</v>
      </c>
      <c r="I40" s="57">
        <v>0.04</v>
      </c>
      <c r="J40" s="57">
        <v>0.04</v>
      </c>
      <c r="K40" s="57">
        <v>0.04</v>
      </c>
      <c r="L40" s="57">
        <v>0.04</v>
      </c>
      <c r="M40" s="57">
        <v>0.04</v>
      </c>
      <c r="N40" s="57">
        <v>0.04</v>
      </c>
      <c r="O40" s="57">
        <v>0.04</v>
      </c>
      <c r="P40" s="57">
        <v>0.04</v>
      </c>
      <c r="Q40" s="57">
        <v>0.04</v>
      </c>
      <c r="R40" s="57">
        <v>0.04</v>
      </c>
      <c r="S40" s="57">
        <v>0.04</v>
      </c>
      <c r="T40" s="57">
        <v>0.04</v>
      </c>
      <c r="U40" s="57">
        <v>0.04</v>
      </c>
      <c r="V40" s="57">
        <v>0.04</v>
      </c>
      <c r="W40" s="57">
        <v>0.04</v>
      </c>
      <c r="X40" s="57">
        <v>0.04</v>
      </c>
      <c r="Y40" s="57">
        <v>0.04</v>
      </c>
      <c r="Z40" s="57">
        <v>0.04</v>
      </c>
      <c r="AA40" s="57">
        <v>0.04</v>
      </c>
      <c r="AB40" s="57">
        <v>0.04</v>
      </c>
      <c r="AC40" s="57">
        <v>0.04</v>
      </c>
      <c r="AD40" s="57">
        <v>0.04</v>
      </c>
      <c r="AE40" s="57">
        <v>0.04</v>
      </c>
      <c r="AF40" s="57">
        <v>0.04</v>
      </c>
      <c r="AG40" s="123"/>
      <c r="AH40" s="124">
        <f>SUM(B40:AF40)</f>
        <v>1.2400000000000004</v>
      </c>
      <c r="AI40" s="125">
        <f t="shared" si="6"/>
        <v>4.0000000000000015E-2</v>
      </c>
      <c r="AJ40" s="60">
        <f t="shared" si="7"/>
        <v>0.04</v>
      </c>
    </row>
    <row r="41" spans="1:36" ht="20.25" customHeight="1">
      <c r="A41" s="61" t="s">
        <v>47</v>
      </c>
      <c r="B41" s="57">
        <v>0.02</v>
      </c>
      <c r="C41" s="57">
        <v>0.02</v>
      </c>
      <c r="D41" s="57">
        <v>0.04</v>
      </c>
      <c r="E41" s="57">
        <v>0.04</v>
      </c>
      <c r="F41" s="57">
        <v>0.04</v>
      </c>
      <c r="G41" s="57">
        <v>0.04</v>
      </c>
      <c r="H41" s="57">
        <v>0.04</v>
      </c>
      <c r="I41" s="57">
        <v>0.04</v>
      </c>
      <c r="J41" s="57">
        <v>0.04</v>
      </c>
      <c r="K41" s="57">
        <v>0.04</v>
      </c>
      <c r="L41" s="57">
        <v>0</v>
      </c>
      <c r="M41" s="57">
        <v>0.02</v>
      </c>
      <c r="N41" s="57">
        <v>0.02</v>
      </c>
      <c r="O41" s="57">
        <v>0</v>
      </c>
      <c r="P41" s="57">
        <v>0</v>
      </c>
      <c r="Q41" s="57">
        <v>0</v>
      </c>
      <c r="R41" s="57">
        <v>0</v>
      </c>
      <c r="S41" s="57">
        <v>0.02</v>
      </c>
      <c r="T41" s="57">
        <v>0.02</v>
      </c>
      <c r="U41" s="57">
        <v>0.02</v>
      </c>
      <c r="V41" s="57">
        <v>0.02</v>
      </c>
      <c r="W41" s="57">
        <v>0.02</v>
      </c>
      <c r="X41" s="57">
        <v>0.04</v>
      </c>
      <c r="Y41" s="57">
        <v>0.04</v>
      </c>
      <c r="Z41" s="57">
        <v>0.04</v>
      </c>
      <c r="AA41" s="57">
        <v>0.04</v>
      </c>
      <c r="AB41" s="57">
        <v>0.02</v>
      </c>
      <c r="AC41" s="57">
        <v>0.02</v>
      </c>
      <c r="AD41" s="57">
        <v>0.02</v>
      </c>
      <c r="AE41" s="57">
        <v>0.02</v>
      </c>
      <c r="AF41" s="127"/>
      <c r="AG41" s="123"/>
      <c r="AH41" s="124">
        <f>SUM(B41:AE41)</f>
        <v>0.74000000000000032</v>
      </c>
      <c r="AI41" s="125">
        <f t="shared" si="6"/>
        <v>2.4666666666666677E-2</v>
      </c>
      <c r="AJ41" s="60">
        <f t="shared" si="7"/>
        <v>0.04</v>
      </c>
    </row>
    <row r="42" spans="1:36" ht="20.25" customHeight="1">
      <c r="A42" s="61" t="s">
        <v>48</v>
      </c>
      <c r="B42" s="57">
        <v>0.04</v>
      </c>
      <c r="C42" s="57">
        <v>0.04</v>
      </c>
      <c r="D42" s="57">
        <v>0.04</v>
      </c>
      <c r="E42" s="57">
        <v>0.04</v>
      </c>
      <c r="F42" s="57">
        <v>0.04</v>
      </c>
      <c r="G42" s="57">
        <v>0.04</v>
      </c>
      <c r="H42" s="57">
        <v>0.04</v>
      </c>
      <c r="I42" s="57">
        <v>0.04</v>
      </c>
      <c r="J42" s="57">
        <v>0.04</v>
      </c>
      <c r="K42" s="57">
        <v>0.04</v>
      </c>
      <c r="L42" s="57">
        <v>0.04</v>
      </c>
      <c r="M42" s="57">
        <v>0.04</v>
      </c>
      <c r="N42" s="57">
        <v>0.04</v>
      </c>
      <c r="O42" s="57">
        <v>0.04</v>
      </c>
      <c r="P42" s="57">
        <v>0.04</v>
      </c>
      <c r="Q42" s="57">
        <v>0.04</v>
      </c>
      <c r="R42" s="57">
        <v>0.04</v>
      </c>
      <c r="S42" s="57">
        <v>0.04</v>
      </c>
      <c r="T42" s="57">
        <v>0.04</v>
      </c>
      <c r="U42" s="57">
        <v>0.04</v>
      </c>
      <c r="V42" s="57">
        <v>0.04</v>
      </c>
      <c r="W42" s="57">
        <v>0.04</v>
      </c>
      <c r="X42" s="57">
        <v>0.04</v>
      </c>
      <c r="Y42" s="57">
        <v>0.04</v>
      </c>
      <c r="Z42" s="57">
        <v>0.04</v>
      </c>
      <c r="AA42" s="57">
        <v>0.04</v>
      </c>
      <c r="AB42" s="57">
        <v>0.04</v>
      </c>
      <c r="AC42" s="57">
        <v>0.04</v>
      </c>
      <c r="AD42" s="57">
        <v>0.04</v>
      </c>
      <c r="AE42" s="57">
        <v>0.04</v>
      </c>
      <c r="AF42" s="57">
        <v>0.04</v>
      </c>
      <c r="AG42" s="123"/>
      <c r="AH42" s="124">
        <f t="shared" ref="AH42:AH45" si="8">SUM(B42:AF42)</f>
        <v>1.2400000000000004</v>
      </c>
      <c r="AI42" s="125">
        <f t="shared" si="6"/>
        <v>4.0000000000000015E-2</v>
      </c>
      <c r="AJ42" s="60">
        <f t="shared" si="7"/>
        <v>0.04</v>
      </c>
    </row>
    <row r="43" spans="1:36" ht="20.25" customHeight="1">
      <c r="A43" s="61" t="s">
        <v>49</v>
      </c>
      <c r="B43" s="57">
        <v>4.0000000000000001E-3</v>
      </c>
      <c r="C43" s="57">
        <v>4.0000000000000001E-3</v>
      </c>
      <c r="D43" s="57">
        <v>0</v>
      </c>
      <c r="E43" s="57">
        <v>0</v>
      </c>
      <c r="F43" s="57">
        <v>0</v>
      </c>
      <c r="G43" s="57">
        <v>4.0000000000000001E-3</v>
      </c>
      <c r="H43" s="57">
        <v>4.0000000000000001E-3</v>
      </c>
      <c r="I43" s="57">
        <v>4.0000000000000001E-3</v>
      </c>
      <c r="J43" s="57">
        <v>4.0000000000000001E-3</v>
      </c>
      <c r="K43" s="57">
        <v>4.0000000000000001E-3</v>
      </c>
      <c r="L43" s="57">
        <v>4.0000000000000001E-3</v>
      </c>
      <c r="M43" s="57">
        <v>4.0000000000000001E-3</v>
      </c>
      <c r="N43" s="57">
        <v>4.0000000000000001E-3</v>
      </c>
      <c r="O43" s="57">
        <v>4.0000000000000001E-3</v>
      </c>
      <c r="P43" s="57">
        <v>4.0000000000000001E-3</v>
      </c>
      <c r="Q43" s="57">
        <v>4.0000000000000001E-3</v>
      </c>
      <c r="R43" s="57">
        <v>4.0000000000000001E-3</v>
      </c>
      <c r="S43" s="57">
        <v>0</v>
      </c>
      <c r="T43" s="57">
        <v>0</v>
      </c>
      <c r="U43" s="57">
        <v>0</v>
      </c>
      <c r="V43" s="57">
        <v>0</v>
      </c>
      <c r="W43" s="57">
        <v>0</v>
      </c>
      <c r="X43" s="57">
        <v>0</v>
      </c>
      <c r="Y43" s="57">
        <v>0</v>
      </c>
      <c r="Z43" s="57">
        <v>0</v>
      </c>
      <c r="AA43" s="57">
        <v>0</v>
      </c>
      <c r="AB43" s="57">
        <v>0</v>
      </c>
      <c r="AC43" s="57">
        <v>4.0000000000000001E-3</v>
      </c>
      <c r="AD43" s="57">
        <v>0</v>
      </c>
      <c r="AE43" s="57">
        <v>0</v>
      </c>
      <c r="AF43" s="57">
        <v>0</v>
      </c>
      <c r="AG43" s="123"/>
      <c r="AH43" s="124">
        <f t="shared" si="8"/>
        <v>6.0000000000000026E-2</v>
      </c>
      <c r="AI43" s="125">
        <f t="shared" si="6"/>
        <v>1.9354838709677428E-3</v>
      </c>
      <c r="AJ43" s="60">
        <f t="shared" si="7"/>
        <v>4.0000000000000001E-3</v>
      </c>
    </row>
    <row r="44" spans="1:36" ht="20.25" customHeight="1">
      <c r="A44" s="61" t="s">
        <v>51</v>
      </c>
      <c r="B44" s="57">
        <v>0</v>
      </c>
      <c r="C44" s="57">
        <v>0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7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57">
        <v>0</v>
      </c>
      <c r="Q44" s="57">
        <v>0</v>
      </c>
      <c r="R44" s="57">
        <v>0</v>
      </c>
      <c r="S44" s="57">
        <v>0</v>
      </c>
      <c r="T44" s="57">
        <v>0</v>
      </c>
      <c r="U44" s="57">
        <v>0</v>
      </c>
      <c r="V44" s="57">
        <v>0.02</v>
      </c>
      <c r="W44" s="57">
        <v>0</v>
      </c>
      <c r="X44" s="57">
        <v>0</v>
      </c>
      <c r="Y44" s="57">
        <v>0</v>
      </c>
      <c r="Z44" s="57">
        <v>0</v>
      </c>
      <c r="AA44" s="57">
        <v>0</v>
      </c>
      <c r="AB44" s="57">
        <v>0</v>
      </c>
      <c r="AC44" s="57">
        <v>0</v>
      </c>
      <c r="AD44" s="57">
        <v>0</v>
      </c>
      <c r="AE44" s="57">
        <v>0</v>
      </c>
      <c r="AF44" s="127"/>
      <c r="AG44" s="123"/>
      <c r="AH44" s="124">
        <f>SUM(B44:AE44)</f>
        <v>0.02</v>
      </c>
      <c r="AI44" s="125">
        <f t="shared" si="6"/>
        <v>6.6666666666666664E-4</v>
      </c>
      <c r="AJ44" s="60">
        <f t="shared" si="7"/>
        <v>0.02</v>
      </c>
    </row>
    <row r="45" spans="1:36" ht="20.25" customHeight="1">
      <c r="A45" s="61" t="s">
        <v>52</v>
      </c>
      <c r="B45" s="57">
        <v>0.02</v>
      </c>
      <c r="C45" s="57">
        <v>0.02</v>
      </c>
      <c r="D45" s="129">
        <v>0.04</v>
      </c>
      <c r="E45" s="57">
        <v>0.04</v>
      </c>
      <c r="F45" s="57">
        <v>0.04</v>
      </c>
      <c r="G45" s="57">
        <v>0.04</v>
      </c>
      <c r="H45" s="57">
        <v>0.04</v>
      </c>
      <c r="I45" s="57">
        <v>0.04</v>
      </c>
      <c r="J45" s="57">
        <v>0.04</v>
      </c>
      <c r="K45" s="57">
        <v>0.04</v>
      </c>
      <c r="L45" s="57">
        <v>0.04</v>
      </c>
      <c r="M45" s="57">
        <v>0.04</v>
      </c>
      <c r="N45" s="57">
        <v>0.04</v>
      </c>
      <c r="O45" s="57">
        <v>0.04</v>
      </c>
      <c r="P45" s="57">
        <v>0.04</v>
      </c>
      <c r="Q45" s="57">
        <v>0</v>
      </c>
      <c r="R45" s="57">
        <v>0</v>
      </c>
      <c r="S45" s="57">
        <v>0</v>
      </c>
      <c r="T45" s="57">
        <v>0</v>
      </c>
      <c r="U45" s="57">
        <v>0</v>
      </c>
      <c r="V45" s="57">
        <v>0</v>
      </c>
      <c r="W45" s="57">
        <v>0</v>
      </c>
      <c r="X45" s="57">
        <v>0</v>
      </c>
      <c r="Y45" s="57">
        <v>0</v>
      </c>
      <c r="Z45" s="57">
        <v>0</v>
      </c>
      <c r="AA45" s="57">
        <v>0</v>
      </c>
      <c r="AB45" s="57">
        <v>0</v>
      </c>
      <c r="AC45" s="57">
        <v>0</v>
      </c>
      <c r="AD45" s="57">
        <v>0</v>
      </c>
      <c r="AE45" s="57">
        <v>0</v>
      </c>
      <c r="AF45" s="57">
        <v>0</v>
      </c>
      <c r="AG45" s="123"/>
      <c r="AH45" s="124">
        <f t="shared" si="8"/>
        <v>0.55999999999999994</v>
      </c>
      <c r="AI45" s="125">
        <f t="shared" si="6"/>
        <v>1.8064516129032256E-2</v>
      </c>
      <c r="AJ45" s="60">
        <f t="shared" si="7"/>
        <v>0.04</v>
      </c>
    </row>
    <row r="46" spans="1:36" ht="20.25" customHeight="1">
      <c r="A46" s="61" t="s">
        <v>53</v>
      </c>
      <c r="B46" s="57">
        <v>0</v>
      </c>
      <c r="C46" s="57">
        <v>0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7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57">
        <v>0</v>
      </c>
      <c r="Q46" s="57">
        <v>0</v>
      </c>
      <c r="R46" s="57">
        <v>0</v>
      </c>
      <c r="S46" s="57">
        <v>0</v>
      </c>
      <c r="T46" s="57">
        <v>0</v>
      </c>
      <c r="U46" s="57">
        <v>0</v>
      </c>
      <c r="V46" s="57">
        <v>0</v>
      </c>
      <c r="W46" s="57">
        <v>0</v>
      </c>
      <c r="X46" s="57">
        <v>0</v>
      </c>
      <c r="Y46" s="57">
        <v>0</v>
      </c>
      <c r="Z46" s="57">
        <v>0</v>
      </c>
      <c r="AA46" s="57">
        <v>0</v>
      </c>
      <c r="AB46" s="57">
        <v>0</v>
      </c>
      <c r="AC46" s="57">
        <v>0</v>
      </c>
      <c r="AD46" s="57">
        <v>0</v>
      </c>
      <c r="AE46" s="57">
        <v>0</v>
      </c>
      <c r="AF46" s="127"/>
      <c r="AG46" s="123"/>
      <c r="AH46" s="124">
        <f>SUM(B46:AE46)</f>
        <v>0</v>
      </c>
      <c r="AI46" s="125">
        <f t="shared" si="6"/>
        <v>0</v>
      </c>
      <c r="AJ46" s="60">
        <f t="shared" si="7"/>
        <v>0</v>
      </c>
    </row>
    <row r="47" spans="1:36" ht="20.25" customHeight="1">
      <c r="A47" s="61" t="s">
        <v>54</v>
      </c>
      <c r="B47" s="57">
        <v>0</v>
      </c>
      <c r="C47" s="57">
        <v>0</v>
      </c>
      <c r="D47" s="57">
        <v>0</v>
      </c>
      <c r="E47" s="57">
        <v>3.0000000000000001E-3</v>
      </c>
      <c r="F47" s="57">
        <v>3.0000000000000001E-3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  <c r="L47" s="57">
        <v>0</v>
      </c>
      <c r="M47" s="57">
        <v>0</v>
      </c>
      <c r="N47" s="57">
        <v>0.02</v>
      </c>
      <c r="O47" s="57">
        <v>0</v>
      </c>
      <c r="P47" s="57">
        <v>0</v>
      </c>
      <c r="Q47" s="57">
        <v>0</v>
      </c>
      <c r="R47" s="57">
        <v>0</v>
      </c>
      <c r="S47" s="57">
        <v>0.02</v>
      </c>
      <c r="T47" s="57">
        <v>0.02</v>
      </c>
      <c r="U47" s="57">
        <v>0.02</v>
      </c>
      <c r="V47" s="57">
        <v>0.02</v>
      </c>
      <c r="W47" s="57">
        <v>0.02</v>
      </c>
      <c r="X47" s="57">
        <v>0.04</v>
      </c>
      <c r="Y47" s="57">
        <v>0.04</v>
      </c>
      <c r="Z47" s="57">
        <v>0.04</v>
      </c>
      <c r="AA47" s="57">
        <v>0.04</v>
      </c>
      <c r="AB47" s="57">
        <v>0</v>
      </c>
      <c r="AC47" s="57">
        <v>0</v>
      </c>
      <c r="AD47" s="57">
        <v>0</v>
      </c>
      <c r="AE47" s="57">
        <v>0</v>
      </c>
      <c r="AF47" s="57">
        <v>0</v>
      </c>
      <c r="AG47" s="123">
        <v>0.20300000000000001</v>
      </c>
      <c r="AH47" s="124">
        <f>SUM(B47:AF47)</f>
        <v>0.28600000000000003</v>
      </c>
      <c r="AI47" s="125">
        <f t="shared" si="6"/>
        <v>9.2258064516129046E-3</v>
      </c>
      <c r="AJ47" s="60">
        <f t="shared" si="7"/>
        <v>0.04</v>
      </c>
    </row>
    <row r="48" spans="1:36">
      <c r="A48" s="2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2"/>
      <c r="AH48" s="130"/>
      <c r="AI48" s="15"/>
      <c r="AJ48" s="15"/>
    </row>
    <row r="49" spans="1:36" ht="15">
      <c r="A49" s="113" t="s">
        <v>76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2"/>
      <c r="AH49" s="135" t="s">
        <v>76</v>
      </c>
      <c r="AI49" s="15"/>
      <c r="AJ49" s="15"/>
    </row>
    <row r="50" spans="1:36">
      <c r="A50" s="119" t="s">
        <v>75</v>
      </c>
      <c r="B50" s="119">
        <v>1</v>
      </c>
      <c r="C50" s="119">
        <v>2</v>
      </c>
      <c r="D50" s="119">
        <v>3</v>
      </c>
      <c r="E50" s="119">
        <v>4</v>
      </c>
      <c r="F50" s="119">
        <v>5</v>
      </c>
      <c r="G50" s="119">
        <v>6</v>
      </c>
      <c r="H50" s="119">
        <v>7</v>
      </c>
      <c r="I50" s="119">
        <v>8</v>
      </c>
      <c r="J50" s="119">
        <v>9</v>
      </c>
      <c r="K50" s="119">
        <v>10</v>
      </c>
      <c r="L50" s="119">
        <v>11</v>
      </c>
      <c r="M50" s="119">
        <v>12</v>
      </c>
      <c r="N50" s="119">
        <v>13</v>
      </c>
      <c r="O50" s="119">
        <v>14</v>
      </c>
      <c r="P50" s="119">
        <v>15</v>
      </c>
      <c r="Q50" s="119">
        <v>16</v>
      </c>
      <c r="R50" s="119">
        <v>17</v>
      </c>
      <c r="S50" s="119">
        <v>18</v>
      </c>
      <c r="T50" s="119">
        <v>19</v>
      </c>
      <c r="U50" s="119">
        <v>20</v>
      </c>
      <c r="V50" s="119">
        <v>21</v>
      </c>
      <c r="W50" s="119">
        <v>22</v>
      </c>
      <c r="X50" s="119">
        <v>23</v>
      </c>
      <c r="Y50" s="119">
        <v>24</v>
      </c>
      <c r="Z50" s="119">
        <v>25</v>
      </c>
      <c r="AA50" s="119">
        <v>26</v>
      </c>
      <c r="AB50" s="119">
        <v>27</v>
      </c>
      <c r="AC50" s="119">
        <v>28</v>
      </c>
      <c r="AD50" s="119">
        <v>29</v>
      </c>
      <c r="AE50" s="119">
        <v>30</v>
      </c>
      <c r="AF50" s="119">
        <v>31</v>
      </c>
      <c r="AG50" s="120"/>
      <c r="AH50" s="121" t="s">
        <v>76</v>
      </c>
      <c r="AI50" s="122" t="s">
        <v>77</v>
      </c>
      <c r="AJ50" s="122" t="s">
        <v>28</v>
      </c>
    </row>
    <row r="51" spans="1:36">
      <c r="A51" s="56">
        <v>43466</v>
      </c>
      <c r="B51" s="57">
        <f t="shared" ref="B51:AE59" si="9">SUM(B6,B21,B36)</f>
        <v>0.43300000000000005</v>
      </c>
      <c r="C51" s="57">
        <f t="shared" si="9"/>
        <v>0.43400000000000005</v>
      </c>
      <c r="D51" s="57">
        <f t="shared" si="9"/>
        <v>0.42500000000000004</v>
      </c>
      <c r="E51" s="57">
        <f t="shared" si="9"/>
        <v>0.38900000000000001</v>
      </c>
      <c r="F51" s="57">
        <f t="shared" si="9"/>
        <v>0.42300000000000004</v>
      </c>
      <c r="G51" s="57">
        <f t="shared" si="9"/>
        <v>0.44900000000000007</v>
      </c>
      <c r="H51" s="57">
        <f t="shared" si="9"/>
        <v>0.443</v>
      </c>
      <c r="I51" s="57">
        <f t="shared" si="9"/>
        <v>0.49199999999999999</v>
      </c>
      <c r="J51" s="57">
        <f t="shared" si="9"/>
        <v>0.45100000000000001</v>
      </c>
      <c r="K51" s="57">
        <f t="shared" si="9"/>
        <v>0.43300000000000005</v>
      </c>
      <c r="L51" s="57">
        <f t="shared" si="9"/>
        <v>0.41500000000000004</v>
      </c>
      <c r="M51" s="57">
        <f t="shared" si="9"/>
        <v>0.45900000000000002</v>
      </c>
      <c r="N51" s="57">
        <f t="shared" si="9"/>
        <v>0.49</v>
      </c>
      <c r="O51" s="57">
        <f t="shared" si="9"/>
        <v>0.42900000000000005</v>
      </c>
      <c r="P51" s="57">
        <f t="shared" si="9"/>
        <v>0.43000000000000005</v>
      </c>
      <c r="Q51" s="57">
        <f t="shared" si="9"/>
        <v>0.45600000000000002</v>
      </c>
      <c r="R51" s="57">
        <f t="shared" si="9"/>
        <v>0.42700000000000005</v>
      </c>
      <c r="S51" s="57">
        <f t="shared" si="9"/>
        <v>0.43000000000000005</v>
      </c>
      <c r="T51" s="57">
        <f t="shared" si="9"/>
        <v>0.44300000000000006</v>
      </c>
      <c r="U51" s="57">
        <f t="shared" si="9"/>
        <v>0.47000000000000003</v>
      </c>
      <c r="V51" s="57">
        <f t="shared" si="9"/>
        <v>0.44100000000000006</v>
      </c>
      <c r="W51" s="57">
        <f t="shared" si="9"/>
        <v>0.47400000000000003</v>
      </c>
      <c r="X51" s="57">
        <f t="shared" si="9"/>
        <v>0.42400000000000004</v>
      </c>
      <c r="Y51" s="57">
        <f t="shared" si="9"/>
        <v>0.45</v>
      </c>
      <c r="Z51" s="57">
        <f t="shared" si="9"/>
        <v>0.433</v>
      </c>
      <c r="AA51" s="57">
        <f t="shared" si="9"/>
        <v>0.46900000000000003</v>
      </c>
      <c r="AB51" s="57">
        <f t="shared" si="9"/>
        <v>0.49400000000000005</v>
      </c>
      <c r="AC51" s="57">
        <f t="shared" si="9"/>
        <v>0.47700000000000004</v>
      </c>
      <c r="AD51" s="57">
        <f t="shared" si="9"/>
        <v>0.505</v>
      </c>
      <c r="AE51" s="57">
        <f t="shared" si="9"/>
        <v>0.46400000000000002</v>
      </c>
      <c r="AF51" s="57">
        <f>SUM(AF6,AF21,AF36)</f>
        <v>0.46300000000000002</v>
      </c>
      <c r="AG51" s="123"/>
      <c r="AH51" s="124">
        <f>SUM(B51:AF51)</f>
        <v>13.914999999999999</v>
      </c>
      <c r="AI51" s="125">
        <f t="shared" ref="AI51:AI62" si="10">IF(ISERROR(AVERAGE(B51:AF51))," ",AVERAGE(B51:AF51))</f>
        <v>0.44887096774193547</v>
      </c>
      <c r="AJ51" s="60">
        <f>MAX(B51:AF51)</f>
        <v>0.505</v>
      </c>
    </row>
    <row r="52" spans="1:36">
      <c r="A52" s="61" t="s">
        <v>43</v>
      </c>
      <c r="B52" s="57">
        <f t="shared" si="9"/>
        <v>0.43700000000000006</v>
      </c>
      <c r="C52" s="57">
        <f t="shared" si="9"/>
        <v>0.47900000000000004</v>
      </c>
      <c r="D52" s="57">
        <f t="shared" si="9"/>
        <v>0.46100000000000002</v>
      </c>
      <c r="E52" s="57">
        <f t="shared" si="9"/>
        <v>0.45700000000000002</v>
      </c>
      <c r="F52" s="57">
        <f t="shared" si="9"/>
        <v>0.44400000000000001</v>
      </c>
      <c r="G52" s="57">
        <f t="shared" si="9"/>
        <v>0.47500000000000003</v>
      </c>
      <c r="H52" s="57">
        <f t="shared" si="9"/>
        <v>0.44000000000000006</v>
      </c>
      <c r="I52" s="57">
        <f t="shared" si="9"/>
        <v>0.40500000000000003</v>
      </c>
      <c r="J52" s="57">
        <f t="shared" si="9"/>
        <v>0.43600000000000005</v>
      </c>
      <c r="K52" s="57">
        <f t="shared" si="9"/>
        <v>0.49099999999999999</v>
      </c>
      <c r="L52" s="57">
        <f t="shared" si="9"/>
        <v>0.48</v>
      </c>
      <c r="M52" s="57">
        <f t="shared" si="9"/>
        <v>0.47700000000000004</v>
      </c>
      <c r="N52" s="57">
        <f t="shared" si="9"/>
        <v>0.47899999999999998</v>
      </c>
      <c r="O52" s="57">
        <f t="shared" si="9"/>
        <v>0.44700000000000006</v>
      </c>
      <c r="P52" s="57">
        <f t="shared" si="9"/>
        <v>0.41600000000000004</v>
      </c>
      <c r="Q52" s="57">
        <f t="shared" si="9"/>
        <v>0.45300000000000001</v>
      </c>
      <c r="R52" s="57">
        <f t="shared" si="9"/>
        <v>0.48000000000000004</v>
      </c>
      <c r="S52" s="57">
        <f t="shared" si="9"/>
        <v>0.46800000000000003</v>
      </c>
      <c r="T52" s="57">
        <f t="shared" si="9"/>
        <v>0.47200000000000003</v>
      </c>
      <c r="U52" s="57">
        <f t="shared" si="9"/>
        <v>0.41400000000000003</v>
      </c>
      <c r="V52" s="57">
        <f t="shared" si="9"/>
        <v>0.46700000000000003</v>
      </c>
      <c r="W52" s="57">
        <f t="shared" si="9"/>
        <v>0.442</v>
      </c>
      <c r="X52" s="57">
        <f t="shared" si="9"/>
        <v>0.38300000000000001</v>
      </c>
      <c r="Y52" s="57">
        <f t="shared" si="9"/>
        <v>0.61099999999999999</v>
      </c>
      <c r="Z52" s="57">
        <f t="shared" si="9"/>
        <v>0.44800000000000006</v>
      </c>
      <c r="AA52" s="57">
        <f t="shared" si="9"/>
        <v>0.56100000000000005</v>
      </c>
      <c r="AB52" s="57">
        <f t="shared" si="9"/>
        <v>0.53200000000000003</v>
      </c>
      <c r="AC52" s="57">
        <f t="shared" si="9"/>
        <v>0.5</v>
      </c>
      <c r="AD52" s="57">
        <f t="shared" si="9"/>
        <v>0</v>
      </c>
      <c r="AE52" s="127"/>
      <c r="AF52" s="127"/>
      <c r="AG52" s="123"/>
      <c r="AH52" s="124">
        <f>SUM(B52:AD52)</f>
        <v>13.055000000000003</v>
      </c>
      <c r="AI52" s="125">
        <f t="shared" si="10"/>
        <v>0.45017241379310358</v>
      </c>
      <c r="AJ52" s="60">
        <f t="shared" ref="AJ52:AJ62" si="11">MAX(B52:AF52)</f>
        <v>0.61099999999999999</v>
      </c>
    </row>
    <row r="53" spans="1:36">
      <c r="A53" s="61" t="s">
        <v>44</v>
      </c>
      <c r="B53" s="57">
        <f t="shared" si="9"/>
        <v>0.41300000000000003</v>
      </c>
      <c r="C53" s="57">
        <f t="shared" si="9"/>
        <v>0.45900000000000002</v>
      </c>
      <c r="D53" s="57">
        <f t="shared" si="9"/>
        <v>0.498</v>
      </c>
      <c r="E53" s="57">
        <f t="shared" si="9"/>
        <v>0.46400000000000002</v>
      </c>
      <c r="F53" s="57">
        <f t="shared" si="9"/>
        <v>0.47099999999999997</v>
      </c>
      <c r="G53" s="57">
        <f t="shared" si="9"/>
        <v>0.48099999999999998</v>
      </c>
      <c r="H53" s="57">
        <f t="shared" si="9"/>
        <v>0.45200000000000001</v>
      </c>
      <c r="I53" s="57">
        <f t="shared" si="9"/>
        <v>0.44900000000000001</v>
      </c>
      <c r="J53" s="57">
        <f t="shared" si="9"/>
        <v>0.43900000000000006</v>
      </c>
      <c r="K53" s="57">
        <f t="shared" si="9"/>
        <v>0.47399999999999998</v>
      </c>
      <c r="L53" s="57">
        <f t="shared" si="9"/>
        <v>0.41499999999999998</v>
      </c>
      <c r="M53" s="57">
        <f t="shared" si="9"/>
        <v>0.52200000000000002</v>
      </c>
      <c r="N53" s="57">
        <f t="shared" si="9"/>
        <v>0.495</v>
      </c>
      <c r="O53" s="57">
        <f t="shared" si="9"/>
        <v>0.42499999999999999</v>
      </c>
      <c r="P53" s="57">
        <f t="shared" si="9"/>
        <v>0.41399999999999998</v>
      </c>
      <c r="Q53" s="57">
        <f t="shared" si="9"/>
        <v>0.41800000000000004</v>
      </c>
      <c r="R53" s="57">
        <f t="shared" si="9"/>
        <v>0.38800000000000001</v>
      </c>
      <c r="S53" s="57">
        <f t="shared" si="9"/>
        <v>0.40300000000000002</v>
      </c>
      <c r="T53" s="57">
        <f t="shared" si="9"/>
        <v>0.42900000000000005</v>
      </c>
      <c r="U53" s="57">
        <f t="shared" si="9"/>
        <v>0.442</v>
      </c>
      <c r="V53" s="57">
        <f t="shared" si="9"/>
        <v>0.38300000000000001</v>
      </c>
      <c r="W53" s="57">
        <f t="shared" si="9"/>
        <v>0.48499999999999999</v>
      </c>
      <c r="X53" s="57">
        <f t="shared" si="9"/>
        <v>0.371</v>
      </c>
      <c r="Y53" s="57">
        <f t="shared" si="9"/>
        <v>0.53400000000000003</v>
      </c>
      <c r="Z53" s="57">
        <f t="shared" si="9"/>
        <v>0.40700000000000003</v>
      </c>
      <c r="AA53" s="57">
        <f t="shared" si="9"/>
        <v>0.42400000000000004</v>
      </c>
      <c r="AB53" s="57">
        <f t="shared" si="9"/>
        <v>0.38100000000000001</v>
      </c>
      <c r="AC53" s="57">
        <f t="shared" si="9"/>
        <v>0.47399999999999998</v>
      </c>
      <c r="AD53" s="57">
        <f t="shared" si="9"/>
        <v>0.42099999999999999</v>
      </c>
      <c r="AE53" s="57">
        <f t="shared" si="9"/>
        <v>0.47</v>
      </c>
      <c r="AF53" s="57">
        <f>SUM(AF8,AF23,AF38)</f>
        <v>0.496</v>
      </c>
      <c r="AG53" s="123"/>
      <c r="AH53" s="124">
        <f t="shared" ref="AH53:AH61" si="12">SUM(B53:AF53)</f>
        <v>13.797000000000001</v>
      </c>
      <c r="AI53" s="125">
        <f t="shared" si="10"/>
        <v>0.44506451612903225</v>
      </c>
      <c r="AJ53" s="60">
        <f t="shared" si="11"/>
        <v>0.53400000000000003</v>
      </c>
    </row>
    <row r="54" spans="1:36">
      <c r="A54" s="61" t="s">
        <v>45</v>
      </c>
      <c r="B54" s="57">
        <f t="shared" si="9"/>
        <v>0.34799999999999998</v>
      </c>
      <c r="C54" s="57">
        <f t="shared" si="9"/>
        <v>0.42199999999999999</v>
      </c>
      <c r="D54" s="57">
        <f t="shared" si="9"/>
        <v>0.43</v>
      </c>
      <c r="E54" s="57">
        <f t="shared" si="9"/>
        <v>0.41099999999999998</v>
      </c>
      <c r="F54" s="57">
        <f t="shared" si="9"/>
        <v>0.39199999999999996</v>
      </c>
      <c r="G54" s="57">
        <f t="shared" si="9"/>
        <v>0.40799999999999997</v>
      </c>
      <c r="H54" s="57">
        <f t="shared" si="9"/>
        <v>0.439</v>
      </c>
      <c r="I54" s="57">
        <f t="shared" si="9"/>
        <v>0.40699999999999997</v>
      </c>
      <c r="J54" s="57">
        <f t="shared" si="9"/>
        <v>0.45300000000000001</v>
      </c>
      <c r="K54" s="57">
        <f t="shared" si="9"/>
        <v>0.42</v>
      </c>
      <c r="L54" s="57">
        <f t="shared" si="9"/>
        <v>0.48799999999999999</v>
      </c>
      <c r="M54" s="57">
        <f t="shared" si="9"/>
        <v>0.37199999999999994</v>
      </c>
      <c r="N54" s="57">
        <f t="shared" si="9"/>
        <v>0.47899999999999998</v>
      </c>
      <c r="O54" s="57">
        <f t="shared" si="9"/>
        <v>0.48799999999999999</v>
      </c>
      <c r="P54" s="57">
        <f t="shared" si="9"/>
        <v>0.45300000000000001</v>
      </c>
      <c r="Q54" s="57">
        <f t="shared" si="9"/>
        <v>0.43</v>
      </c>
      <c r="R54" s="57">
        <f t="shared" si="9"/>
        <v>0.44800000000000001</v>
      </c>
      <c r="S54" s="57">
        <f t="shared" si="9"/>
        <v>0.45200000000000001</v>
      </c>
      <c r="T54" s="57">
        <f t="shared" si="9"/>
        <v>0.46800000000000003</v>
      </c>
      <c r="U54" s="57">
        <f t="shared" si="9"/>
        <v>0.48799999999999993</v>
      </c>
      <c r="V54" s="57">
        <f t="shared" si="9"/>
        <v>0.501</v>
      </c>
      <c r="W54" s="57">
        <f t="shared" si="9"/>
        <v>0.49199999999999994</v>
      </c>
      <c r="X54" s="57">
        <f t="shared" si="9"/>
        <v>0.46400000000000002</v>
      </c>
      <c r="Y54" s="57">
        <f t="shared" si="9"/>
        <v>0.437</v>
      </c>
      <c r="Z54" s="57">
        <f t="shared" si="9"/>
        <v>0.45500000000000002</v>
      </c>
      <c r="AA54" s="57">
        <f t="shared" si="9"/>
        <v>0.33499999999999996</v>
      </c>
      <c r="AB54" s="57">
        <f t="shared" si="9"/>
        <v>0.441</v>
      </c>
      <c r="AC54" s="57">
        <f t="shared" si="9"/>
        <v>0.44400000000000001</v>
      </c>
      <c r="AD54" s="57">
        <f t="shared" si="9"/>
        <v>0.39800000000000002</v>
      </c>
      <c r="AE54" s="57">
        <f t="shared" si="9"/>
        <v>0.378</v>
      </c>
      <c r="AF54" s="127"/>
      <c r="AG54" s="123"/>
      <c r="AH54" s="124">
        <f>SUM(B54:AE54)</f>
        <v>13.041</v>
      </c>
      <c r="AI54" s="125">
        <f t="shared" si="10"/>
        <v>0.43470000000000003</v>
      </c>
      <c r="AJ54" s="60">
        <f t="shared" si="11"/>
        <v>0.501</v>
      </c>
    </row>
    <row r="55" spans="1:36">
      <c r="A55" s="61" t="s">
        <v>46</v>
      </c>
      <c r="B55" s="57">
        <f t="shared" si="9"/>
        <v>0.40499999999999997</v>
      </c>
      <c r="C55" s="57">
        <f t="shared" si="9"/>
        <v>0.42199999999999999</v>
      </c>
      <c r="D55" s="57">
        <f t="shared" si="9"/>
        <v>0.35799999999999998</v>
      </c>
      <c r="E55" s="57">
        <f t="shared" si="9"/>
        <v>0.41799999999999998</v>
      </c>
      <c r="F55" s="57">
        <f t="shared" si="9"/>
        <v>0.438</v>
      </c>
      <c r="G55" s="57">
        <f t="shared" si="9"/>
        <v>0.42699999999999999</v>
      </c>
      <c r="H55" s="57">
        <f t="shared" si="9"/>
        <v>0.439</v>
      </c>
      <c r="I55" s="57">
        <f t="shared" si="9"/>
        <v>0.39499999999999996</v>
      </c>
      <c r="J55" s="57">
        <f t="shared" si="9"/>
        <v>0.39399999999999996</v>
      </c>
      <c r="K55" s="57">
        <f t="shared" si="9"/>
        <v>0.40099999999999997</v>
      </c>
      <c r="L55" s="57">
        <f t="shared" si="9"/>
        <v>0.42899999999999999</v>
      </c>
      <c r="M55" s="57">
        <f t="shared" si="9"/>
        <v>0.437</v>
      </c>
      <c r="N55" s="57">
        <f t="shared" si="9"/>
        <v>0.441</v>
      </c>
      <c r="O55" s="57">
        <f t="shared" si="9"/>
        <v>0.41199999999999998</v>
      </c>
      <c r="P55" s="57">
        <f t="shared" si="9"/>
        <v>0.37799999999999995</v>
      </c>
      <c r="Q55" s="57">
        <f t="shared" si="9"/>
        <v>0.40299999999999997</v>
      </c>
      <c r="R55" s="57">
        <f t="shared" si="9"/>
        <v>0.38699999999999996</v>
      </c>
      <c r="S55" s="57">
        <f t="shared" si="9"/>
        <v>0.41599999999999998</v>
      </c>
      <c r="T55" s="57">
        <f t="shared" si="9"/>
        <v>0.44400000000000001</v>
      </c>
      <c r="U55" s="57">
        <f t="shared" si="9"/>
        <v>0.34699999999999998</v>
      </c>
      <c r="V55" s="57">
        <f t="shared" si="9"/>
        <v>0.38599999999999995</v>
      </c>
      <c r="W55" s="57">
        <f t="shared" si="9"/>
        <v>0.42099999999999999</v>
      </c>
      <c r="X55" s="57">
        <f t="shared" si="9"/>
        <v>0.436</v>
      </c>
      <c r="Y55" s="57">
        <f t="shared" si="9"/>
        <v>0.43</v>
      </c>
      <c r="Z55" s="57">
        <f t="shared" si="9"/>
        <v>0.46200000000000002</v>
      </c>
      <c r="AA55" s="57">
        <f t="shared" si="9"/>
        <v>0.46400000000000002</v>
      </c>
      <c r="AB55" s="57">
        <f t="shared" si="9"/>
        <v>0.48</v>
      </c>
      <c r="AC55" s="57">
        <f t="shared" si="9"/>
        <v>0.39299999999999996</v>
      </c>
      <c r="AD55" s="57">
        <f t="shared" si="9"/>
        <v>0.40499999999999997</v>
      </c>
      <c r="AE55" s="57">
        <f t="shared" si="9"/>
        <v>0.41199999999999998</v>
      </c>
      <c r="AF55" s="57">
        <f>SUM(AF10,AF25,AF40)</f>
        <v>0.39999999999999997</v>
      </c>
      <c r="AG55" s="123"/>
      <c r="AH55" s="124">
        <f t="shared" si="12"/>
        <v>12.88</v>
      </c>
      <c r="AI55" s="125">
        <f t="shared" si="10"/>
        <v>0.41548387096774198</v>
      </c>
      <c r="AJ55" s="60">
        <f t="shared" si="11"/>
        <v>0.48</v>
      </c>
    </row>
    <row r="56" spans="1:36">
      <c r="A56" s="61" t="s">
        <v>47</v>
      </c>
      <c r="B56" s="57">
        <f t="shared" si="9"/>
        <v>0.4</v>
      </c>
      <c r="C56" s="57">
        <f t="shared" si="9"/>
        <v>0.41300000000000003</v>
      </c>
      <c r="D56" s="57">
        <f t="shared" si="9"/>
        <v>0.41099999999999998</v>
      </c>
      <c r="E56" s="57">
        <f t="shared" si="9"/>
        <v>0.39399999999999996</v>
      </c>
      <c r="F56" s="57">
        <f t="shared" si="9"/>
        <v>0.39099999999999996</v>
      </c>
      <c r="G56" s="57">
        <f t="shared" si="9"/>
        <v>0.45600000000000002</v>
      </c>
      <c r="H56" s="57">
        <f t="shared" si="9"/>
        <v>0.441</v>
      </c>
      <c r="I56" s="57">
        <f t="shared" si="9"/>
        <v>0.436</v>
      </c>
      <c r="J56" s="57">
        <f t="shared" si="9"/>
        <v>0.443</v>
      </c>
      <c r="K56" s="57">
        <f t="shared" si="9"/>
        <v>2.1360000000000001</v>
      </c>
      <c r="L56" s="57">
        <f t="shared" si="9"/>
        <v>0.32200000000000001</v>
      </c>
      <c r="M56" s="57">
        <f t="shared" si="9"/>
        <v>0.42200000000000004</v>
      </c>
      <c r="N56" s="57">
        <f t="shared" si="9"/>
        <v>0.37</v>
      </c>
      <c r="O56" s="57">
        <f t="shared" si="9"/>
        <v>0.39</v>
      </c>
      <c r="P56" s="57">
        <f t="shared" si="9"/>
        <v>0.39700000000000002</v>
      </c>
      <c r="Q56" s="57">
        <f t="shared" si="9"/>
        <v>0.42100000000000004</v>
      </c>
      <c r="R56" s="57">
        <f t="shared" si="9"/>
        <v>0.39400000000000002</v>
      </c>
      <c r="S56" s="57">
        <f t="shared" si="9"/>
        <v>0.41200000000000003</v>
      </c>
      <c r="T56" s="57">
        <f t="shared" si="9"/>
        <v>0.32200000000000001</v>
      </c>
      <c r="U56" s="57">
        <f t="shared" si="9"/>
        <v>0.32200000000000001</v>
      </c>
      <c r="V56" s="57">
        <f t="shared" si="9"/>
        <v>0.44400000000000001</v>
      </c>
      <c r="W56" s="57">
        <f t="shared" si="9"/>
        <v>0.45900000000000002</v>
      </c>
      <c r="X56" s="57">
        <f t="shared" si="9"/>
        <v>0.47899999999999998</v>
      </c>
      <c r="Y56" s="57">
        <f t="shared" si="9"/>
        <v>0.46300000000000002</v>
      </c>
      <c r="Z56" s="57">
        <f t="shared" si="9"/>
        <v>0.443</v>
      </c>
      <c r="AA56" s="57">
        <f t="shared" si="9"/>
        <v>0.40099999999999997</v>
      </c>
      <c r="AB56" s="57">
        <f t="shared" si="9"/>
        <v>0.38800000000000001</v>
      </c>
      <c r="AC56" s="57">
        <f t="shared" si="9"/>
        <v>0.42400000000000004</v>
      </c>
      <c r="AD56" s="57">
        <f t="shared" si="9"/>
        <v>0.43099999999999999</v>
      </c>
      <c r="AE56" s="57">
        <f t="shared" si="9"/>
        <v>0.40500000000000003</v>
      </c>
      <c r="AF56" s="127"/>
      <c r="AG56" s="123"/>
      <c r="AH56" s="124">
        <f>SUM(B56:AE56)</f>
        <v>14.029999999999994</v>
      </c>
      <c r="AI56" s="125">
        <f t="shared" si="10"/>
        <v>0.46766666666666645</v>
      </c>
      <c r="AJ56" s="60">
        <f t="shared" si="11"/>
        <v>2.1360000000000001</v>
      </c>
    </row>
    <row r="57" spans="1:36">
      <c r="A57" s="61" t="s">
        <v>48</v>
      </c>
      <c r="B57" s="57">
        <f t="shared" si="9"/>
        <v>0.41099999999999998</v>
      </c>
      <c r="C57" s="57">
        <f t="shared" si="9"/>
        <v>0.44600000000000001</v>
      </c>
      <c r="D57" s="57">
        <f t="shared" si="9"/>
        <v>0.45800000000000002</v>
      </c>
      <c r="E57" s="57">
        <f t="shared" si="9"/>
        <v>0.45500000000000002</v>
      </c>
      <c r="F57" s="57">
        <f t="shared" si="9"/>
        <v>0.54600000000000004</v>
      </c>
      <c r="G57" s="57">
        <f t="shared" si="9"/>
        <v>0.52400000000000002</v>
      </c>
      <c r="H57" s="57">
        <f t="shared" si="9"/>
        <v>0.52</v>
      </c>
      <c r="I57" s="57">
        <f t="shared" si="9"/>
        <v>0.45999999999999996</v>
      </c>
      <c r="J57" s="57">
        <f t="shared" si="9"/>
        <v>0.52400000000000002</v>
      </c>
      <c r="K57" s="57">
        <f t="shared" si="9"/>
        <v>0.48199999999999998</v>
      </c>
      <c r="L57" s="57">
        <f t="shared" si="9"/>
        <v>0.443</v>
      </c>
      <c r="M57" s="57">
        <f t="shared" si="9"/>
        <v>0.46799999999999997</v>
      </c>
      <c r="N57" s="57">
        <f t="shared" si="9"/>
        <v>0.47899999999999998</v>
      </c>
      <c r="O57" s="57">
        <f t="shared" si="9"/>
        <v>0.47699999999999998</v>
      </c>
      <c r="P57" s="57">
        <f t="shared" si="9"/>
        <v>0.48</v>
      </c>
      <c r="Q57" s="57">
        <f t="shared" si="9"/>
        <v>0.45</v>
      </c>
      <c r="R57" s="57">
        <f t="shared" si="9"/>
        <v>0.44400000000000001</v>
      </c>
      <c r="S57" s="57">
        <f t="shared" si="9"/>
        <v>0.46099999999999997</v>
      </c>
      <c r="T57" s="57">
        <f t="shared" si="9"/>
        <v>0.47199999999999998</v>
      </c>
      <c r="U57" s="57">
        <f t="shared" si="9"/>
        <v>0.47099999999999997</v>
      </c>
      <c r="V57" s="57">
        <f t="shared" si="9"/>
        <v>0.49099999999999999</v>
      </c>
      <c r="W57" s="57">
        <f t="shared" si="9"/>
        <v>0.501</v>
      </c>
      <c r="X57" s="57">
        <f t="shared" si="9"/>
        <v>0.48399999999999999</v>
      </c>
      <c r="Y57" s="57">
        <f t="shared" si="9"/>
        <v>0.44600000000000001</v>
      </c>
      <c r="Z57" s="57">
        <f t="shared" si="9"/>
        <v>0.51</v>
      </c>
      <c r="AA57" s="57">
        <f t="shared" si="9"/>
        <v>0.436</v>
      </c>
      <c r="AB57" s="57">
        <f t="shared" si="9"/>
        <v>0.44</v>
      </c>
      <c r="AC57" s="57">
        <f t="shared" si="9"/>
        <v>0.42599999999999999</v>
      </c>
      <c r="AD57" s="57">
        <f t="shared" si="9"/>
        <v>0.42599999999999999</v>
      </c>
      <c r="AE57" s="57">
        <f t="shared" si="9"/>
        <v>0.39099999999999996</v>
      </c>
      <c r="AF57" s="57">
        <f>SUM(AF12,AF27,AF42)</f>
        <v>0.41399999999999998</v>
      </c>
      <c r="AG57" s="123"/>
      <c r="AH57" s="124">
        <f t="shared" si="12"/>
        <v>14.435999999999998</v>
      </c>
      <c r="AI57" s="125">
        <f t="shared" si="10"/>
        <v>0.46567741935483864</v>
      </c>
      <c r="AJ57" s="60">
        <f t="shared" si="11"/>
        <v>0.54600000000000004</v>
      </c>
    </row>
    <row r="58" spans="1:36">
      <c r="A58" s="61" t="s">
        <v>49</v>
      </c>
      <c r="B58" s="57">
        <f t="shared" si="9"/>
        <v>0.35899999999999999</v>
      </c>
      <c r="C58" s="57">
        <f t="shared" si="9"/>
        <v>0.377</v>
      </c>
      <c r="D58" s="57">
        <f t="shared" si="9"/>
        <v>0.41300000000000003</v>
      </c>
      <c r="E58" s="57">
        <f t="shared" si="9"/>
        <v>0.39900000000000002</v>
      </c>
      <c r="F58" s="57">
        <f t="shared" si="9"/>
        <v>0.438</v>
      </c>
      <c r="G58" s="57">
        <f t="shared" si="9"/>
        <v>0.42300000000000004</v>
      </c>
      <c r="H58" s="57">
        <f t="shared" si="9"/>
        <v>0.38300000000000001</v>
      </c>
      <c r="I58" s="57">
        <f t="shared" si="9"/>
        <v>0.42100000000000004</v>
      </c>
      <c r="J58" s="57">
        <f t="shared" si="9"/>
        <v>0.42100000000000004</v>
      </c>
      <c r="K58" s="57">
        <f t="shared" si="9"/>
        <v>0.371</v>
      </c>
      <c r="L58" s="57">
        <f t="shared" si="9"/>
        <v>0.42599999999999999</v>
      </c>
      <c r="M58" s="57">
        <f t="shared" si="9"/>
        <v>0.39500000000000002</v>
      </c>
      <c r="N58" s="57">
        <f t="shared" si="9"/>
        <v>0.439</v>
      </c>
      <c r="O58" s="57">
        <f t="shared" si="9"/>
        <v>0.441</v>
      </c>
      <c r="P58" s="57">
        <f t="shared" si="9"/>
        <v>0.41700000000000004</v>
      </c>
      <c r="Q58" s="57">
        <f t="shared" si="9"/>
        <v>0.40600000000000003</v>
      </c>
      <c r="R58" s="57">
        <f t="shared" si="9"/>
        <v>0.40800000000000003</v>
      </c>
      <c r="S58" s="57">
        <f t="shared" si="9"/>
        <v>0.40900000000000003</v>
      </c>
      <c r="T58" s="57">
        <f t="shared" si="9"/>
        <v>0.40100000000000002</v>
      </c>
      <c r="U58" s="57">
        <f t="shared" si="9"/>
        <v>0.36099999999999999</v>
      </c>
      <c r="V58" s="57">
        <f t="shared" si="9"/>
        <v>0.373</v>
      </c>
      <c r="W58" s="57">
        <f t="shared" si="9"/>
        <v>0.39400000000000002</v>
      </c>
      <c r="X58" s="57">
        <f t="shared" si="9"/>
        <v>0.32899999999999996</v>
      </c>
      <c r="Y58" s="57">
        <f t="shared" si="9"/>
        <v>0.441</v>
      </c>
      <c r="Z58" s="57">
        <f t="shared" si="9"/>
        <v>0.42900000000000005</v>
      </c>
      <c r="AA58" s="57">
        <f t="shared" si="9"/>
        <v>0.39400000000000002</v>
      </c>
      <c r="AB58" s="57">
        <f t="shared" si="9"/>
        <v>0.36499999999999999</v>
      </c>
      <c r="AC58" s="57">
        <f t="shared" si="9"/>
        <v>0.374</v>
      </c>
      <c r="AD58" s="57">
        <f t="shared" si="9"/>
        <v>0.34399999999999997</v>
      </c>
      <c r="AE58" s="57">
        <f t="shared" si="9"/>
        <v>0.40800000000000003</v>
      </c>
      <c r="AF58" s="57">
        <f>SUM(AF13,AF28,AF43)</f>
        <v>0.38600000000000001</v>
      </c>
      <c r="AG58" s="123"/>
      <c r="AH58" s="124">
        <f t="shared" si="12"/>
        <v>12.345000000000001</v>
      </c>
      <c r="AI58" s="125">
        <f t="shared" si="10"/>
        <v>0.39822580645161293</v>
      </c>
      <c r="AJ58" s="60">
        <f t="shared" si="11"/>
        <v>0.441</v>
      </c>
    </row>
    <row r="59" spans="1:36">
      <c r="A59" s="61" t="s">
        <v>51</v>
      </c>
      <c r="B59" s="57">
        <f t="shared" si="9"/>
        <v>0.36599999999999999</v>
      </c>
      <c r="C59" s="57">
        <f t="shared" si="9"/>
        <v>0.38200000000000001</v>
      </c>
      <c r="D59" s="57">
        <f t="shared" si="9"/>
        <v>0.35299999999999998</v>
      </c>
      <c r="E59" s="57">
        <f t="shared" si="9"/>
        <v>0.35299999999999998</v>
      </c>
      <c r="F59" s="57">
        <f t="shared" si="9"/>
        <v>0.35499999999999998</v>
      </c>
      <c r="G59" s="57">
        <f t="shared" si="9"/>
        <v>0.35099999999999998</v>
      </c>
      <c r="H59" s="57">
        <f t="shared" si="9"/>
        <v>0.376</v>
      </c>
      <c r="I59" s="57">
        <f t="shared" si="9"/>
        <v>0.38900000000000001</v>
      </c>
      <c r="J59" s="57">
        <f t="shared" si="9"/>
        <v>0.35599999999999998</v>
      </c>
      <c r="K59" s="57">
        <f t="shared" si="9"/>
        <v>0.30700000000000005</v>
      </c>
      <c r="L59" s="57">
        <f t="shared" si="9"/>
        <v>0.29800000000000004</v>
      </c>
      <c r="M59" s="57">
        <f t="shared" si="9"/>
        <v>0.309</v>
      </c>
      <c r="N59" s="57">
        <f t="shared" si="9"/>
        <v>0.33100000000000002</v>
      </c>
      <c r="O59" s="57">
        <f t="shared" si="9"/>
        <v>0.45300000000000001</v>
      </c>
      <c r="P59" s="57">
        <f t="shared" si="9"/>
        <v>0.38</v>
      </c>
      <c r="Q59" s="57">
        <f t="shared" si="9"/>
        <v>0.33499999999999996</v>
      </c>
      <c r="R59" s="57">
        <f t="shared" ref="R59:AT59" si="13">SUM(R14,R29,R44)</f>
        <v>0.29800000000000004</v>
      </c>
      <c r="S59" s="57">
        <f t="shared" si="13"/>
        <v>0.311</v>
      </c>
      <c r="T59" s="57">
        <f t="shared" si="13"/>
        <v>0.30599999999999999</v>
      </c>
      <c r="U59" s="57">
        <f t="shared" si="13"/>
        <v>0.27800000000000002</v>
      </c>
      <c r="V59" s="57">
        <f t="shared" si="13"/>
        <v>0.375</v>
      </c>
      <c r="W59" s="57">
        <f t="shared" si="13"/>
        <v>0.36</v>
      </c>
      <c r="X59" s="57">
        <f t="shared" si="13"/>
        <v>0.313</v>
      </c>
      <c r="Y59" s="57">
        <f t="shared" si="13"/>
        <v>0.308</v>
      </c>
      <c r="Z59" s="57">
        <f t="shared" si="13"/>
        <v>0.35399999999999998</v>
      </c>
      <c r="AA59" s="57">
        <f t="shared" si="13"/>
        <v>0.30500000000000005</v>
      </c>
      <c r="AB59" s="57">
        <f t="shared" si="13"/>
        <v>0.33900000000000002</v>
      </c>
      <c r="AC59" s="57">
        <f t="shared" si="13"/>
        <v>0.29500000000000004</v>
      </c>
      <c r="AD59" s="57">
        <f t="shared" si="13"/>
        <v>0.40700000000000003</v>
      </c>
      <c r="AE59" s="57">
        <f t="shared" si="13"/>
        <v>0.39200000000000002</v>
      </c>
      <c r="AF59" s="127"/>
      <c r="AG59" s="123"/>
      <c r="AH59" s="124">
        <f t="shared" si="12"/>
        <v>10.334999999999999</v>
      </c>
      <c r="AI59" s="125">
        <f t="shared" si="10"/>
        <v>0.34449999999999997</v>
      </c>
      <c r="AJ59" s="60">
        <f t="shared" si="11"/>
        <v>0.45300000000000001</v>
      </c>
    </row>
    <row r="60" spans="1:36">
      <c r="A60" s="61" t="s">
        <v>52</v>
      </c>
      <c r="B60" s="57">
        <f t="shared" ref="B60:AE62" si="14">SUM(B15,B30,B45)</f>
        <v>0.35699999999999998</v>
      </c>
      <c r="C60" s="57">
        <f t="shared" si="14"/>
        <v>0.35500000000000004</v>
      </c>
      <c r="D60" s="57">
        <f t="shared" si="14"/>
        <v>0.41099999999999998</v>
      </c>
      <c r="E60" s="57">
        <f t="shared" si="14"/>
        <v>0.39999999999999997</v>
      </c>
      <c r="F60" s="57">
        <f t="shared" si="14"/>
        <v>0.42699999999999999</v>
      </c>
      <c r="G60" s="57">
        <f t="shared" si="14"/>
        <v>0.47199999999999998</v>
      </c>
      <c r="H60" s="57">
        <f t="shared" si="14"/>
        <v>0.40199999999999997</v>
      </c>
      <c r="I60" s="57">
        <f t="shared" si="14"/>
        <v>0.40399999999999997</v>
      </c>
      <c r="J60" s="57">
        <f t="shared" si="14"/>
        <v>0.57900000000000007</v>
      </c>
      <c r="K60" s="57">
        <f t="shared" si="14"/>
        <v>0.31799999999999995</v>
      </c>
      <c r="L60" s="57">
        <f t="shared" si="14"/>
        <v>0.39599999999999996</v>
      </c>
      <c r="M60" s="57">
        <f t="shared" si="14"/>
        <v>0.55200000000000005</v>
      </c>
      <c r="N60" s="57">
        <f t="shared" si="14"/>
        <v>0.46699999999999997</v>
      </c>
      <c r="O60" s="57">
        <f t="shared" si="14"/>
        <v>0.432</v>
      </c>
      <c r="P60" s="57">
        <f t="shared" si="14"/>
        <v>0.42</v>
      </c>
      <c r="Q60" s="57">
        <f t="shared" si="14"/>
        <v>0.38200000000000001</v>
      </c>
      <c r="R60" s="57">
        <f t="shared" si="14"/>
        <v>0.377</v>
      </c>
      <c r="S60" s="57">
        <f t="shared" si="14"/>
        <v>0.35399999999999998</v>
      </c>
      <c r="T60" s="57">
        <f t="shared" si="14"/>
        <v>0.36499999999999999</v>
      </c>
      <c r="U60" s="57">
        <f t="shared" si="14"/>
        <v>0.38500000000000001</v>
      </c>
      <c r="V60" s="57">
        <f t="shared" si="14"/>
        <v>0.36799999999999999</v>
      </c>
      <c r="W60" s="57">
        <f t="shared" si="14"/>
        <v>0.36199999999999999</v>
      </c>
      <c r="X60" s="57">
        <f t="shared" si="14"/>
        <v>0.36899999999999999</v>
      </c>
      <c r="Y60" s="57">
        <f t="shared" si="14"/>
        <v>0.35099999999999998</v>
      </c>
      <c r="Z60" s="57">
        <f t="shared" si="14"/>
        <v>0.36099999999999999</v>
      </c>
      <c r="AA60" s="57">
        <f t="shared" si="14"/>
        <v>0.375</v>
      </c>
      <c r="AB60" s="57">
        <f t="shared" si="14"/>
        <v>0.40700000000000003</v>
      </c>
      <c r="AC60" s="57">
        <f t="shared" si="14"/>
        <v>0.36199999999999999</v>
      </c>
      <c r="AD60" s="57">
        <f t="shared" si="14"/>
        <v>0.35899999999999999</v>
      </c>
      <c r="AE60" s="57">
        <f t="shared" si="14"/>
        <v>0.38800000000000001</v>
      </c>
      <c r="AF60" s="57">
        <f>SUM(AF15,AF30,AF45)</f>
        <v>0.38</v>
      </c>
      <c r="AG60" s="123"/>
      <c r="AH60" s="124">
        <f t="shared" si="12"/>
        <v>12.337000000000003</v>
      </c>
      <c r="AI60" s="125">
        <f t="shared" si="10"/>
        <v>0.39796774193548395</v>
      </c>
      <c r="AJ60" s="60">
        <f t="shared" si="11"/>
        <v>0.57900000000000007</v>
      </c>
    </row>
    <row r="61" spans="1:36">
      <c r="A61" s="61" t="s">
        <v>53</v>
      </c>
      <c r="B61" s="57">
        <f t="shared" si="14"/>
        <v>0.39700000000000002</v>
      </c>
      <c r="C61" s="57">
        <f t="shared" si="14"/>
        <v>0.40100000000000002</v>
      </c>
      <c r="D61" s="57">
        <f t="shared" si="14"/>
        <v>0.42599999999999999</v>
      </c>
      <c r="E61" s="57">
        <f t="shared" si="14"/>
        <v>0.39400000000000002</v>
      </c>
      <c r="F61" s="57">
        <f t="shared" si="14"/>
        <v>0.38600000000000001</v>
      </c>
      <c r="G61" s="57">
        <f t="shared" si="14"/>
        <v>0.38400000000000001</v>
      </c>
      <c r="H61" s="57">
        <f t="shared" si="14"/>
        <v>0.35499999999999998</v>
      </c>
      <c r="I61" s="57">
        <f t="shared" si="14"/>
        <v>0.30499999999999999</v>
      </c>
      <c r="J61" s="57">
        <f t="shared" si="14"/>
        <v>0.434</v>
      </c>
      <c r="K61" s="57">
        <f t="shared" si="14"/>
        <v>0.43200000000000005</v>
      </c>
      <c r="L61" s="57">
        <f t="shared" si="14"/>
        <v>0.40500000000000003</v>
      </c>
      <c r="M61" s="57">
        <f t="shared" si="14"/>
        <v>0.38100000000000001</v>
      </c>
      <c r="N61" s="57">
        <f t="shared" si="14"/>
        <v>0.38500000000000001</v>
      </c>
      <c r="O61" s="57">
        <f t="shared" si="14"/>
        <v>0.36799999999999999</v>
      </c>
      <c r="P61" s="57">
        <f t="shared" si="14"/>
        <v>0.38200000000000001</v>
      </c>
      <c r="Q61" s="57">
        <f t="shared" si="14"/>
        <v>0.41600000000000004</v>
      </c>
      <c r="R61" s="57">
        <f t="shared" si="14"/>
        <v>0.41699999999999998</v>
      </c>
      <c r="S61" s="57">
        <f t="shared" si="14"/>
        <v>0.39500000000000002</v>
      </c>
      <c r="T61" s="57">
        <f t="shared" si="14"/>
        <v>0.38500000000000001</v>
      </c>
      <c r="U61" s="57">
        <f t="shared" si="14"/>
        <v>0.41000000000000003</v>
      </c>
      <c r="V61" s="57">
        <f t="shared" si="14"/>
        <v>0.38</v>
      </c>
      <c r="W61" s="57">
        <f t="shared" si="14"/>
        <v>0.36599999999999999</v>
      </c>
      <c r="X61" s="57">
        <f t="shared" si="14"/>
        <v>0.40100000000000002</v>
      </c>
      <c r="Y61" s="57">
        <f t="shared" si="14"/>
        <v>0.43099999999999999</v>
      </c>
      <c r="Z61" s="57">
        <f t="shared" si="14"/>
        <v>0.38100000000000001</v>
      </c>
      <c r="AA61" s="57">
        <f t="shared" si="14"/>
        <v>0.36899999999999999</v>
      </c>
      <c r="AB61" s="57">
        <f t="shared" si="14"/>
        <v>0.38100000000000001</v>
      </c>
      <c r="AC61" s="57">
        <f t="shared" si="14"/>
        <v>0.39400000000000002</v>
      </c>
      <c r="AD61" s="57">
        <f t="shared" si="14"/>
        <v>0.379</v>
      </c>
      <c r="AE61" s="57">
        <f t="shared" si="14"/>
        <v>0.39600000000000002</v>
      </c>
      <c r="AF61" s="127"/>
      <c r="AG61" s="123"/>
      <c r="AH61" s="124">
        <f t="shared" si="12"/>
        <v>11.736000000000001</v>
      </c>
      <c r="AI61" s="125">
        <f t="shared" si="10"/>
        <v>0.39120000000000005</v>
      </c>
      <c r="AJ61" s="60">
        <f t="shared" si="11"/>
        <v>0.434</v>
      </c>
    </row>
    <row r="62" spans="1:36">
      <c r="A62" s="61" t="s">
        <v>54</v>
      </c>
      <c r="B62" s="57">
        <f t="shared" si="14"/>
        <v>0.41199999999999998</v>
      </c>
      <c r="C62" s="57">
        <f t="shared" si="14"/>
        <v>0.39800000000000002</v>
      </c>
      <c r="D62" s="57">
        <f t="shared" si="14"/>
        <v>0.38800000000000001</v>
      </c>
      <c r="E62" s="57">
        <f t="shared" si="14"/>
        <v>0.40800000000000003</v>
      </c>
      <c r="F62" s="57">
        <f t="shared" si="14"/>
        <v>0.375</v>
      </c>
      <c r="G62" s="57">
        <f t="shared" si="14"/>
        <v>0.36199999999999999</v>
      </c>
      <c r="H62" s="57">
        <f t="shared" si="14"/>
        <v>0.39800000000000002</v>
      </c>
      <c r="I62" s="57">
        <f t="shared" si="14"/>
        <v>0.42099999999999999</v>
      </c>
      <c r="J62" s="57">
        <f t="shared" si="14"/>
        <v>0.377</v>
      </c>
      <c r="K62" s="57">
        <f t="shared" si="14"/>
        <v>0.35499999999999998</v>
      </c>
      <c r="L62" s="57">
        <f t="shared" si="14"/>
        <v>0.374</v>
      </c>
      <c r="M62" s="57">
        <f t="shared" si="14"/>
        <v>0.34899999999999998</v>
      </c>
      <c r="N62" s="57">
        <f t="shared" si="14"/>
        <v>0.40400000000000003</v>
      </c>
      <c r="O62" s="57">
        <f t="shared" si="14"/>
        <v>0.36099999999999999</v>
      </c>
      <c r="P62" s="57">
        <f t="shared" si="14"/>
        <v>0.33700000000000002</v>
      </c>
      <c r="Q62" s="57">
        <f t="shared" si="14"/>
        <v>0.36</v>
      </c>
      <c r="R62" s="57">
        <f t="shared" si="14"/>
        <v>0.374</v>
      </c>
      <c r="S62" s="57">
        <f t="shared" si="14"/>
        <v>0.42900000000000005</v>
      </c>
      <c r="T62" s="57">
        <f t="shared" si="14"/>
        <v>0.39300000000000002</v>
      </c>
      <c r="U62" s="57">
        <f t="shared" si="14"/>
        <v>0.39100000000000001</v>
      </c>
      <c r="V62" s="57">
        <f t="shared" si="14"/>
        <v>0.53900000000000003</v>
      </c>
      <c r="W62" s="57">
        <f t="shared" si="14"/>
        <v>0.47799999999999998</v>
      </c>
      <c r="X62" s="57">
        <f t="shared" si="14"/>
        <v>0.46099999999999997</v>
      </c>
      <c r="Y62" s="57">
        <f t="shared" si="14"/>
        <v>0.53100000000000003</v>
      </c>
      <c r="Z62" s="57">
        <f t="shared" si="14"/>
        <v>0.52900000000000003</v>
      </c>
      <c r="AA62" s="57">
        <f t="shared" si="14"/>
        <v>0.52100000000000002</v>
      </c>
      <c r="AB62" s="57">
        <f t="shared" si="14"/>
        <v>0.42900000000000005</v>
      </c>
      <c r="AC62" s="57">
        <f t="shared" si="14"/>
        <v>0.43099999999999999</v>
      </c>
      <c r="AD62" s="57">
        <f t="shared" si="14"/>
        <v>0.42899999999999999</v>
      </c>
      <c r="AE62" s="57">
        <f t="shared" si="14"/>
        <v>0.42300000000000004</v>
      </c>
      <c r="AF62" s="57">
        <f>SUM(AF17,AF32,AF47)</f>
        <v>0.55500000000000005</v>
      </c>
      <c r="AG62" s="123"/>
      <c r="AH62" s="124">
        <f>SUM(B62:AF62)</f>
        <v>12.992000000000001</v>
      </c>
      <c r="AI62" s="125">
        <f t="shared" si="10"/>
        <v>0.4190967741935484</v>
      </c>
      <c r="AJ62" s="60">
        <f t="shared" si="11"/>
        <v>0.55500000000000005</v>
      </c>
    </row>
    <row r="65" spans="3:21">
      <c r="U65" s="136"/>
    </row>
    <row r="66" spans="3:21">
      <c r="U66" s="136"/>
    </row>
    <row r="67" spans="3:21">
      <c r="U67" s="136"/>
    </row>
    <row r="68" spans="3:21">
      <c r="D68" s="137" t="s">
        <v>79</v>
      </c>
      <c r="E68" s="137" t="s">
        <v>60</v>
      </c>
      <c r="F68" s="137" t="s">
        <v>61</v>
      </c>
      <c r="J68" s="137" t="s">
        <v>79</v>
      </c>
      <c r="L68" s="137" t="s">
        <v>60</v>
      </c>
      <c r="N68" s="137" t="s">
        <v>61</v>
      </c>
      <c r="U68" s="136"/>
    </row>
    <row r="69" spans="3:21" ht="15" thickBot="1">
      <c r="C69" s="119">
        <v>1</v>
      </c>
      <c r="D69" s="138">
        <v>0.23100000000000001</v>
      </c>
      <c r="E69" s="139">
        <v>0.182</v>
      </c>
      <c r="F69" s="139">
        <v>0.02</v>
      </c>
      <c r="G69" s="138"/>
      <c r="I69" s="119">
        <v>1</v>
      </c>
      <c r="J69">
        <v>204</v>
      </c>
      <c r="K69">
        <f>J69/1000</f>
        <v>0.20399999999999999</v>
      </c>
      <c r="L69">
        <v>208</v>
      </c>
      <c r="M69">
        <f>L69/1000</f>
        <v>0.20799999999999999</v>
      </c>
      <c r="N69" s="140">
        <v>0</v>
      </c>
      <c r="O69">
        <f>N69/1000</f>
        <v>0</v>
      </c>
      <c r="U69" s="136"/>
    </row>
    <row r="70" spans="3:21" ht="15" thickBot="1">
      <c r="C70" s="119">
        <v>2</v>
      </c>
      <c r="D70" s="138">
        <v>0.222</v>
      </c>
      <c r="E70" s="139">
        <v>0.192</v>
      </c>
      <c r="F70" s="139">
        <v>0.02</v>
      </c>
      <c r="G70" s="138"/>
      <c r="I70" s="119">
        <v>2</v>
      </c>
      <c r="J70">
        <v>201</v>
      </c>
      <c r="K70">
        <f t="shared" ref="K70:M98" si="15">J70/1000</f>
        <v>0.20100000000000001</v>
      </c>
      <c r="L70">
        <v>197</v>
      </c>
      <c r="M70">
        <f t="shared" si="15"/>
        <v>0.19700000000000001</v>
      </c>
      <c r="N70" s="140">
        <v>0</v>
      </c>
      <c r="O70">
        <f t="shared" ref="O70:O99" si="16">N70/1000</f>
        <v>0</v>
      </c>
      <c r="U70" s="136"/>
    </row>
    <row r="71" spans="3:21" ht="15" thickBot="1">
      <c r="C71" s="119">
        <v>3</v>
      </c>
      <c r="D71" s="138">
        <v>0.20799999999999999</v>
      </c>
      <c r="E71" s="139">
        <v>0.19700000000000001</v>
      </c>
      <c r="F71" s="139">
        <v>0.02</v>
      </c>
      <c r="G71" s="138"/>
      <c r="I71" s="119">
        <v>3</v>
      </c>
      <c r="J71">
        <v>192</v>
      </c>
      <c r="K71">
        <f t="shared" si="15"/>
        <v>0.192</v>
      </c>
      <c r="L71">
        <v>196</v>
      </c>
      <c r="M71">
        <f t="shared" si="15"/>
        <v>0.19600000000000001</v>
      </c>
      <c r="N71" s="140">
        <v>0</v>
      </c>
      <c r="O71">
        <f t="shared" si="16"/>
        <v>0</v>
      </c>
      <c r="U71" s="136"/>
    </row>
    <row r="72" spans="3:21" ht="15" thickBot="1">
      <c r="C72" s="119">
        <v>4</v>
      </c>
      <c r="D72" s="138">
        <v>0.20399999999999999</v>
      </c>
      <c r="E72" s="139">
        <v>0.16500000000000001</v>
      </c>
      <c r="F72" s="139">
        <v>0.02</v>
      </c>
      <c r="G72" s="138"/>
      <c r="I72" s="119">
        <v>4</v>
      </c>
      <c r="J72">
        <v>197</v>
      </c>
      <c r="K72">
        <f t="shared" si="15"/>
        <v>0.19700000000000001</v>
      </c>
      <c r="L72">
        <v>208</v>
      </c>
      <c r="M72">
        <f t="shared" si="15"/>
        <v>0.20799999999999999</v>
      </c>
      <c r="N72" s="140">
        <v>3</v>
      </c>
      <c r="O72">
        <f t="shared" si="16"/>
        <v>3.0000000000000001E-3</v>
      </c>
      <c r="U72" s="136"/>
    </row>
    <row r="73" spans="3:21" ht="15" thickBot="1">
      <c r="C73" s="119">
        <v>5</v>
      </c>
      <c r="D73" s="138">
        <v>0.214</v>
      </c>
      <c r="E73" s="139">
        <v>0.189</v>
      </c>
      <c r="F73" s="139">
        <v>0.02</v>
      </c>
      <c r="G73" s="138"/>
      <c r="I73" s="119">
        <v>5</v>
      </c>
      <c r="J73">
        <v>188</v>
      </c>
      <c r="K73">
        <f t="shared" si="15"/>
        <v>0.188</v>
      </c>
      <c r="L73">
        <v>184</v>
      </c>
      <c r="M73">
        <f t="shared" si="15"/>
        <v>0.184</v>
      </c>
      <c r="N73" s="140">
        <v>3</v>
      </c>
      <c r="O73">
        <f t="shared" si="16"/>
        <v>3.0000000000000001E-3</v>
      </c>
      <c r="U73" s="136"/>
    </row>
    <row r="74" spans="3:21" ht="15" thickBot="1">
      <c r="C74" s="119">
        <v>6</v>
      </c>
      <c r="D74" s="138">
        <v>0.23</v>
      </c>
      <c r="E74" s="139">
        <v>0.19900000000000001</v>
      </c>
      <c r="F74" s="139">
        <v>0.02</v>
      </c>
      <c r="G74" s="138"/>
      <c r="I74" s="119">
        <v>6</v>
      </c>
      <c r="J74">
        <v>179</v>
      </c>
      <c r="K74">
        <f t="shared" si="15"/>
        <v>0.17899999999999999</v>
      </c>
      <c r="L74">
        <v>183</v>
      </c>
      <c r="M74">
        <f t="shared" si="15"/>
        <v>0.183</v>
      </c>
      <c r="N74" s="140">
        <v>0</v>
      </c>
      <c r="O74">
        <f t="shared" si="16"/>
        <v>0</v>
      </c>
      <c r="U74" s="136"/>
    </row>
    <row r="75" spans="3:21" ht="15" thickBot="1">
      <c r="C75" s="119">
        <v>7</v>
      </c>
      <c r="D75" s="138">
        <v>0.215</v>
      </c>
      <c r="E75" s="139">
        <v>0.20799999999999999</v>
      </c>
      <c r="F75" s="139">
        <v>0.02</v>
      </c>
      <c r="G75" s="138"/>
      <c r="I75" s="119">
        <v>7</v>
      </c>
      <c r="J75">
        <v>209</v>
      </c>
      <c r="K75">
        <f t="shared" si="15"/>
        <v>0.20899999999999999</v>
      </c>
      <c r="L75">
        <v>189</v>
      </c>
      <c r="M75">
        <f t="shared" si="15"/>
        <v>0.189</v>
      </c>
      <c r="N75" s="140">
        <v>0</v>
      </c>
      <c r="O75">
        <f t="shared" si="16"/>
        <v>0</v>
      </c>
      <c r="U75" s="136"/>
    </row>
    <row r="76" spans="3:21" ht="15" thickBot="1">
      <c r="C76" s="119">
        <v>8</v>
      </c>
      <c r="D76" s="138">
        <v>0.216</v>
      </c>
      <c r="E76" s="139">
        <v>0.25600000000000001</v>
      </c>
      <c r="F76" s="139">
        <v>0.02</v>
      </c>
      <c r="G76" s="138"/>
      <c r="I76" s="119">
        <v>8</v>
      </c>
      <c r="J76">
        <v>213</v>
      </c>
      <c r="K76">
        <f t="shared" si="15"/>
        <v>0.21299999999999999</v>
      </c>
      <c r="L76">
        <v>208</v>
      </c>
      <c r="M76">
        <f t="shared" si="15"/>
        <v>0.20799999999999999</v>
      </c>
      <c r="N76" s="140">
        <v>0</v>
      </c>
      <c r="O76">
        <f t="shared" si="16"/>
        <v>0</v>
      </c>
      <c r="U76" s="136"/>
    </row>
    <row r="77" spans="3:21" ht="15" thickBot="1">
      <c r="C77" s="119">
        <v>9</v>
      </c>
      <c r="D77" s="138">
        <v>0.214</v>
      </c>
      <c r="E77" s="139">
        <v>0.217</v>
      </c>
      <c r="F77" s="139">
        <v>0.02</v>
      </c>
      <c r="G77" s="138"/>
      <c r="I77" s="119">
        <v>9</v>
      </c>
      <c r="J77">
        <v>191</v>
      </c>
      <c r="K77">
        <f t="shared" si="15"/>
        <v>0.191</v>
      </c>
      <c r="L77">
        <v>186</v>
      </c>
      <c r="M77">
        <f t="shared" si="15"/>
        <v>0.186</v>
      </c>
      <c r="N77" s="140">
        <v>0</v>
      </c>
      <c r="O77">
        <f t="shared" si="16"/>
        <v>0</v>
      </c>
      <c r="U77" s="136"/>
    </row>
    <row r="78" spans="3:21" ht="15" thickBot="1">
      <c r="C78" s="119">
        <v>10</v>
      </c>
      <c r="D78" s="138">
        <v>0.216</v>
      </c>
      <c r="E78" s="139">
        <v>0.19700000000000001</v>
      </c>
      <c r="F78" s="139">
        <v>0.02</v>
      </c>
      <c r="G78" s="138"/>
      <c r="I78" s="119">
        <v>10</v>
      </c>
      <c r="J78">
        <v>184</v>
      </c>
      <c r="K78">
        <f t="shared" si="15"/>
        <v>0.184</v>
      </c>
      <c r="L78">
        <v>171</v>
      </c>
      <c r="M78">
        <f t="shared" si="15"/>
        <v>0.17100000000000001</v>
      </c>
      <c r="N78" s="140">
        <v>0</v>
      </c>
      <c r="O78">
        <f t="shared" si="16"/>
        <v>0</v>
      </c>
      <c r="U78" s="136"/>
    </row>
    <row r="79" spans="3:21" ht="15" thickBot="1">
      <c r="C79" s="119">
        <v>11</v>
      </c>
      <c r="D79" s="138">
        <v>0.20899999999999999</v>
      </c>
      <c r="E79" s="139">
        <v>0.186</v>
      </c>
      <c r="F79" s="139">
        <v>0.02</v>
      </c>
      <c r="G79" s="138"/>
      <c r="I79" s="119">
        <v>11</v>
      </c>
      <c r="J79">
        <v>194</v>
      </c>
      <c r="K79">
        <f t="shared" si="15"/>
        <v>0.19400000000000001</v>
      </c>
      <c r="L79">
        <v>180</v>
      </c>
      <c r="M79">
        <f t="shared" si="15"/>
        <v>0.18</v>
      </c>
      <c r="N79" s="140">
        <v>0</v>
      </c>
      <c r="O79">
        <f t="shared" si="16"/>
        <v>0</v>
      </c>
      <c r="U79" s="136"/>
    </row>
    <row r="80" spans="3:21" ht="15" thickBot="1">
      <c r="C80" s="119">
        <v>12</v>
      </c>
      <c r="D80" s="138">
        <v>0.22500000000000001</v>
      </c>
      <c r="E80" s="139">
        <v>0.214</v>
      </c>
      <c r="F80" s="139">
        <v>0.02</v>
      </c>
      <c r="G80" s="138"/>
      <c r="I80" s="119">
        <v>12</v>
      </c>
      <c r="J80">
        <v>184</v>
      </c>
      <c r="K80">
        <f t="shared" si="15"/>
        <v>0.184</v>
      </c>
      <c r="L80">
        <v>165</v>
      </c>
      <c r="M80">
        <f t="shared" si="15"/>
        <v>0.16500000000000001</v>
      </c>
      <c r="N80" s="140">
        <v>0</v>
      </c>
      <c r="O80">
        <f t="shared" si="16"/>
        <v>0</v>
      </c>
      <c r="U80" s="136"/>
    </row>
    <row r="81" spans="3:21" ht="15" thickBot="1">
      <c r="C81" s="119">
        <v>13</v>
      </c>
      <c r="D81" s="138">
        <v>0.24399999999999999</v>
      </c>
      <c r="E81" s="139">
        <v>0.22600000000000001</v>
      </c>
      <c r="F81" s="139">
        <v>0.02</v>
      </c>
      <c r="G81" s="138"/>
      <c r="I81" s="119">
        <v>13</v>
      </c>
      <c r="J81">
        <v>192</v>
      </c>
      <c r="K81">
        <f t="shared" si="15"/>
        <v>0.192</v>
      </c>
      <c r="L81">
        <v>192</v>
      </c>
      <c r="M81">
        <f t="shared" si="15"/>
        <v>0.192</v>
      </c>
      <c r="N81" s="140">
        <v>20</v>
      </c>
      <c r="O81">
        <f t="shared" si="16"/>
        <v>0.02</v>
      </c>
      <c r="U81" s="136"/>
    </row>
    <row r="82" spans="3:21" ht="15" thickBot="1">
      <c r="C82" s="119">
        <v>14</v>
      </c>
      <c r="D82" s="138">
        <v>0.20899999999999999</v>
      </c>
      <c r="E82" s="139">
        <v>0.2</v>
      </c>
      <c r="F82" s="139">
        <v>0.02</v>
      </c>
      <c r="G82" s="138"/>
      <c r="I82" s="119">
        <v>14</v>
      </c>
      <c r="J82">
        <v>204</v>
      </c>
      <c r="K82">
        <f t="shared" si="15"/>
        <v>0.20399999999999999</v>
      </c>
      <c r="L82">
        <v>157</v>
      </c>
      <c r="M82">
        <f t="shared" si="15"/>
        <v>0.157</v>
      </c>
      <c r="N82" s="140">
        <v>0</v>
      </c>
      <c r="O82">
        <f t="shared" si="16"/>
        <v>0</v>
      </c>
      <c r="U82" s="136"/>
    </row>
    <row r="83" spans="3:21" ht="15" thickBot="1">
      <c r="C83" s="119">
        <v>15</v>
      </c>
      <c r="D83" s="138">
        <v>0.20100000000000001</v>
      </c>
      <c r="E83" s="139">
        <v>0.20899999999999999</v>
      </c>
      <c r="F83" s="139">
        <v>0.02</v>
      </c>
      <c r="G83" s="138"/>
      <c r="I83" s="119">
        <v>15</v>
      </c>
      <c r="J83">
        <v>197</v>
      </c>
      <c r="K83">
        <f t="shared" si="15"/>
        <v>0.19700000000000001</v>
      </c>
      <c r="L83">
        <v>140</v>
      </c>
      <c r="M83">
        <f t="shared" si="15"/>
        <v>0.14000000000000001</v>
      </c>
      <c r="N83" s="140">
        <v>0</v>
      </c>
      <c r="O83">
        <f t="shared" si="16"/>
        <v>0</v>
      </c>
      <c r="U83" s="136"/>
    </row>
    <row r="84" spans="3:21" ht="15" thickBot="1">
      <c r="C84" s="119">
        <v>16</v>
      </c>
      <c r="D84" s="138">
        <v>0.22700000000000001</v>
      </c>
      <c r="E84" s="139">
        <v>0.20899999999999999</v>
      </c>
      <c r="F84" s="139">
        <v>0.02</v>
      </c>
      <c r="G84" s="138"/>
      <c r="I84" s="119">
        <v>16</v>
      </c>
      <c r="J84">
        <v>194</v>
      </c>
      <c r="K84">
        <f t="shared" si="15"/>
        <v>0.19400000000000001</v>
      </c>
      <c r="L84">
        <v>166</v>
      </c>
      <c r="M84">
        <f t="shared" si="15"/>
        <v>0.16600000000000001</v>
      </c>
      <c r="N84" s="140">
        <v>0</v>
      </c>
      <c r="O84">
        <f t="shared" si="16"/>
        <v>0</v>
      </c>
      <c r="U84" s="136"/>
    </row>
    <row r="85" spans="3:21" ht="15" thickBot="1">
      <c r="C85" s="119">
        <v>17</v>
      </c>
      <c r="D85" s="138">
        <v>0.19800000000000001</v>
      </c>
      <c r="E85" s="139">
        <v>0.20899999999999999</v>
      </c>
      <c r="F85" s="139">
        <v>0.02</v>
      </c>
      <c r="G85" s="138"/>
      <c r="I85" s="119">
        <v>17</v>
      </c>
      <c r="J85">
        <v>192</v>
      </c>
      <c r="K85">
        <f t="shared" si="15"/>
        <v>0.192</v>
      </c>
      <c r="L85">
        <v>182</v>
      </c>
      <c r="M85">
        <f t="shared" si="15"/>
        <v>0.182</v>
      </c>
      <c r="N85" s="140">
        <v>0</v>
      </c>
      <c r="O85">
        <f t="shared" si="16"/>
        <v>0</v>
      </c>
      <c r="U85" s="136"/>
    </row>
    <row r="86" spans="3:21" ht="15" thickBot="1">
      <c r="C86" s="119">
        <v>18</v>
      </c>
      <c r="D86" s="138">
        <v>0.21199999999999999</v>
      </c>
      <c r="E86" s="139">
        <v>0.19800000000000001</v>
      </c>
      <c r="F86" s="139">
        <v>0.02</v>
      </c>
      <c r="G86" s="138"/>
      <c r="I86" s="119">
        <v>18</v>
      </c>
      <c r="J86">
        <v>196</v>
      </c>
      <c r="K86">
        <f t="shared" si="15"/>
        <v>0.19600000000000001</v>
      </c>
      <c r="L86">
        <v>213</v>
      </c>
      <c r="M86">
        <f t="shared" si="15"/>
        <v>0.21299999999999999</v>
      </c>
      <c r="N86" s="140">
        <v>20</v>
      </c>
      <c r="O86">
        <f t="shared" si="16"/>
        <v>0.02</v>
      </c>
      <c r="U86" s="136"/>
    </row>
    <row r="87" spans="3:21" ht="15" thickBot="1">
      <c r="C87" s="119">
        <v>19</v>
      </c>
      <c r="D87" s="138">
        <v>0.20200000000000001</v>
      </c>
      <c r="E87" s="139">
        <v>0.221</v>
      </c>
      <c r="F87" s="139">
        <v>0.02</v>
      </c>
      <c r="G87" s="138"/>
      <c r="I87" s="119">
        <v>19</v>
      </c>
      <c r="J87">
        <v>198</v>
      </c>
      <c r="K87">
        <f t="shared" si="15"/>
        <v>0.19800000000000001</v>
      </c>
      <c r="L87">
        <v>175</v>
      </c>
      <c r="M87">
        <f t="shared" si="15"/>
        <v>0.17499999999999999</v>
      </c>
      <c r="N87" s="140">
        <v>20</v>
      </c>
      <c r="O87">
        <f t="shared" si="16"/>
        <v>0.02</v>
      </c>
      <c r="U87" s="136"/>
    </row>
    <row r="88" spans="3:21" ht="15" thickBot="1">
      <c r="C88" s="119">
        <v>20</v>
      </c>
      <c r="D88" s="138">
        <v>0.22800000000000001</v>
      </c>
      <c r="E88" s="139">
        <v>0.222</v>
      </c>
      <c r="F88" s="139">
        <v>0.02</v>
      </c>
      <c r="G88" s="138"/>
      <c r="I88" s="119">
        <v>20</v>
      </c>
      <c r="J88">
        <v>200</v>
      </c>
      <c r="K88">
        <f t="shared" si="15"/>
        <v>0.2</v>
      </c>
      <c r="L88">
        <v>171</v>
      </c>
      <c r="M88">
        <f t="shared" si="15"/>
        <v>0.17100000000000001</v>
      </c>
      <c r="N88" s="140">
        <v>20</v>
      </c>
      <c r="O88">
        <f t="shared" si="16"/>
        <v>0.02</v>
      </c>
      <c r="U88" s="136"/>
    </row>
    <row r="89" spans="3:21" ht="15" thickBot="1">
      <c r="C89" s="119">
        <v>21</v>
      </c>
      <c r="D89" s="138">
        <v>0.222</v>
      </c>
      <c r="E89" s="139">
        <v>0.19900000000000001</v>
      </c>
      <c r="F89" s="139">
        <v>0.02</v>
      </c>
      <c r="G89" s="138"/>
      <c r="I89" s="119">
        <v>21</v>
      </c>
      <c r="J89">
        <v>307</v>
      </c>
      <c r="K89">
        <f t="shared" si="15"/>
        <v>0.307</v>
      </c>
      <c r="L89">
        <v>212</v>
      </c>
      <c r="M89">
        <f t="shared" si="15"/>
        <v>0.21199999999999999</v>
      </c>
      <c r="N89" s="140">
        <v>20</v>
      </c>
      <c r="O89">
        <f t="shared" si="16"/>
        <v>0.02</v>
      </c>
      <c r="U89" s="136"/>
    </row>
    <row r="90" spans="3:21" ht="15" thickBot="1">
      <c r="C90" s="119">
        <v>22</v>
      </c>
      <c r="D90" s="138">
        <v>0.222</v>
      </c>
      <c r="E90" s="139">
        <v>0.23200000000000001</v>
      </c>
      <c r="F90" s="139">
        <v>0.02</v>
      </c>
      <c r="G90" s="138"/>
      <c r="I90" s="119">
        <v>22</v>
      </c>
      <c r="J90">
        <v>214</v>
      </c>
      <c r="K90">
        <f t="shared" si="15"/>
        <v>0.214</v>
      </c>
      <c r="L90">
        <v>244</v>
      </c>
      <c r="M90">
        <f t="shared" si="15"/>
        <v>0.24399999999999999</v>
      </c>
      <c r="N90" s="140">
        <v>20</v>
      </c>
      <c r="O90">
        <f t="shared" si="16"/>
        <v>0.02</v>
      </c>
      <c r="U90" s="136"/>
    </row>
    <row r="91" spans="3:21" ht="15" thickBot="1">
      <c r="C91" s="119">
        <v>23</v>
      </c>
      <c r="D91" s="138">
        <v>0.20399999999999999</v>
      </c>
      <c r="E91" s="139">
        <v>0.2</v>
      </c>
      <c r="F91" s="139">
        <v>0.02</v>
      </c>
      <c r="G91" s="138"/>
      <c r="I91" s="119">
        <v>23</v>
      </c>
      <c r="J91">
        <v>204</v>
      </c>
      <c r="K91">
        <f t="shared" si="15"/>
        <v>0.20399999999999999</v>
      </c>
      <c r="L91">
        <v>217</v>
      </c>
      <c r="M91">
        <f t="shared" si="15"/>
        <v>0.217</v>
      </c>
      <c r="N91" s="140">
        <v>40</v>
      </c>
      <c r="O91">
        <f t="shared" si="16"/>
        <v>0.04</v>
      </c>
      <c r="U91" s="136"/>
    </row>
    <row r="92" spans="3:21" ht="15" thickBot="1">
      <c r="C92" s="119">
        <v>24</v>
      </c>
      <c r="D92" s="138">
        <v>0.21199999999999999</v>
      </c>
      <c r="E92" s="139">
        <v>0.218</v>
      </c>
      <c r="F92" s="139">
        <v>0.02</v>
      </c>
      <c r="G92" s="138"/>
      <c r="I92" s="119">
        <v>24</v>
      </c>
      <c r="J92">
        <v>210</v>
      </c>
      <c r="K92">
        <f t="shared" si="15"/>
        <v>0.21</v>
      </c>
      <c r="L92">
        <v>281</v>
      </c>
      <c r="M92">
        <f t="shared" si="15"/>
        <v>0.28100000000000003</v>
      </c>
      <c r="N92" s="140">
        <v>40</v>
      </c>
      <c r="O92">
        <f t="shared" si="16"/>
        <v>0.04</v>
      </c>
      <c r="U92" s="136"/>
    </row>
    <row r="93" spans="3:21" ht="15" thickBot="1">
      <c r="C93" s="119">
        <v>25</v>
      </c>
      <c r="D93" s="138">
        <v>0.20899999999999999</v>
      </c>
      <c r="E93" s="139">
        <v>0.20399999999999999</v>
      </c>
      <c r="F93" s="139">
        <v>0.02</v>
      </c>
      <c r="G93" s="138"/>
      <c r="I93" s="119">
        <v>25</v>
      </c>
      <c r="J93">
        <v>208</v>
      </c>
      <c r="K93">
        <f t="shared" si="15"/>
        <v>0.20799999999999999</v>
      </c>
      <c r="L93">
        <v>281</v>
      </c>
      <c r="M93">
        <f t="shared" si="15"/>
        <v>0.28100000000000003</v>
      </c>
      <c r="N93" s="140">
        <v>40</v>
      </c>
      <c r="O93">
        <f t="shared" si="16"/>
        <v>0.04</v>
      </c>
      <c r="U93" s="136"/>
    </row>
    <row r="94" spans="3:21" ht="15" thickBot="1">
      <c r="C94" s="119">
        <v>26</v>
      </c>
      <c r="D94" s="138">
        <v>0.23100000000000001</v>
      </c>
      <c r="E94" s="139">
        <v>0.218</v>
      </c>
      <c r="F94" s="139">
        <v>0.02</v>
      </c>
      <c r="G94" s="138"/>
      <c r="I94" s="119">
        <v>26</v>
      </c>
      <c r="J94">
        <v>213</v>
      </c>
      <c r="K94">
        <f t="shared" si="15"/>
        <v>0.21299999999999999</v>
      </c>
      <c r="L94">
        <v>268</v>
      </c>
      <c r="M94">
        <f t="shared" si="15"/>
        <v>0.26800000000000002</v>
      </c>
      <c r="N94" s="140">
        <v>40</v>
      </c>
      <c r="O94">
        <f t="shared" si="16"/>
        <v>0.04</v>
      </c>
      <c r="U94" s="136"/>
    </row>
    <row r="95" spans="3:21" ht="15" thickBot="1">
      <c r="C95" s="119">
        <v>27</v>
      </c>
      <c r="D95" s="138">
        <v>0.27700000000000002</v>
      </c>
      <c r="E95" s="139">
        <v>0.19700000000000001</v>
      </c>
      <c r="F95" s="139">
        <v>0.02</v>
      </c>
      <c r="G95" s="138"/>
      <c r="I95" s="119">
        <v>27</v>
      </c>
      <c r="J95">
        <v>200</v>
      </c>
      <c r="K95">
        <f t="shared" si="15"/>
        <v>0.2</v>
      </c>
      <c r="L95">
        <v>229</v>
      </c>
      <c r="M95">
        <f t="shared" si="15"/>
        <v>0.22900000000000001</v>
      </c>
      <c r="N95" s="140">
        <v>0</v>
      </c>
      <c r="O95">
        <f t="shared" si="16"/>
        <v>0</v>
      </c>
      <c r="U95" s="136"/>
    </row>
    <row r="96" spans="3:21" ht="15" thickBot="1">
      <c r="C96" s="119">
        <v>28</v>
      </c>
      <c r="D96" s="138">
        <v>0.224</v>
      </c>
      <c r="E96" s="139">
        <v>0.23300000000000001</v>
      </c>
      <c r="F96" s="139">
        <v>0.02</v>
      </c>
      <c r="G96" s="138"/>
      <c r="I96" s="119">
        <v>28</v>
      </c>
      <c r="J96">
        <v>210</v>
      </c>
      <c r="K96">
        <f t="shared" si="15"/>
        <v>0.21</v>
      </c>
      <c r="L96">
        <v>221</v>
      </c>
      <c r="M96">
        <f t="shared" si="15"/>
        <v>0.221</v>
      </c>
      <c r="N96" s="140">
        <v>0</v>
      </c>
      <c r="O96">
        <f t="shared" si="16"/>
        <v>0</v>
      </c>
      <c r="U96" s="136"/>
    </row>
    <row r="97" spans="3:21" ht="15" thickBot="1">
      <c r="C97" s="119">
        <v>29</v>
      </c>
      <c r="D97" s="138">
        <v>0.248</v>
      </c>
      <c r="E97" s="139">
        <v>0.23699999999999999</v>
      </c>
      <c r="F97" s="139">
        <v>0.02</v>
      </c>
      <c r="G97" s="138"/>
      <c r="I97" s="119">
        <v>29</v>
      </c>
      <c r="J97">
        <v>219</v>
      </c>
      <c r="K97">
        <f t="shared" si="15"/>
        <v>0.219</v>
      </c>
      <c r="L97">
        <v>210</v>
      </c>
      <c r="M97">
        <f t="shared" si="15"/>
        <v>0.21</v>
      </c>
      <c r="N97" s="140">
        <v>0</v>
      </c>
      <c r="O97">
        <f t="shared" si="16"/>
        <v>0</v>
      </c>
      <c r="U97" s="136"/>
    </row>
    <row r="98" spans="3:21" ht="15" thickBot="1">
      <c r="C98" s="119">
        <v>30</v>
      </c>
      <c r="D98" s="138">
        <v>0.22</v>
      </c>
      <c r="E98" s="139">
        <v>0.224</v>
      </c>
      <c r="F98" s="139">
        <v>0.02</v>
      </c>
      <c r="G98" s="138"/>
      <c r="I98" s="119">
        <v>30</v>
      </c>
      <c r="J98">
        <v>220</v>
      </c>
      <c r="K98">
        <f t="shared" si="15"/>
        <v>0.22</v>
      </c>
      <c r="L98">
        <v>203</v>
      </c>
      <c r="M98">
        <f t="shared" si="15"/>
        <v>0.20300000000000001</v>
      </c>
      <c r="N98" s="140">
        <v>0</v>
      </c>
      <c r="O98">
        <f t="shared" si="16"/>
        <v>0</v>
      </c>
      <c r="U98" s="136"/>
    </row>
    <row r="99" spans="3:21" ht="15" thickBot="1">
      <c r="C99" s="119">
        <v>31</v>
      </c>
      <c r="D99" s="141">
        <v>0.217</v>
      </c>
      <c r="E99" s="142">
        <v>0.22600000000000001</v>
      </c>
      <c r="F99" s="142">
        <v>0.02</v>
      </c>
      <c r="G99" s="138"/>
      <c r="I99" s="119">
        <v>31</v>
      </c>
      <c r="J99" s="143">
        <v>231</v>
      </c>
      <c r="K99" s="144">
        <f t="shared" ref="K99:M99" si="17">J99/1000</f>
        <v>0.23100000000000001</v>
      </c>
      <c r="L99" s="145">
        <v>324</v>
      </c>
      <c r="M99" s="144">
        <f t="shared" si="17"/>
        <v>0.32400000000000001</v>
      </c>
      <c r="N99" s="140">
        <v>0</v>
      </c>
      <c r="O99" s="144">
        <f t="shared" si="16"/>
        <v>0</v>
      </c>
      <c r="U99" s="136"/>
    </row>
    <row r="100" spans="3:21" ht="15" thickTop="1">
      <c r="D100" s="146">
        <f>SUM(D69:D99)</f>
        <v>6.8109999999999999</v>
      </c>
      <c r="E100" s="146">
        <f>SUM(E69:E99)</f>
        <v>6.4840000000000009</v>
      </c>
      <c r="F100" s="146">
        <f>SUM(F69:F99)</f>
        <v>0.62000000000000022</v>
      </c>
      <c r="K100" s="146">
        <f>SUM(K69:K99)</f>
        <v>6.3450000000000015</v>
      </c>
      <c r="L100" s="147"/>
      <c r="M100" s="146">
        <f>SUM(M69:M99)</f>
        <v>6.3609999999999989</v>
      </c>
      <c r="N100" s="147"/>
      <c r="O100" s="146">
        <f>SUM(O69:O99)</f>
        <v>0.28600000000000003</v>
      </c>
      <c r="U100" s="136"/>
    </row>
    <row r="101" spans="3:21">
      <c r="C101" s="148"/>
      <c r="D101" s="149"/>
      <c r="E101" s="149"/>
      <c r="F101" s="149"/>
      <c r="K101" s="138"/>
      <c r="U101" s="136"/>
    </row>
    <row r="102" spans="3:21">
      <c r="D102" s="149"/>
      <c r="E102" s="150"/>
      <c r="F102" s="150"/>
      <c r="U102" s="136"/>
    </row>
    <row r="103" spans="3:21">
      <c r="D103" s="149"/>
      <c r="E103" s="149"/>
      <c r="F103" s="149"/>
      <c r="U103" s="136"/>
    </row>
    <row r="104" spans="3:21">
      <c r="D104" s="149"/>
      <c r="E104" s="149"/>
      <c r="F104" s="149"/>
      <c r="U104" s="136"/>
    </row>
    <row r="105" spans="3:21">
      <c r="D105" s="138"/>
      <c r="E105" s="138"/>
      <c r="F105" s="138"/>
      <c r="U105" s="136"/>
    </row>
    <row r="106" spans="3:21">
      <c r="D106" s="138"/>
      <c r="E106" s="138"/>
      <c r="F106" s="138"/>
      <c r="U106" s="136"/>
    </row>
    <row r="107" spans="3:21">
      <c r="D107" s="138"/>
      <c r="E107" s="138"/>
      <c r="F107" s="138"/>
      <c r="U107" s="136"/>
    </row>
    <row r="108" spans="3:21">
      <c r="D108" s="138"/>
      <c r="E108" s="138"/>
      <c r="F108" s="138"/>
      <c r="U108" s="136"/>
    </row>
    <row r="109" spans="3:21">
      <c r="D109" s="138"/>
      <c r="E109" s="138"/>
      <c r="F109" s="138"/>
      <c r="U109" s="136"/>
    </row>
    <row r="110" spans="3:21">
      <c r="D110" s="138"/>
      <c r="E110" s="138"/>
      <c r="F110" s="138"/>
      <c r="U110" s="136"/>
    </row>
    <row r="111" spans="3:21">
      <c r="D111" s="138"/>
      <c r="E111" s="138"/>
      <c r="F111" s="138"/>
      <c r="U111" s="136"/>
    </row>
    <row r="112" spans="3:21">
      <c r="D112" s="138"/>
      <c r="E112" s="138"/>
      <c r="F112" s="138"/>
      <c r="U112" s="136"/>
    </row>
    <row r="113" spans="4:21">
      <c r="D113" s="138"/>
      <c r="E113" s="138"/>
      <c r="F113" s="138"/>
      <c r="U113" s="136"/>
    </row>
    <row r="114" spans="4:21">
      <c r="D114" s="138"/>
      <c r="E114" s="138"/>
      <c r="F114" s="138"/>
      <c r="U114" s="136"/>
    </row>
    <row r="115" spans="4:21">
      <c r="D115" s="138"/>
      <c r="E115" s="138"/>
      <c r="F115" s="138"/>
      <c r="U115" s="136"/>
    </row>
    <row r="116" spans="4:21">
      <c r="D116" s="138"/>
      <c r="E116" s="138"/>
      <c r="F116" s="138"/>
      <c r="U116" s="136"/>
    </row>
    <row r="117" spans="4:21">
      <c r="D117" s="138"/>
      <c r="E117" s="138"/>
      <c r="F117" s="138"/>
      <c r="U117" s="136"/>
    </row>
    <row r="118" spans="4:21">
      <c r="D118" s="138"/>
      <c r="E118" s="138"/>
      <c r="F118" s="138"/>
      <c r="U118" s="136"/>
    </row>
    <row r="119" spans="4:21">
      <c r="D119" s="138"/>
      <c r="E119" s="138"/>
      <c r="F119" s="138"/>
      <c r="U119" s="136"/>
    </row>
    <row r="120" spans="4:21">
      <c r="D120" s="138"/>
      <c r="E120" s="138"/>
      <c r="F120" s="138"/>
      <c r="U120" s="136"/>
    </row>
    <row r="121" spans="4:21">
      <c r="D121" s="138"/>
      <c r="E121" s="138"/>
      <c r="F121" s="138"/>
      <c r="U121" s="136"/>
    </row>
    <row r="122" spans="4:21">
      <c r="D122" s="138"/>
      <c r="E122" s="138"/>
      <c r="F122" s="138"/>
      <c r="U122" s="136"/>
    </row>
    <row r="123" spans="4:21">
      <c r="D123" s="138"/>
      <c r="E123" s="138"/>
      <c r="F123" s="138"/>
      <c r="U123" s="136"/>
    </row>
    <row r="124" spans="4:21">
      <c r="D124" s="138"/>
      <c r="E124" s="138"/>
      <c r="F124" s="138"/>
      <c r="U124" s="136"/>
    </row>
    <row r="125" spans="4:21">
      <c r="D125" s="138"/>
      <c r="E125" s="138"/>
      <c r="F125" s="138"/>
      <c r="U125" s="136"/>
    </row>
    <row r="126" spans="4:21">
      <c r="D126" s="138"/>
      <c r="E126" s="138"/>
      <c r="F126" s="138"/>
      <c r="U126" s="136"/>
    </row>
    <row r="127" spans="4:21">
      <c r="D127" s="138"/>
      <c r="E127" s="138"/>
      <c r="F127" s="138"/>
      <c r="U127" s="136"/>
    </row>
    <row r="128" spans="4:21">
      <c r="D128" s="138"/>
      <c r="E128" s="138"/>
      <c r="F128" s="138"/>
      <c r="U128" s="136"/>
    </row>
    <row r="129" spans="4:21">
      <c r="D129" s="138"/>
      <c r="E129" s="138"/>
      <c r="F129" s="138"/>
      <c r="U129" s="136"/>
    </row>
    <row r="130" spans="4:21">
      <c r="D130" s="138"/>
      <c r="E130" s="138"/>
      <c r="F130" s="138"/>
      <c r="U130" s="136"/>
    </row>
    <row r="131" spans="4:21">
      <c r="D131" s="138"/>
      <c r="E131" s="138"/>
      <c r="F131" s="138"/>
      <c r="U131" s="136"/>
    </row>
    <row r="132" spans="4:21">
      <c r="D132" s="138"/>
      <c r="E132" s="138"/>
      <c r="F132" s="138"/>
      <c r="U132" s="136"/>
    </row>
    <row r="133" spans="4:21">
      <c r="D133" s="138"/>
      <c r="E133" s="138"/>
      <c r="F133" s="138"/>
      <c r="U133" s="136"/>
    </row>
    <row r="134" spans="4:21">
      <c r="D134" s="138"/>
      <c r="E134" s="138"/>
      <c r="F134" s="138"/>
      <c r="U134" s="136"/>
    </row>
    <row r="135" spans="4:21">
      <c r="D135" s="138"/>
      <c r="E135" s="138"/>
      <c r="F135" s="138"/>
      <c r="U135" s="136"/>
    </row>
    <row r="136" spans="4:21">
      <c r="D136" s="138"/>
      <c r="E136" s="138"/>
      <c r="F136" s="138"/>
      <c r="U136" s="136"/>
    </row>
    <row r="137" spans="4:21">
      <c r="D137" s="138"/>
      <c r="E137" s="138"/>
      <c r="F137" s="138"/>
      <c r="U137" s="136"/>
    </row>
    <row r="138" spans="4:21">
      <c r="D138" s="151"/>
      <c r="E138" s="151"/>
      <c r="F138" s="151"/>
      <c r="U138" s="136"/>
    </row>
    <row r="139" spans="4:21">
      <c r="D139" s="151"/>
      <c r="E139" s="151"/>
      <c r="F139" s="151"/>
      <c r="U139" s="136"/>
    </row>
    <row r="140" spans="4:21">
      <c r="D140" s="151"/>
      <c r="E140" s="151"/>
      <c r="F140" s="151"/>
      <c r="U140" s="136"/>
    </row>
    <row r="141" spans="4:21">
      <c r="D141" s="151"/>
      <c r="E141" s="151"/>
      <c r="F141" s="151"/>
      <c r="U141" s="136"/>
    </row>
    <row r="142" spans="4:21">
      <c r="D142" s="151"/>
      <c r="E142" s="151"/>
      <c r="F142" s="151"/>
      <c r="U142" s="136"/>
    </row>
    <row r="143" spans="4:21">
      <c r="D143" s="151"/>
      <c r="E143" s="151"/>
      <c r="F143" s="151"/>
      <c r="U143" s="136"/>
    </row>
    <row r="144" spans="4:21">
      <c r="D144" s="151"/>
      <c r="E144" s="151"/>
      <c r="F144" s="151"/>
      <c r="U144" s="136"/>
    </row>
    <row r="145" spans="4:21">
      <c r="D145" s="151"/>
      <c r="E145" s="151"/>
      <c r="F145" s="151"/>
      <c r="U145" s="136"/>
    </row>
    <row r="146" spans="4:21">
      <c r="D146" s="151"/>
      <c r="E146" s="151"/>
      <c r="F146" s="151"/>
      <c r="U146" s="136"/>
    </row>
    <row r="147" spans="4:21">
      <c r="D147" s="151"/>
      <c r="E147" s="151"/>
      <c r="F147" s="151"/>
      <c r="U147" s="136"/>
    </row>
    <row r="148" spans="4:21">
      <c r="D148" s="151"/>
      <c r="E148" s="151"/>
      <c r="F148" s="151"/>
      <c r="U148" s="136"/>
    </row>
    <row r="149" spans="4:21">
      <c r="D149" s="151"/>
      <c r="E149" s="151"/>
      <c r="F149" s="151"/>
      <c r="U149" s="136"/>
    </row>
    <row r="150" spans="4:21">
      <c r="D150" s="151"/>
      <c r="E150" s="151"/>
      <c r="F150" s="151"/>
      <c r="U150" s="136"/>
    </row>
    <row r="151" spans="4:21">
      <c r="D151" s="151"/>
      <c r="E151" s="151"/>
      <c r="F151" s="151"/>
      <c r="U151" s="136"/>
    </row>
    <row r="152" spans="4:21">
      <c r="D152" s="151"/>
      <c r="E152" s="151"/>
      <c r="F152" s="151"/>
      <c r="U152" s="136"/>
    </row>
    <row r="153" spans="4:21">
      <c r="D153" s="151"/>
      <c r="E153" s="151"/>
      <c r="F153" s="151"/>
      <c r="U153" s="136"/>
    </row>
    <row r="154" spans="4:21">
      <c r="D154" s="151"/>
      <c r="E154" s="151"/>
      <c r="F154" s="151"/>
      <c r="U154" s="136"/>
    </row>
    <row r="155" spans="4:21">
      <c r="D155" s="151"/>
      <c r="E155" s="151"/>
      <c r="F155" s="151"/>
      <c r="U155" s="136"/>
    </row>
    <row r="156" spans="4:21">
      <c r="D156" s="151"/>
      <c r="E156" s="151"/>
      <c r="F156" s="151"/>
      <c r="U156" s="136"/>
    </row>
    <row r="157" spans="4:21">
      <c r="D157" s="151"/>
      <c r="E157" s="151"/>
      <c r="F157" s="151"/>
      <c r="U157" s="136"/>
    </row>
    <row r="158" spans="4:21">
      <c r="D158" s="151"/>
      <c r="E158" s="151"/>
      <c r="F158" s="151"/>
      <c r="U158" s="136"/>
    </row>
    <row r="159" spans="4:21">
      <c r="D159" s="151"/>
      <c r="E159" s="151"/>
      <c r="F159" s="151"/>
      <c r="U159" s="136"/>
    </row>
    <row r="160" spans="4:21">
      <c r="D160" s="151"/>
      <c r="E160" s="151"/>
      <c r="F160" s="151"/>
      <c r="U160" s="136"/>
    </row>
    <row r="161" spans="4:21">
      <c r="D161" s="151"/>
      <c r="E161" s="151"/>
      <c r="F161" s="151"/>
      <c r="U161" s="136"/>
    </row>
    <row r="162" spans="4:21">
      <c r="D162" s="151"/>
      <c r="E162" s="151"/>
      <c r="F162" s="151"/>
      <c r="U162" s="136"/>
    </row>
    <row r="163" spans="4:21">
      <c r="D163" s="151"/>
      <c r="E163" s="151"/>
      <c r="F163" s="151"/>
      <c r="U163" s="136"/>
    </row>
    <row r="164" spans="4:21">
      <c r="D164" s="151"/>
      <c r="E164" s="151"/>
      <c r="F164" s="151"/>
      <c r="U164" s="136"/>
    </row>
    <row r="165" spans="4:21">
      <c r="D165" s="151"/>
      <c r="E165" s="151"/>
      <c r="F165" s="151"/>
      <c r="U165" s="136"/>
    </row>
    <row r="166" spans="4:21">
      <c r="D166" s="151"/>
      <c r="E166" s="151"/>
      <c r="F166" s="151"/>
      <c r="U166" s="136"/>
    </row>
    <row r="167" spans="4:21">
      <c r="D167" s="151"/>
      <c r="E167" s="151"/>
      <c r="F167" s="151"/>
      <c r="U167" s="136"/>
    </row>
    <row r="168" spans="4:21">
      <c r="D168" s="151"/>
      <c r="E168" s="151"/>
      <c r="F168" s="151"/>
      <c r="U168" s="136"/>
    </row>
    <row r="169" spans="4:21">
      <c r="D169" s="151"/>
      <c r="E169" s="151"/>
      <c r="F169" s="151"/>
      <c r="U169" s="136"/>
    </row>
    <row r="170" spans="4:21">
      <c r="D170" s="151"/>
      <c r="E170" s="151"/>
      <c r="F170" s="151"/>
      <c r="U170" s="136"/>
    </row>
    <row r="171" spans="4:21">
      <c r="D171" s="151"/>
      <c r="E171" s="151"/>
      <c r="F171" s="151"/>
      <c r="U171" s="136"/>
    </row>
    <row r="172" spans="4:21">
      <c r="D172" s="151"/>
      <c r="E172" s="151"/>
      <c r="F172" s="151"/>
      <c r="U172" s="136"/>
    </row>
    <row r="173" spans="4:21">
      <c r="D173" s="151"/>
      <c r="E173" s="151"/>
      <c r="F173" s="151"/>
      <c r="U173" s="136"/>
    </row>
    <row r="174" spans="4:21">
      <c r="D174" s="151"/>
      <c r="E174" s="151"/>
      <c r="F174" s="151"/>
      <c r="U174" s="136"/>
    </row>
    <row r="175" spans="4:21">
      <c r="D175" s="151"/>
      <c r="E175" s="151"/>
      <c r="F175" s="151"/>
      <c r="U175" s="136"/>
    </row>
    <row r="176" spans="4:21">
      <c r="D176" s="151"/>
      <c r="E176" s="151"/>
      <c r="F176" s="151"/>
      <c r="U176" s="136"/>
    </row>
    <row r="177" spans="4:21">
      <c r="D177" s="151"/>
      <c r="E177" s="151"/>
      <c r="F177" s="151"/>
      <c r="U177" s="136"/>
    </row>
    <row r="178" spans="4:21">
      <c r="D178" s="151"/>
      <c r="E178" s="151"/>
      <c r="F178" s="151"/>
      <c r="U178" s="136"/>
    </row>
    <row r="179" spans="4:21">
      <c r="D179" s="151"/>
      <c r="E179" s="151"/>
      <c r="F179" s="151"/>
      <c r="U179" s="136"/>
    </row>
    <row r="180" spans="4:21">
      <c r="D180" s="151"/>
      <c r="E180" s="151"/>
      <c r="F180" s="151"/>
      <c r="U180" s="136"/>
    </row>
    <row r="181" spans="4:21">
      <c r="D181" s="151"/>
      <c r="E181" s="151"/>
      <c r="F181" s="151"/>
      <c r="U181" s="136"/>
    </row>
    <row r="182" spans="4:21">
      <c r="D182" s="151"/>
      <c r="E182" s="151"/>
      <c r="F182" s="151"/>
      <c r="U182" s="136"/>
    </row>
    <row r="183" spans="4:21">
      <c r="D183" s="151"/>
      <c r="E183" s="151"/>
      <c r="F183" s="151"/>
      <c r="U183" s="136"/>
    </row>
    <row r="184" spans="4:21">
      <c r="D184" s="151"/>
      <c r="E184" s="151"/>
      <c r="F184" s="151"/>
      <c r="U184" s="136"/>
    </row>
    <row r="185" spans="4:21">
      <c r="D185" s="151"/>
      <c r="E185" s="151"/>
      <c r="F185" s="151"/>
      <c r="U185" s="136"/>
    </row>
    <row r="186" spans="4:21">
      <c r="D186" s="151"/>
      <c r="E186" s="151"/>
      <c r="F186" s="151"/>
      <c r="U186" s="136"/>
    </row>
    <row r="187" spans="4:21">
      <c r="D187" s="151"/>
      <c r="E187" s="151"/>
      <c r="F187" s="151"/>
      <c r="U187" s="136"/>
    </row>
    <row r="188" spans="4:21">
      <c r="D188" s="151"/>
      <c r="E188" s="151"/>
      <c r="F188" s="151"/>
      <c r="U188" s="136"/>
    </row>
    <row r="189" spans="4:21">
      <c r="D189" s="151"/>
      <c r="E189" s="151"/>
      <c r="F189" s="151"/>
      <c r="U189" s="136"/>
    </row>
    <row r="190" spans="4:21">
      <c r="D190" s="151"/>
      <c r="E190" s="151"/>
      <c r="F190" s="151"/>
      <c r="U190" s="136"/>
    </row>
    <row r="191" spans="4:21">
      <c r="D191" s="151"/>
      <c r="E191" s="151"/>
      <c r="F191" s="151"/>
      <c r="U191" s="136"/>
    </row>
    <row r="192" spans="4:21">
      <c r="D192" s="151"/>
      <c r="E192" s="151"/>
      <c r="F192" s="151"/>
      <c r="U192" s="136"/>
    </row>
    <row r="193" spans="4:21">
      <c r="D193" s="151"/>
      <c r="E193" s="151"/>
      <c r="F193" s="151"/>
      <c r="U193" s="136"/>
    </row>
    <row r="194" spans="4:21">
      <c r="D194" s="151"/>
      <c r="E194" s="151"/>
      <c r="F194" s="151"/>
      <c r="U194" s="136"/>
    </row>
    <row r="195" spans="4:21">
      <c r="D195" s="151"/>
      <c r="E195" s="151"/>
      <c r="F195" s="151"/>
      <c r="U195" s="136"/>
    </row>
    <row r="196" spans="4:21">
      <c r="D196" s="151"/>
      <c r="E196" s="151"/>
      <c r="F196" s="151"/>
      <c r="U196" s="136"/>
    </row>
    <row r="197" spans="4:21">
      <c r="D197" s="151"/>
      <c r="E197" s="151"/>
      <c r="F197" s="151"/>
      <c r="U197" s="136"/>
    </row>
    <row r="198" spans="4:21">
      <c r="D198" s="151"/>
      <c r="E198" s="151"/>
      <c r="F198" s="151"/>
      <c r="U198" s="136"/>
    </row>
    <row r="199" spans="4:21">
      <c r="D199" s="151"/>
      <c r="E199" s="151"/>
      <c r="F199" s="151"/>
      <c r="U199" s="136"/>
    </row>
    <row r="200" spans="4:21">
      <c r="D200" s="151"/>
      <c r="E200" s="151"/>
      <c r="F200" s="151"/>
      <c r="U200" s="136"/>
    </row>
    <row r="201" spans="4:21">
      <c r="D201" s="151"/>
      <c r="E201" s="151"/>
      <c r="F201" s="151"/>
      <c r="U201" s="136"/>
    </row>
    <row r="202" spans="4:21">
      <c r="D202" s="151"/>
      <c r="E202" s="151"/>
      <c r="F202" s="151"/>
      <c r="U202" s="136"/>
    </row>
    <row r="203" spans="4:21">
      <c r="D203" s="151"/>
      <c r="E203" s="151"/>
      <c r="F203" s="151"/>
      <c r="U203" s="136"/>
    </row>
    <row r="204" spans="4:21">
      <c r="D204" s="151"/>
      <c r="E204" s="151"/>
      <c r="F204" s="151"/>
      <c r="U204" s="136"/>
    </row>
    <row r="205" spans="4:21">
      <c r="D205" s="151"/>
      <c r="E205" s="151"/>
      <c r="F205" s="151"/>
      <c r="U205" s="136"/>
    </row>
    <row r="206" spans="4:21">
      <c r="D206" s="151"/>
      <c r="E206" s="151"/>
      <c r="F206" s="151"/>
      <c r="U206" s="136"/>
    </row>
    <row r="207" spans="4:21">
      <c r="D207" s="151"/>
      <c r="E207" s="151"/>
      <c r="F207" s="151"/>
      <c r="U207" s="136"/>
    </row>
    <row r="208" spans="4:21">
      <c r="D208" s="151"/>
      <c r="E208" s="151"/>
      <c r="F208" s="151"/>
      <c r="U208" s="136"/>
    </row>
    <row r="209" spans="4:21">
      <c r="D209" s="151"/>
      <c r="E209" s="151"/>
      <c r="F209" s="151"/>
      <c r="U209" s="136"/>
    </row>
    <row r="210" spans="4:21">
      <c r="D210" s="151"/>
      <c r="E210" s="151"/>
      <c r="F210" s="151"/>
      <c r="U210" s="136"/>
    </row>
    <row r="211" spans="4:21">
      <c r="D211" s="151"/>
      <c r="E211" s="151"/>
      <c r="F211" s="151"/>
      <c r="U211" s="136"/>
    </row>
    <row r="212" spans="4:21">
      <c r="D212" s="151"/>
      <c r="E212" s="151"/>
      <c r="F212" s="151"/>
      <c r="U212" s="136"/>
    </row>
    <row r="213" spans="4:21">
      <c r="D213" s="151"/>
      <c r="E213" s="151"/>
      <c r="F213" s="151"/>
      <c r="U213" s="136"/>
    </row>
    <row r="214" spans="4:21">
      <c r="D214" s="151"/>
      <c r="E214" s="151"/>
      <c r="F214" s="151"/>
      <c r="U214" s="136"/>
    </row>
    <row r="215" spans="4:21">
      <c r="D215" s="151"/>
      <c r="E215" s="151"/>
      <c r="F215" s="151"/>
      <c r="U215" s="136"/>
    </row>
    <row r="216" spans="4:21">
      <c r="D216" s="151"/>
      <c r="E216" s="151"/>
      <c r="F216" s="151"/>
      <c r="U216" s="136"/>
    </row>
    <row r="217" spans="4:21">
      <c r="D217" s="151"/>
      <c r="E217" s="151"/>
      <c r="F217" s="151"/>
      <c r="U217" s="136"/>
    </row>
    <row r="218" spans="4:21">
      <c r="D218" s="151"/>
      <c r="E218" s="151"/>
      <c r="F218" s="151"/>
      <c r="U218" s="136"/>
    </row>
    <row r="219" spans="4:21">
      <c r="D219" s="151"/>
      <c r="E219" s="151"/>
      <c r="F219" s="151"/>
      <c r="U219" s="136"/>
    </row>
    <row r="220" spans="4:21">
      <c r="D220" s="151"/>
      <c r="E220" s="151"/>
      <c r="F220" s="151"/>
      <c r="U220" s="136"/>
    </row>
    <row r="221" spans="4:21">
      <c r="D221" s="151"/>
      <c r="E221" s="151"/>
      <c r="F221" s="151"/>
      <c r="U221" s="136"/>
    </row>
    <row r="222" spans="4:21">
      <c r="D222" s="151"/>
      <c r="E222" s="151"/>
      <c r="F222" s="151"/>
      <c r="U222" s="136"/>
    </row>
    <row r="223" spans="4:21">
      <c r="D223" s="151"/>
      <c r="E223" s="151"/>
      <c r="F223" s="151"/>
      <c r="U223" s="136"/>
    </row>
    <row r="224" spans="4:21">
      <c r="D224" s="151"/>
      <c r="E224" s="151"/>
      <c r="F224" s="151"/>
      <c r="U224" s="136"/>
    </row>
    <row r="225" spans="4:21">
      <c r="D225" s="151"/>
      <c r="E225" s="151"/>
      <c r="F225" s="151"/>
      <c r="U225" s="136"/>
    </row>
    <row r="226" spans="4:21">
      <c r="D226" s="151"/>
      <c r="E226" s="151"/>
      <c r="F226" s="151"/>
      <c r="U226" s="136"/>
    </row>
    <row r="227" spans="4:21">
      <c r="D227" s="151"/>
      <c r="E227" s="151"/>
      <c r="F227" s="151"/>
      <c r="U227" s="136"/>
    </row>
    <row r="228" spans="4:21">
      <c r="D228" s="151"/>
      <c r="E228" s="151"/>
      <c r="F228" s="151"/>
      <c r="U228" s="136"/>
    </row>
    <row r="229" spans="4:21">
      <c r="D229" s="151"/>
      <c r="E229" s="151"/>
      <c r="F229" s="151"/>
      <c r="U229" s="136"/>
    </row>
    <row r="230" spans="4:21">
      <c r="D230" s="151"/>
      <c r="E230" s="151"/>
      <c r="F230" s="151"/>
      <c r="U230" s="136"/>
    </row>
    <row r="231" spans="4:21">
      <c r="D231" s="151"/>
      <c r="E231" s="151"/>
      <c r="F231" s="151"/>
      <c r="U231" s="136"/>
    </row>
    <row r="232" spans="4:21">
      <c r="D232" s="151"/>
      <c r="E232" s="151"/>
      <c r="F232" s="151"/>
      <c r="U232" s="136"/>
    </row>
    <row r="233" spans="4:21">
      <c r="D233" s="151"/>
      <c r="E233" s="151"/>
      <c r="F233" s="151"/>
      <c r="U233" s="136"/>
    </row>
    <row r="234" spans="4:21">
      <c r="D234" s="151"/>
      <c r="E234" s="151"/>
      <c r="F234" s="151"/>
      <c r="U234" s="136"/>
    </row>
    <row r="235" spans="4:21">
      <c r="D235" s="151"/>
      <c r="E235" s="151"/>
      <c r="F235" s="151"/>
      <c r="U235" s="136"/>
    </row>
    <row r="236" spans="4:21">
      <c r="D236" s="151"/>
      <c r="E236" s="151"/>
      <c r="F236" s="151"/>
      <c r="U236" s="136"/>
    </row>
    <row r="237" spans="4:21">
      <c r="D237" s="151"/>
      <c r="E237" s="151"/>
      <c r="F237" s="151"/>
      <c r="U237" s="136"/>
    </row>
    <row r="238" spans="4:21">
      <c r="D238" s="151"/>
      <c r="E238" s="151"/>
      <c r="F238" s="151"/>
      <c r="U238" s="136"/>
    </row>
    <row r="239" spans="4:21">
      <c r="D239" s="151"/>
      <c r="E239" s="151"/>
      <c r="F239" s="151"/>
      <c r="U239" s="136"/>
    </row>
    <row r="240" spans="4:21">
      <c r="D240" s="151"/>
      <c r="E240" s="151"/>
      <c r="F240" s="151"/>
      <c r="U240" s="136"/>
    </row>
    <row r="241" spans="4:21">
      <c r="D241" s="151"/>
      <c r="E241" s="151"/>
      <c r="F241" s="151"/>
      <c r="U241" s="136"/>
    </row>
    <row r="242" spans="4:21">
      <c r="U242" s="136"/>
    </row>
    <row r="243" spans="4:21">
      <c r="U243" s="136"/>
    </row>
    <row r="244" spans="4:21">
      <c r="U244" s="136"/>
    </row>
    <row r="245" spans="4:21">
      <c r="U245" s="136"/>
    </row>
    <row r="246" spans="4:21">
      <c r="U246" s="136"/>
    </row>
    <row r="247" spans="4:21">
      <c r="U247" s="136"/>
    </row>
    <row r="248" spans="4:21">
      <c r="U248" s="136"/>
    </row>
    <row r="249" spans="4:21">
      <c r="U249" s="136"/>
    </row>
    <row r="250" spans="4:21">
      <c r="U250" s="136"/>
    </row>
    <row r="251" spans="4:21">
      <c r="U251" s="136"/>
    </row>
    <row r="252" spans="4:21">
      <c r="U252" s="136"/>
    </row>
    <row r="253" spans="4:21">
      <c r="U253" s="136"/>
    </row>
    <row r="254" spans="4:21">
      <c r="U254" s="136"/>
    </row>
    <row r="255" spans="4:21">
      <c r="U255" s="136"/>
    </row>
    <row r="256" spans="4:21">
      <c r="U256" s="136"/>
    </row>
    <row r="257" spans="21:21">
      <c r="U257" s="136"/>
    </row>
    <row r="258" spans="21:21">
      <c r="U258" s="136"/>
    </row>
    <row r="259" spans="21:21">
      <c r="U259" s="136"/>
    </row>
    <row r="260" spans="21:21">
      <c r="U260" s="136"/>
    </row>
    <row r="261" spans="21:21">
      <c r="U261" s="136"/>
    </row>
    <row r="262" spans="21:21">
      <c r="U262" s="136"/>
    </row>
    <row r="263" spans="21:21">
      <c r="U263" s="136"/>
    </row>
    <row r="264" spans="21:21">
      <c r="U264" s="136"/>
    </row>
    <row r="265" spans="21:21">
      <c r="U265" s="136"/>
    </row>
    <row r="266" spans="21:21">
      <c r="U266" s="136"/>
    </row>
  </sheetData>
  <hyperlinks>
    <hyperlink ref="A3" location="'System List'!A1" display="'System List'!A1" xr:uid="{233E0C05-94FD-420D-9D08-776C604526B0}"/>
    <hyperlink ref="G1" location="Hyperlinks!A1" display="Hyperlinks!A1" xr:uid="{356B6660-B1D3-4D86-B205-2413C81D65A9}"/>
  </hyperlink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6FE26B-3CC1-4CE2-8EBA-7919A6AD2696}"/>
</file>

<file path=customXml/itemProps2.xml><?xml version="1.0" encoding="utf-8"?>
<ds:datastoreItem xmlns:ds="http://schemas.openxmlformats.org/officeDocument/2006/customXml" ds:itemID="{D5807346-4321-4828-ACC2-FB8411615070}"/>
</file>

<file path=customXml/itemProps3.xml><?xml version="1.0" encoding="utf-8"?>
<ds:datastoreItem xmlns:ds="http://schemas.openxmlformats.org/officeDocument/2006/customXml" ds:itemID="{DD44751C-53D4-4506-8132-B99DDFF341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Eagle Ridge</vt:lpstr>
      <vt:lpstr>Eagle Ridge Flow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Jacquee Chandler</dc:creator>
  <cp:lastModifiedBy>Jacquee Chandler</cp:lastModifiedBy>
  <dcterms:created xsi:type="dcterms:W3CDTF">2020-02-06T18:17:18Z</dcterms:created>
  <dcterms:modified xsi:type="dcterms:W3CDTF">2020-02-06T18:17:26Z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