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6" documentId="8_{ACAD959E-E71E-426E-9CCF-5B9BF50EED12}" xr6:coauthVersionLast="45" xr6:coauthVersionMax="45" xr10:uidLastSave="{80347F27-6EB6-44CB-8DD9-4DB312B431EE}"/>
  <bookViews>
    <workbookView xWindow="-120" yWindow="-120" windowWidth="29040" windowHeight="15840" activeTab="1" xr2:uid="{07F12901-38BE-4B44-9040-4A6D24F883E8}"/>
  </bookViews>
  <sheets>
    <sheet name="Lake Groves" sheetId="1" r:id="rId1"/>
    <sheet name="LkGroves Flow Summary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4" i="2" l="1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B55" i="2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H54" i="2"/>
  <c r="H85" i="2" s="1"/>
  <c r="G54" i="2"/>
  <c r="G85" i="2" s="1"/>
  <c r="F54" i="2"/>
  <c r="F85" i="2" s="1"/>
  <c r="AJ50" i="2"/>
  <c r="AI50" i="2"/>
  <c r="AH50" i="2"/>
  <c r="AJ49" i="2"/>
  <c r="AI49" i="2"/>
  <c r="AH49" i="2"/>
  <c r="AJ48" i="2"/>
  <c r="AI48" i="2"/>
  <c r="AH48" i="2"/>
  <c r="AJ47" i="2"/>
  <c r="AI47" i="2"/>
  <c r="AH47" i="2"/>
  <c r="AJ46" i="2"/>
  <c r="AI46" i="2"/>
  <c r="AH46" i="2"/>
  <c r="AJ45" i="2"/>
  <c r="AI45" i="2"/>
  <c r="AH45" i="2"/>
  <c r="AJ44" i="2"/>
  <c r="AI44" i="2"/>
  <c r="AH44" i="2"/>
  <c r="AJ43" i="2"/>
  <c r="AI43" i="2"/>
  <c r="AH43" i="2"/>
  <c r="AJ42" i="2"/>
  <c r="AI42" i="2"/>
  <c r="AH42" i="2"/>
  <c r="AJ41" i="2"/>
  <c r="AI41" i="2"/>
  <c r="AH41" i="2"/>
  <c r="AJ40" i="2"/>
  <c r="AI40" i="2"/>
  <c r="AH40" i="2"/>
  <c r="AJ39" i="2"/>
  <c r="AI39" i="2"/>
  <c r="AH39" i="2"/>
  <c r="AJ34" i="2"/>
  <c r="AI34" i="2"/>
  <c r="AH34" i="2"/>
  <c r="AJ33" i="2"/>
  <c r="AI33" i="2"/>
  <c r="AH33" i="2"/>
  <c r="AJ32" i="2"/>
  <c r="AI32" i="2"/>
  <c r="AH32" i="2"/>
  <c r="AJ31" i="2"/>
  <c r="AI31" i="2"/>
  <c r="AH31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J25" i="2"/>
  <c r="AI25" i="2"/>
  <c r="AH25" i="2"/>
  <c r="AJ24" i="2"/>
  <c r="AI24" i="2"/>
  <c r="AH24" i="2"/>
  <c r="AJ23" i="2"/>
  <c r="AI23" i="2"/>
  <c r="AH23" i="2"/>
  <c r="AJ18" i="2"/>
  <c r="AI18" i="2"/>
  <c r="AH18" i="2"/>
  <c r="AJ17" i="2"/>
  <c r="AI17" i="2"/>
  <c r="AH17" i="2"/>
  <c r="AJ16" i="2"/>
  <c r="AI16" i="2"/>
  <c r="AH16" i="2"/>
  <c r="AJ15" i="2"/>
  <c r="AI15" i="2"/>
  <c r="AH15" i="2"/>
  <c r="AJ14" i="2"/>
  <c r="AI14" i="2"/>
  <c r="AH14" i="2"/>
  <c r="AJ13" i="2"/>
  <c r="AI13" i="2"/>
  <c r="AH13" i="2"/>
  <c r="AJ12" i="2"/>
  <c r="AI12" i="2"/>
  <c r="AH12" i="2"/>
  <c r="AJ11" i="2"/>
  <c r="AI11" i="2"/>
  <c r="AH11" i="2"/>
  <c r="AJ10" i="2"/>
  <c r="AI10" i="2"/>
  <c r="AH10" i="2"/>
  <c r="AJ9" i="2"/>
  <c r="AI9" i="2"/>
  <c r="AH9" i="2"/>
  <c r="AJ8" i="2"/>
  <c r="AI8" i="2"/>
  <c r="AH8" i="2"/>
  <c r="AJ7" i="2"/>
  <c r="AI7" i="2"/>
  <c r="AH7" i="2"/>
  <c r="K51" i="1"/>
  <c r="I51" i="1"/>
  <c r="H51" i="1"/>
  <c r="G51" i="1"/>
  <c r="F51" i="1"/>
  <c r="E51" i="1"/>
  <c r="D51" i="1"/>
  <c r="L50" i="1"/>
  <c r="J50" i="1"/>
  <c r="I50" i="1"/>
  <c r="H50" i="1"/>
  <c r="G50" i="1"/>
  <c r="F50" i="1"/>
  <c r="E50" i="1"/>
  <c r="D50" i="1"/>
  <c r="R49" i="1"/>
  <c r="Q49" i="1"/>
  <c r="P49" i="1"/>
  <c r="L49" i="1"/>
  <c r="K49" i="1"/>
  <c r="J49" i="1"/>
  <c r="H49" i="1"/>
  <c r="G49" i="1"/>
  <c r="F49" i="1"/>
  <c r="E49" i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5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D26" i="1" s="1"/>
  <c r="B14" i="1"/>
  <c r="E13" i="1"/>
  <c r="E28" i="1" s="1"/>
  <c r="D13" i="1"/>
  <c r="D28" i="1" s="1"/>
  <c r="B13" i="1"/>
  <c r="B25" i="1" s="1"/>
  <c r="C49" i="1" l="1"/>
  <c r="C50" i="1"/>
  <c r="D27" i="1"/>
  <c r="E26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Jacquee Chandler</author>
  </authors>
  <commentList>
    <comment ref="R20" authorId="0" shapeId="0" xr:uid="{B70F49D0-C5E6-468C-B5C6-7617F9BB0C08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High Nitrate due to possible toxic influent for 2 weeks causing plant upset.</t>
        </r>
      </text>
    </comment>
    <comment ref="R43" authorId="0" shapeId="0" xr:uid="{53B5288F-951B-4413-8147-2EB3F51DCAF3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Per James K Sr. correct.</t>
        </r>
      </text>
    </comment>
  </commentList>
</comments>
</file>

<file path=xl/sharedStrings.xml><?xml version="1.0" encoding="utf-8"?>
<sst xmlns="http://schemas.openxmlformats.org/spreadsheetml/2006/main" count="236" uniqueCount="76">
  <si>
    <t>251/248 (675) - Lake Groves (LUSI South) -2019</t>
  </si>
  <si>
    <t>Operating Permit No.:</t>
  </si>
  <si>
    <t>FLA010630</t>
  </si>
  <si>
    <t>Expires:</t>
  </si>
  <si>
    <t>Plant Permitted Capacity:</t>
  </si>
  <si>
    <t>0.999 mgd AADF</t>
  </si>
  <si>
    <t>Perc Ponds/Surf Discharge:</t>
  </si>
  <si>
    <t>0.500 mgd</t>
  </si>
  <si>
    <t>From Daily Flow Worksheet</t>
  </si>
  <si>
    <t>Reuse/Public Access:</t>
  </si>
  <si>
    <t>1.000 mgd</t>
  </si>
  <si>
    <t>Manual data entry from DMR</t>
  </si>
  <si>
    <t>Hyperlinks!A1</t>
  </si>
  <si>
    <r>
      <t xml:space="preserve">Flow (FLW-4) </t>
    </r>
    <r>
      <rPr>
        <sz val="8"/>
        <rFont val="Arial"/>
        <family val="2"/>
      </rPr>
      <t>(To RIBs)</t>
    </r>
  </si>
  <si>
    <t>CBOD5</t>
  </si>
  <si>
    <t>TSS</t>
  </si>
  <si>
    <t>pH</t>
  </si>
  <si>
    <t>Fecal Coliform</t>
  </si>
  <si>
    <t>TRC</t>
  </si>
  <si>
    <t>Nitrate</t>
  </si>
  <si>
    <t>Mo Flow</t>
  </si>
  <si>
    <t>An Avg</t>
  </si>
  <si>
    <t>Mo Avg</t>
  </si>
  <si>
    <t>Peak</t>
  </si>
  <si>
    <t>Max</t>
  </si>
  <si>
    <t>Min</t>
  </si>
  <si>
    <t>MoGeoMean</t>
  </si>
  <si>
    <t>mgd</t>
  </si>
  <si>
    <t>mg/L</t>
  </si>
  <si>
    <t>SU</t>
  </si>
  <si>
    <t>#/100ml</t>
  </si>
  <si>
    <t>Limit</t>
  </si>
  <si>
    <t>Total</t>
  </si>
  <si>
    <t>Report</t>
  </si>
  <si>
    <t>&lt;1.0</t>
  </si>
  <si>
    <t>February</t>
  </si>
  <si>
    <t>March</t>
  </si>
  <si>
    <t>&lt;1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</si>
  <si>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</si>
  <si>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</si>
  <si>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</si>
  <si>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</si>
  <si>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</si>
  <si>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</si>
  <si>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</si>
  <si>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</si>
  <si>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</si>
  <si>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</si>
  <si>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Minimum</t>
  </si>
  <si>
    <t>Maximum</t>
  </si>
  <si>
    <r>
      <t xml:space="preserve">Flow (FLW2)
</t>
    </r>
    <r>
      <rPr>
        <sz val="8"/>
        <rFont val="Arial"/>
        <family val="2"/>
      </rPr>
      <t>(Public Access Reuse)</t>
    </r>
    <r>
      <rPr>
        <sz val="10"/>
        <rFont val="Arial"/>
        <family val="2"/>
      </rPr>
      <t xml:space="preserve"> </t>
    </r>
  </si>
  <si>
    <t>Nitrogen</t>
  </si>
  <si>
    <t>Phos-
phorus</t>
  </si>
  <si>
    <r>
      <t xml:space="preserve">Flow (FLW3)
</t>
    </r>
    <r>
      <rPr>
        <sz val="8"/>
        <rFont val="Arial"/>
        <family val="2"/>
      </rPr>
      <t>(Total thru Plant)</t>
    </r>
    <r>
      <rPr>
        <sz val="10"/>
        <rFont val="Arial"/>
        <family val="2"/>
      </rPr>
      <t xml:space="preserve"> = 3month avg/3 </t>
    </r>
  </si>
  <si>
    <t>Max.</t>
  </si>
  <si>
    <t>Mo. Total</t>
  </si>
  <si>
    <t>Mo.</t>
  </si>
  <si>
    <t>Qtr Avg</t>
  </si>
  <si>
    <t>Avg.</t>
  </si>
  <si>
    <t>5.0</t>
  </si>
  <si>
    <t>INF-1</t>
  </si>
  <si>
    <t xml:space="preserve"> </t>
  </si>
  <si>
    <t>2019 Lake Groves DMR Flow Summary</t>
  </si>
  <si>
    <t>Note:  Operator to send the Lake Groves WWTP Log (Excel) which contains the daily flows that can be Copy/Paste Special/Transpose to this worksheet by FLW.</t>
  </si>
  <si>
    <t>FLW-02</t>
  </si>
  <si>
    <t>Reuse</t>
  </si>
  <si>
    <t>Day</t>
  </si>
  <si>
    <t>Avg</t>
  </si>
  <si>
    <t>FLW-03</t>
  </si>
  <si>
    <t>Total Plant Flow</t>
  </si>
  <si>
    <t>FLW-04</t>
  </si>
  <si>
    <t>RIBS</t>
  </si>
  <si>
    <t>Calculated with Decimal</t>
  </si>
  <si>
    <t>FLW2</t>
  </si>
  <si>
    <t>FLW3</t>
  </si>
  <si>
    <t>FLW4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</si>
</sst>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0.000"/>
    <numFmt numFmtId="167" formatCode="0.0000"/>
  </numFmts>
  <fonts count="26">
    <font>
      <sz val="11"/>
      <color theme="1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Geneva"/>
      <family val="2"/>
    </font>
    <font>
      <u/>
      <sz val="10"/>
      <color theme="10"/>
      <name val="Arial"/>
      <family val="2"/>
    </font>
    <font>
      <b/>
      <sz val="10"/>
      <color indexed="10"/>
      <name val="Geneva"/>
      <family val="2"/>
    </font>
    <font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Genev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Protection="0"/>
  </cellStyleXfs>
  <cellXfs count="175">
    <xf numFmtId="0" fontId="0" fillId="0" borderId="0" xfId="0"/>
    <xf numFmtId="0" fontId="3" fillId="0" borderId="0" xfId="2" applyFont="1" applyAlignment="1">
      <alignment horizontal="right"/>
    </xf>
    <xf numFmtId="0" fontId="1" fillId="0" borderId="0" xfId="0" applyFont="1"/>
    <xf numFmtId="0" fontId="4" fillId="0" borderId="0" xfId="2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2" applyFont="1" applyAlignment="1">
      <alignment horizontal="left"/>
    </xf>
    <xf numFmtId="0" fontId="2" fillId="0" borderId="0" xfId="0" applyFont="1"/>
    <xf numFmtId="0" fontId="3" fillId="0" borderId="0" xfId="0" applyFont="1"/>
    <xf numFmtId="0" fontId="6" fillId="0" borderId="0" xfId="1" applyAlignment="1" applyProtection="1"/>
    <xf numFmtId="0" fontId="1" fillId="0" borderId="0" xfId="0" applyFont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6" fillId="0" borderId="0" xfId="1" quotePrefix="1" applyAlignment="1" applyProtection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center"/>
    </xf>
    <xf numFmtId="165" fontId="3" fillId="4" borderId="10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7" fontId="10" fillId="0" borderId="4" xfId="0" applyNumberFormat="1" applyFont="1" applyBorder="1" applyAlignment="1">
      <alignment wrapText="1"/>
    </xf>
    <xf numFmtId="166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4" xfId="0" applyFont="1" applyBorder="1"/>
    <xf numFmtId="0" fontId="11" fillId="0" borderId="0" xfId="0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65" fontId="3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166" fontId="3" fillId="0" borderId="7" xfId="0" applyNumberFormat="1" applyFont="1" applyBorder="1" applyAlignment="1">
      <alignment horizontal="center"/>
    </xf>
    <xf numFmtId="166" fontId="3" fillId="5" borderId="8" xfId="0" applyNumberFormat="1" applyFont="1" applyFill="1" applyBorder="1"/>
    <xf numFmtId="166" fontId="3" fillId="5" borderId="13" xfId="0" applyNumberFormat="1" applyFont="1" applyFill="1" applyBorder="1"/>
    <xf numFmtId="165" fontId="3" fillId="5" borderId="13" xfId="0" applyNumberFormat="1" applyFont="1" applyFill="1" applyBorder="1" applyAlignment="1">
      <alignment horizontal="right"/>
    </xf>
    <xf numFmtId="165" fontId="3" fillId="5" borderId="13" xfId="0" applyNumberFormat="1" applyFont="1" applyFill="1" applyBorder="1"/>
    <xf numFmtId="2" fontId="3" fillId="5" borderId="13" xfId="0" applyNumberFormat="1" applyFont="1" applyFill="1" applyBorder="1" applyAlignment="1">
      <alignment horizontal="right"/>
    </xf>
    <xf numFmtId="165" fontId="3" fillId="5" borderId="14" xfId="0" applyNumberFormat="1" applyFont="1" applyFill="1" applyBorder="1"/>
    <xf numFmtId="0" fontId="3" fillId="0" borderId="15" xfId="0" applyFont="1" applyBorder="1" applyAlignment="1">
      <alignment horizontal="right"/>
    </xf>
    <xf numFmtId="166" fontId="3" fillId="2" borderId="16" xfId="0" applyNumberFormat="1" applyFont="1" applyFill="1" applyBorder="1"/>
    <xf numFmtId="166" fontId="3" fillId="2" borderId="17" xfId="0" applyNumberFormat="1" applyFont="1" applyFill="1" applyBorder="1" applyAlignment="1">
      <alignment horizontal="center"/>
    </xf>
    <xf numFmtId="167" fontId="3" fillId="0" borderId="18" xfId="3" applyNumberFormat="1" applyFont="1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" fontId="3" fillId="0" borderId="18" xfId="3" applyNumberFormat="1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166" fontId="3" fillId="2" borderId="7" xfId="0" applyNumberFormat="1" applyFont="1" applyFill="1" applyBorder="1"/>
    <xf numFmtId="166" fontId="3" fillId="0" borderId="6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166" fontId="3" fillId="2" borderId="21" xfId="0" applyNumberFormat="1" applyFont="1" applyFill="1" applyBorder="1"/>
    <xf numFmtId="166" fontId="3" fillId="0" borderId="22" xfId="0" applyNumberFormat="1" applyFont="1" applyBorder="1" applyAlignment="1">
      <alignment horizontal="center"/>
    </xf>
    <xf numFmtId="166" fontId="3" fillId="0" borderId="21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10" fillId="0" borderId="0" xfId="0" applyFont="1"/>
    <xf numFmtId="0" fontId="3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6" borderId="5" xfId="0" applyFill="1" applyBorder="1"/>
    <xf numFmtId="0" fontId="3" fillId="6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6" borderId="7" xfId="0" applyFill="1" applyBorder="1"/>
    <xf numFmtId="0" fontId="3" fillId="6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165" fontId="15" fillId="6" borderId="25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17" fontId="10" fillId="0" borderId="4" xfId="0" applyNumberFormat="1" applyFont="1" applyBorder="1" applyAlignment="1">
      <alignment horizontal="left" wrapText="1"/>
    </xf>
    <xf numFmtId="165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9" fontId="17" fillId="0" borderId="4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3" fillId="0" borderId="5" xfId="0" applyFont="1" applyBorder="1"/>
    <xf numFmtId="166" fontId="3" fillId="0" borderId="5" xfId="0" applyNumberFormat="1" applyFont="1" applyBorder="1" applyAlignment="1">
      <alignment horizontal="center"/>
    </xf>
    <xf numFmtId="165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9" fontId="17" fillId="0" borderId="5" xfId="0" applyNumberFormat="1" applyFont="1" applyBorder="1" applyAlignment="1">
      <alignment horizontal="center"/>
    </xf>
    <xf numFmtId="165" fontId="17" fillId="0" borderId="14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6" fontId="3" fillId="2" borderId="18" xfId="0" applyNumberFormat="1" applyFont="1" applyFill="1" applyBorder="1" applyAlignment="1">
      <alignment horizontal="center"/>
    </xf>
    <xf numFmtId="2" fontId="0" fillId="5" borderId="26" xfId="0" applyNumberFormat="1" applyFill="1" applyBorder="1"/>
    <xf numFmtId="0" fontId="0" fillId="5" borderId="18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166" fontId="19" fillId="0" borderId="9" xfId="0" applyNumberFormat="1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9" fontId="19" fillId="0" borderId="9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2" fontId="0" fillId="5" borderId="1" xfId="0" applyNumberFormat="1" applyFill="1" applyBorder="1"/>
    <xf numFmtId="2" fontId="0" fillId="5" borderId="4" xfId="0" applyNumberFormat="1" applyFill="1" applyBorder="1"/>
    <xf numFmtId="166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9" fontId="19" fillId="0" borderId="21" xfId="0" applyNumberFormat="1" applyFont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2" fontId="0" fillId="5" borderId="29" xfId="0" applyNumberFormat="1" applyFill="1" applyBorder="1"/>
    <xf numFmtId="2" fontId="0" fillId="5" borderId="30" xfId="0" applyNumberFormat="1" applyFill="1" applyBorder="1"/>
    <xf numFmtId="166" fontId="0" fillId="5" borderId="30" xfId="0" applyNumberForma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22" fillId="0" borderId="0" xfId="0" applyFont="1"/>
    <xf numFmtId="0" fontId="18" fillId="0" borderId="0" xfId="0" applyFont="1"/>
    <xf numFmtId="0" fontId="23" fillId="0" borderId="0" xfId="0" applyFont="1"/>
    <xf numFmtId="0" fontId="18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24" fillId="7" borderId="4" xfId="0" applyFont="1" applyFill="1" applyBorder="1"/>
    <xf numFmtId="0" fontId="24" fillId="2" borderId="4" xfId="0" applyFont="1" applyFill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6" fontId="3" fillId="8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 vertical="center"/>
    </xf>
    <xf numFmtId="166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2" fillId="2" borderId="0" xfId="2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4">
    <cellStyle name="Hyperlink" xfId="1" builtinId="8"/>
    <cellStyle name="Normal" xfId="0" builtinId="0"/>
    <cellStyle name="Normal_Crnwd Daily Flow" xfId="3" xr:uid="{8175C605-9646-45D5-AC77-04462D624257}"/>
    <cellStyle name="Normal_WW Plant Capacities" xfId="2" xr:uid="{F6B380C4-51CB-46D6-A62B-3E8C1F2DA4C8}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884-EABF-4E1A-8794-08B642155BD4}">
  <sheetPr>
    <tabColor rgb="FF92D050"/>
  </sheetPr>
  <dimension ref="A1:AA51"/>
  <sheetViews>
    <sheetView zoomScaleNormal="100" workbookViewId="0">
      <selection activeCell="U29" sqref="U29"/>
    </sheetView>
  </sheetViews>
  <sheetFormatPr defaultRowHeight="14.25"/>
  <cols>
    <col min="1" max="1" width="12.375" customWidth="1"/>
    <col min="2" max="2" width="8.5" bestFit="1" customWidth="1"/>
    <col min="3" max="3" width="7.5" customWidth="1"/>
    <col min="4" max="5" width="7.375" customWidth="1"/>
    <col min="6" max="6" width="6.875" customWidth="1"/>
    <col min="7" max="7" width="8.375" customWidth="1"/>
    <col min="8" max="8" width="7.5" customWidth="1"/>
    <col min="9" max="9" width="7.375" customWidth="1"/>
    <col min="10" max="10" width="7.125" customWidth="1"/>
    <col min="11" max="11" width="6.875" customWidth="1"/>
    <col min="12" max="12" width="7.25" customWidth="1"/>
    <col min="13" max="13" width="6.25" customWidth="1"/>
    <col min="14" max="14" width="8.125" customWidth="1"/>
    <col min="15" max="15" width="9" customWidth="1"/>
    <col min="16" max="16" width="6.75" bestFit="1" customWidth="1"/>
    <col min="17" max="17" width="7.25" customWidth="1"/>
    <col min="18" max="18" width="6.5" customWidth="1"/>
    <col min="19" max="19" width="7.125" customWidth="1"/>
    <col min="20" max="20" width="7.75" customWidth="1"/>
  </cols>
  <sheetData>
    <row r="1" spans="1:20" ht="15.7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>
      <c r="B2" s="1" t="s">
        <v>1</v>
      </c>
      <c r="C2" s="2" t="s">
        <v>2</v>
      </c>
      <c r="D2" s="3"/>
      <c r="E2" s="4"/>
      <c r="F2" s="4" t="s">
        <v>3</v>
      </c>
      <c r="G2" s="5">
        <v>44710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  <c r="T2" s="6"/>
    </row>
    <row r="3" spans="1:20" ht="15.75">
      <c r="B3" s="1" t="s">
        <v>4</v>
      </c>
      <c r="C3" s="7" t="s">
        <v>5</v>
      </c>
      <c r="D3" s="2"/>
      <c r="E3" s="2"/>
      <c r="F3" s="2"/>
      <c r="G3" s="2"/>
      <c r="H3" s="2"/>
      <c r="I3" s="2"/>
      <c r="J3" s="8"/>
      <c r="K3" s="2"/>
      <c r="L3" s="9"/>
      <c r="M3" s="9"/>
      <c r="N3" s="9"/>
      <c r="O3" s="9"/>
      <c r="P3" s="2"/>
      <c r="Q3" s="10"/>
      <c r="R3" s="2"/>
      <c r="S3" s="11"/>
      <c r="T3" s="11"/>
    </row>
    <row r="4" spans="1:20">
      <c r="B4" s="1" t="s">
        <v>6</v>
      </c>
      <c r="C4" s="7" t="s">
        <v>7</v>
      </c>
      <c r="D4" s="2"/>
      <c r="E4" s="2"/>
      <c r="F4" s="2"/>
      <c r="G4" s="2"/>
      <c r="H4" s="2"/>
      <c r="I4" s="2"/>
      <c r="J4" s="2"/>
      <c r="K4" s="2"/>
      <c r="L4" s="12"/>
      <c r="M4" s="9" t="s">
        <v>8</v>
      </c>
      <c r="N4" s="9"/>
      <c r="O4" s="9"/>
      <c r="P4" s="2"/>
      <c r="Q4" s="2"/>
      <c r="R4" s="2"/>
      <c r="S4" s="11"/>
      <c r="T4" s="11"/>
    </row>
    <row r="5" spans="1:20">
      <c r="B5" s="1" t="s">
        <v>9</v>
      </c>
      <c r="C5" s="7" t="s">
        <v>10</v>
      </c>
      <c r="D5" s="2"/>
      <c r="E5" s="2"/>
      <c r="F5" s="2"/>
      <c r="G5" s="2"/>
      <c r="H5" s="2"/>
      <c r="I5" s="2"/>
      <c r="J5" s="2"/>
      <c r="K5" s="2"/>
      <c r="L5" s="13"/>
      <c r="M5" s="9" t="s">
        <v>11</v>
      </c>
      <c r="N5" s="9"/>
      <c r="O5" s="9"/>
      <c r="P5" s="2"/>
      <c r="Q5" s="2"/>
      <c r="R5" s="2"/>
      <c r="S5" s="11"/>
      <c r="T5" s="11"/>
    </row>
    <row r="6" spans="1:20">
      <c r="A6" s="7"/>
      <c r="B6" s="2"/>
      <c r="C6" s="7"/>
      <c r="D6" s="2"/>
      <c r="E6" s="2"/>
      <c r="F6" s="2"/>
      <c r="G6" s="2"/>
      <c r="H6" s="2"/>
      <c r="I6" s="2"/>
      <c r="J6" s="2"/>
      <c r="K6" s="2"/>
      <c r="L6" s="9"/>
      <c r="M6" s="9"/>
      <c r="N6" s="9"/>
      <c r="O6" s="9"/>
      <c r="P6" s="2"/>
      <c r="Q6" s="2"/>
      <c r="R6" s="2"/>
      <c r="S6" s="11"/>
      <c r="T6" s="11"/>
    </row>
    <row r="7" spans="1:20">
      <c r="A7" s="10" t="s">
        <v>12</v>
      </c>
      <c r="B7" s="2"/>
      <c r="C7" s="7"/>
      <c r="D7" s="2"/>
      <c r="E7" s="2"/>
      <c r="F7" s="2"/>
      <c r="G7" s="2"/>
      <c r="H7" s="2"/>
      <c r="I7" s="2"/>
      <c r="J7" s="2"/>
      <c r="K7" s="2"/>
      <c r="L7" s="9"/>
      <c r="M7" s="9"/>
      <c r="N7" s="9"/>
      <c r="O7" s="9"/>
      <c r="P7" s="2"/>
      <c r="Q7" s="2"/>
      <c r="R7" s="2"/>
      <c r="S7" s="11"/>
      <c r="T7" s="11"/>
    </row>
    <row r="8" spans="1:20">
      <c r="A8" s="14"/>
      <c r="B8" s="2"/>
      <c r="C8" s="2"/>
      <c r="D8" s="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5"/>
      <c r="T8" s="15"/>
    </row>
    <row r="9" spans="1:20">
      <c r="A9" s="16"/>
      <c r="B9" s="170" t="s">
        <v>13</v>
      </c>
      <c r="C9" s="171"/>
      <c r="D9" s="171"/>
      <c r="E9" s="162"/>
      <c r="F9" s="163" t="s">
        <v>14</v>
      </c>
      <c r="G9" s="164"/>
      <c r="H9" s="165"/>
      <c r="I9" s="163" t="s">
        <v>15</v>
      </c>
      <c r="J9" s="164"/>
      <c r="K9" s="165"/>
      <c r="L9" s="163" t="s">
        <v>16</v>
      </c>
      <c r="M9" s="165"/>
      <c r="N9" s="163" t="s">
        <v>17</v>
      </c>
      <c r="O9" s="164"/>
      <c r="P9" s="165"/>
      <c r="Q9" s="17" t="s">
        <v>18</v>
      </c>
      <c r="R9" s="18" t="s">
        <v>19</v>
      </c>
    </row>
    <row r="10" spans="1:20">
      <c r="A10" s="16"/>
      <c r="B10" s="19" t="s">
        <v>20</v>
      </c>
      <c r="C10" s="20" t="s">
        <v>21</v>
      </c>
      <c r="D10" s="19" t="s">
        <v>22</v>
      </c>
      <c r="E10" s="19" t="s">
        <v>23</v>
      </c>
      <c r="F10" s="20" t="s">
        <v>21</v>
      </c>
      <c r="G10" s="20" t="s">
        <v>22</v>
      </c>
      <c r="H10" s="21" t="s">
        <v>24</v>
      </c>
      <c r="I10" s="20" t="s">
        <v>21</v>
      </c>
      <c r="J10" s="20" t="s">
        <v>22</v>
      </c>
      <c r="K10" s="21" t="s">
        <v>24</v>
      </c>
      <c r="L10" s="20" t="s">
        <v>25</v>
      </c>
      <c r="M10" s="21" t="s">
        <v>24</v>
      </c>
      <c r="N10" s="20" t="s">
        <v>21</v>
      </c>
      <c r="O10" s="22" t="s">
        <v>26</v>
      </c>
      <c r="P10" s="21" t="s">
        <v>24</v>
      </c>
      <c r="Q10" s="23" t="s">
        <v>25</v>
      </c>
      <c r="R10" s="24" t="s">
        <v>24</v>
      </c>
    </row>
    <row r="11" spans="1:20">
      <c r="A11" s="16"/>
      <c r="B11" s="25" t="s">
        <v>27</v>
      </c>
      <c r="C11" s="24" t="s">
        <v>27</v>
      </c>
      <c r="D11" s="25" t="s">
        <v>27</v>
      </c>
      <c r="E11" s="25" t="s">
        <v>27</v>
      </c>
      <c r="F11" s="24" t="s">
        <v>28</v>
      </c>
      <c r="G11" s="24" t="s">
        <v>28</v>
      </c>
      <c r="H11" s="21" t="s">
        <v>28</v>
      </c>
      <c r="I11" s="24" t="s">
        <v>28</v>
      </c>
      <c r="J11" s="24" t="s">
        <v>28</v>
      </c>
      <c r="K11" s="21" t="s">
        <v>28</v>
      </c>
      <c r="L11" s="24" t="s">
        <v>29</v>
      </c>
      <c r="M11" s="21" t="s">
        <v>29</v>
      </c>
      <c r="N11" s="24" t="s">
        <v>30</v>
      </c>
      <c r="O11" s="24" t="s">
        <v>30</v>
      </c>
      <c r="P11" s="21" t="s">
        <v>30</v>
      </c>
      <c r="Q11" s="23" t="s">
        <v>28</v>
      </c>
      <c r="R11" s="24" t="s">
        <v>28</v>
      </c>
    </row>
    <row r="12" spans="1:20">
      <c r="A12" s="26" t="s">
        <v>31</v>
      </c>
      <c r="B12" s="27" t="s">
        <v>32</v>
      </c>
      <c r="C12" s="28">
        <v>0.499</v>
      </c>
      <c r="D12" s="27" t="s">
        <v>33</v>
      </c>
      <c r="E12" s="27"/>
      <c r="F12" s="28">
        <v>20</v>
      </c>
      <c r="G12" s="28">
        <v>30</v>
      </c>
      <c r="H12" s="29">
        <v>60</v>
      </c>
      <c r="I12" s="28">
        <v>20</v>
      </c>
      <c r="J12" s="28">
        <v>30</v>
      </c>
      <c r="K12" s="29">
        <v>60</v>
      </c>
      <c r="L12" s="28">
        <v>6</v>
      </c>
      <c r="M12" s="29">
        <v>8.5</v>
      </c>
      <c r="N12" s="30">
        <v>200</v>
      </c>
      <c r="O12" s="30" t="s">
        <v>33</v>
      </c>
      <c r="P12" s="31">
        <v>800</v>
      </c>
      <c r="Q12" s="32">
        <v>0.5</v>
      </c>
      <c r="R12" s="28">
        <v>12</v>
      </c>
    </row>
    <row r="13" spans="1:20">
      <c r="A13" s="33">
        <v>43466</v>
      </c>
      <c r="B13" s="34">
        <f>'LkGroves Flow Summary'!AH39</f>
        <v>6.718</v>
      </c>
      <c r="C13" s="34">
        <v>0.14899999999999999</v>
      </c>
      <c r="D13" s="34">
        <f>'LkGroves Flow Summary'!AI39</f>
        <v>0.21670967741935485</v>
      </c>
      <c r="E13" s="34">
        <f>'LkGroves Flow Summary'!AJ39</f>
        <v>0.37</v>
      </c>
      <c r="F13" s="35">
        <v>8.6</v>
      </c>
      <c r="G13" s="35">
        <v>8.4</v>
      </c>
      <c r="H13" s="36">
        <v>9</v>
      </c>
      <c r="I13" s="35">
        <v>2</v>
      </c>
      <c r="J13" s="35">
        <v>2.6</v>
      </c>
      <c r="K13" s="36">
        <v>4.4000000000000004</v>
      </c>
      <c r="L13" s="35">
        <v>6.4</v>
      </c>
      <c r="M13" s="36">
        <v>7.5</v>
      </c>
      <c r="N13" s="37">
        <v>0.5</v>
      </c>
      <c r="O13" s="38" t="s">
        <v>34</v>
      </c>
      <c r="P13" s="38" t="s">
        <v>34</v>
      </c>
      <c r="Q13" s="39">
        <v>1</v>
      </c>
      <c r="R13" s="35">
        <v>9.1999999999999993</v>
      </c>
    </row>
    <row r="14" spans="1:20">
      <c r="A14" s="40" t="s">
        <v>35</v>
      </c>
      <c r="B14" s="34">
        <f>'LkGroves Flow Summary'!AH40</f>
        <v>6.254999999999999</v>
      </c>
      <c r="C14" s="34">
        <v>0.16200000000000001</v>
      </c>
      <c r="D14" s="34">
        <f>'LkGroves Flow Summary'!AI40</f>
        <v>0.22339285714285712</v>
      </c>
      <c r="E14" s="34">
        <f>'LkGroves Flow Summary'!AJ40</f>
        <v>0.38700000000000001</v>
      </c>
      <c r="F14" s="35">
        <v>8.6</v>
      </c>
      <c r="G14" s="35">
        <v>8.5</v>
      </c>
      <c r="H14" s="36">
        <v>9</v>
      </c>
      <c r="I14" s="35">
        <v>2</v>
      </c>
      <c r="J14" s="35">
        <v>2.1</v>
      </c>
      <c r="K14" s="36">
        <v>2.4</v>
      </c>
      <c r="L14" s="35">
        <v>6.9</v>
      </c>
      <c r="M14" s="36">
        <v>7.3</v>
      </c>
      <c r="N14" s="37">
        <v>0.5</v>
      </c>
      <c r="O14" s="38" t="s">
        <v>34</v>
      </c>
      <c r="P14" s="38" t="s">
        <v>34</v>
      </c>
      <c r="Q14" s="39">
        <v>0.5</v>
      </c>
      <c r="R14" s="35">
        <v>6.7</v>
      </c>
    </row>
    <row r="15" spans="1:20">
      <c r="A15" s="40" t="s">
        <v>36</v>
      </c>
      <c r="B15" s="34">
        <f>'LkGroves Flow Summary'!AH41</f>
        <v>6.0600000000000005</v>
      </c>
      <c r="C15" s="34">
        <v>0.17100000000000001</v>
      </c>
      <c r="D15" s="34">
        <f>'LkGroves Flow Summary'!AI41</f>
        <v>0.19548387096774195</v>
      </c>
      <c r="E15" s="34">
        <f>'LkGroves Flow Summary'!AJ41</f>
        <v>0.64800000000000002</v>
      </c>
      <c r="F15" s="35">
        <v>8.5</v>
      </c>
      <c r="G15" s="35">
        <v>8.3000000000000007</v>
      </c>
      <c r="H15" s="36">
        <v>9</v>
      </c>
      <c r="I15" s="35">
        <v>2.1</v>
      </c>
      <c r="J15" s="35">
        <v>2.8</v>
      </c>
      <c r="K15" s="36">
        <v>4.5999999999999996</v>
      </c>
      <c r="L15" s="35">
        <v>6.8</v>
      </c>
      <c r="M15" s="36">
        <v>7.2</v>
      </c>
      <c r="N15" s="37" t="s">
        <v>37</v>
      </c>
      <c r="O15" s="38" t="s">
        <v>34</v>
      </c>
      <c r="P15" s="38" t="s">
        <v>34</v>
      </c>
      <c r="Q15" s="39">
        <v>0.6</v>
      </c>
      <c r="R15" s="35">
        <v>7.7</v>
      </c>
    </row>
    <row r="16" spans="1:20">
      <c r="A16" s="40" t="s">
        <v>38</v>
      </c>
      <c r="B16" s="34">
        <f>'LkGroves Flow Summary'!AH42</f>
        <v>3.9220000000000002</v>
      </c>
      <c r="C16" s="34">
        <v>0.17399999999999999</v>
      </c>
      <c r="D16" s="34">
        <f>'LkGroves Flow Summary'!AI42</f>
        <v>0.13073333333333334</v>
      </c>
      <c r="E16" s="34">
        <f>'LkGroves Flow Summary'!AJ42</f>
        <v>0.44700000000000001</v>
      </c>
      <c r="F16" s="35">
        <v>8.6</v>
      </c>
      <c r="G16" s="35">
        <v>9</v>
      </c>
      <c r="H16" s="36">
        <v>10</v>
      </c>
      <c r="I16" s="35">
        <v>2.1</v>
      </c>
      <c r="J16" s="35">
        <v>1.9</v>
      </c>
      <c r="K16" s="36">
        <v>2.6</v>
      </c>
      <c r="L16" s="35">
        <v>6.7</v>
      </c>
      <c r="M16" s="36">
        <v>7.2</v>
      </c>
      <c r="N16" s="37">
        <v>0.5</v>
      </c>
      <c r="O16" s="38" t="s">
        <v>34</v>
      </c>
      <c r="P16" s="38" t="s">
        <v>34</v>
      </c>
      <c r="Q16" s="39">
        <v>0.5</v>
      </c>
      <c r="R16" s="35">
        <v>8.6</v>
      </c>
    </row>
    <row r="17" spans="1:19">
      <c r="A17" s="40" t="s">
        <v>39</v>
      </c>
      <c r="B17" s="34">
        <f>'LkGroves Flow Summary'!AH43</f>
        <v>0.79600000000000015</v>
      </c>
      <c r="C17" s="34">
        <v>0.16900000000000001</v>
      </c>
      <c r="D17" s="34">
        <f>'LkGroves Flow Summary'!AI43</f>
        <v>2.5677419354838714E-2</v>
      </c>
      <c r="E17" s="34">
        <f>'LkGroves Flow Summary'!AJ43</f>
        <v>0.253</v>
      </c>
      <c r="F17" s="35">
        <v>8.5</v>
      </c>
      <c r="G17" s="35">
        <v>8.3000000000000007</v>
      </c>
      <c r="H17" s="36">
        <v>9</v>
      </c>
      <c r="I17" s="35">
        <v>2.1</v>
      </c>
      <c r="J17" s="35">
        <v>1.8</v>
      </c>
      <c r="K17" s="36">
        <v>1.8</v>
      </c>
      <c r="L17" s="35">
        <v>6.3</v>
      </c>
      <c r="M17" s="36">
        <v>7.2</v>
      </c>
      <c r="N17" s="37">
        <v>0.5</v>
      </c>
      <c r="O17" s="38" t="s">
        <v>34</v>
      </c>
      <c r="P17" s="38" t="s">
        <v>34</v>
      </c>
      <c r="Q17" s="39">
        <v>0.5</v>
      </c>
      <c r="R17" s="35">
        <v>6.8</v>
      </c>
      <c r="S17" s="41"/>
    </row>
    <row r="18" spans="1:19">
      <c r="A18" s="40" t="s">
        <v>40</v>
      </c>
      <c r="B18" s="34">
        <f>'LkGroves Flow Summary'!AH44</f>
        <v>1.9009999999999998</v>
      </c>
      <c r="C18" s="34">
        <v>0.16200000000000001</v>
      </c>
      <c r="D18" s="34">
        <f>'LkGroves Flow Summary'!AI44</f>
        <v>6.3366666666666654E-2</v>
      </c>
      <c r="E18" s="34">
        <f>'LkGroves Flow Summary'!AJ44</f>
        <v>0.33700000000000002</v>
      </c>
      <c r="F18" s="35">
        <v>8.5</v>
      </c>
      <c r="G18" s="35">
        <v>8.3000000000000007</v>
      </c>
      <c r="H18" s="36">
        <v>9</v>
      </c>
      <c r="I18" s="35">
        <v>2.2000000000000002</v>
      </c>
      <c r="J18" s="35">
        <v>2.6</v>
      </c>
      <c r="K18" s="36">
        <v>3.6</v>
      </c>
      <c r="L18" s="35">
        <v>6.1</v>
      </c>
      <c r="M18" s="36">
        <v>7.1</v>
      </c>
      <c r="N18" s="37">
        <v>0.5</v>
      </c>
      <c r="O18" s="38" t="s">
        <v>34</v>
      </c>
      <c r="P18" s="38" t="s">
        <v>34</v>
      </c>
      <c r="Q18" s="39">
        <v>0.5</v>
      </c>
      <c r="R18" s="35">
        <v>11</v>
      </c>
      <c r="S18" s="41"/>
    </row>
    <row r="19" spans="1:19">
      <c r="A19" s="40" t="s">
        <v>41</v>
      </c>
      <c r="B19" s="34">
        <f>'LkGroves Flow Summary'!AH45</f>
        <v>3.7869999999999995</v>
      </c>
      <c r="C19" s="34">
        <v>0.158</v>
      </c>
      <c r="D19" s="34">
        <f>'LkGroves Flow Summary'!AI45</f>
        <v>0.12216129032258063</v>
      </c>
      <c r="E19" s="34">
        <f>'LkGroves Flow Summary'!AJ45</f>
        <v>0.55300000000000005</v>
      </c>
      <c r="F19" s="42">
        <v>8.5</v>
      </c>
      <c r="G19" s="42">
        <v>8.1999999999999993</v>
      </c>
      <c r="H19" s="42">
        <v>9</v>
      </c>
      <c r="I19" s="42">
        <v>2.2000000000000002</v>
      </c>
      <c r="J19" s="42">
        <v>1.7</v>
      </c>
      <c r="K19" s="42">
        <v>2.4</v>
      </c>
      <c r="L19" s="42">
        <v>6</v>
      </c>
      <c r="M19" s="42">
        <v>7.5</v>
      </c>
      <c r="N19" s="37">
        <v>0.5</v>
      </c>
      <c r="O19" s="38" t="s">
        <v>34</v>
      </c>
      <c r="P19" s="38" t="s">
        <v>34</v>
      </c>
      <c r="Q19" s="43">
        <v>0.5</v>
      </c>
      <c r="R19" s="42">
        <v>6.5</v>
      </c>
      <c r="S19" s="44"/>
    </row>
    <row r="20" spans="1:19">
      <c r="A20" s="40" t="s">
        <v>42</v>
      </c>
      <c r="B20" s="34">
        <f>'LkGroves Flow Summary'!AH46</f>
        <v>5.9020000000000001</v>
      </c>
      <c r="C20" s="34">
        <v>0.156</v>
      </c>
      <c r="D20" s="34">
        <f>'LkGroves Flow Summary'!AI46</f>
        <v>0.19038709677419355</v>
      </c>
      <c r="E20" s="34">
        <f>'LkGroves Flow Summary'!AJ46</f>
        <v>0.56999999999999995</v>
      </c>
      <c r="F20" s="42">
        <v>8.5</v>
      </c>
      <c r="G20" s="42">
        <v>8.3000000000000007</v>
      </c>
      <c r="H20" s="42">
        <v>9</v>
      </c>
      <c r="I20" s="42">
        <v>2.1</v>
      </c>
      <c r="J20" s="45">
        <v>3.6</v>
      </c>
      <c r="K20" s="42">
        <v>4.4000000000000004</v>
      </c>
      <c r="L20" s="42">
        <v>6.8</v>
      </c>
      <c r="M20" s="42">
        <v>7.5</v>
      </c>
      <c r="N20" s="37">
        <v>0.5</v>
      </c>
      <c r="O20" s="38" t="s">
        <v>34</v>
      </c>
      <c r="P20" s="38" t="s">
        <v>34</v>
      </c>
      <c r="Q20" s="43">
        <v>0.5</v>
      </c>
      <c r="R20" s="42">
        <v>13</v>
      </c>
    </row>
    <row r="21" spans="1:19">
      <c r="A21" s="40" t="s">
        <v>43</v>
      </c>
      <c r="B21" s="34">
        <f>'LkGroves Flow Summary'!AH47</f>
        <v>3.8249999999999997</v>
      </c>
      <c r="C21" s="34">
        <v>0.153</v>
      </c>
      <c r="D21" s="34">
        <f>'LkGroves Flow Summary'!AI47</f>
        <v>0.1275</v>
      </c>
      <c r="E21" s="34">
        <f>'LkGroves Flow Summary'!AJ47</f>
        <v>0.46899999999999997</v>
      </c>
      <c r="F21" s="42">
        <v>8.5</v>
      </c>
      <c r="G21" s="42">
        <v>8.3000000000000007</v>
      </c>
      <c r="H21" s="42">
        <v>9</v>
      </c>
      <c r="I21" s="42">
        <v>2</v>
      </c>
      <c r="J21" s="42">
        <v>1.7</v>
      </c>
      <c r="K21" s="42">
        <v>2.6</v>
      </c>
      <c r="L21" s="42">
        <v>6.8</v>
      </c>
      <c r="M21" s="42">
        <v>7.4</v>
      </c>
      <c r="N21" s="37">
        <v>0.5</v>
      </c>
      <c r="O21" s="38" t="s">
        <v>34</v>
      </c>
      <c r="P21" s="38" t="s">
        <v>34</v>
      </c>
      <c r="Q21" s="43">
        <v>0.5</v>
      </c>
      <c r="R21" s="42">
        <v>7.6</v>
      </c>
      <c r="S21" s="46"/>
    </row>
    <row r="22" spans="1:19">
      <c r="A22" s="40" t="s">
        <v>44</v>
      </c>
      <c r="B22" s="34">
        <f>'LkGroves Flow Summary'!AH48</f>
        <v>4.1340000000000003</v>
      </c>
      <c r="C22" s="34">
        <v>0.154</v>
      </c>
      <c r="D22" s="34">
        <f>'LkGroves Flow Summary'!AI48</f>
        <v>0.13335483870967743</v>
      </c>
      <c r="E22" s="34">
        <f>'LkGroves Flow Summary'!AJ48</f>
        <v>0.34799999999999998</v>
      </c>
      <c r="F22" s="42">
        <v>8.4</v>
      </c>
      <c r="G22" s="42">
        <v>7.6</v>
      </c>
      <c r="H22" s="42">
        <v>8</v>
      </c>
      <c r="I22" s="42">
        <v>2.1</v>
      </c>
      <c r="J22" s="42">
        <v>1.5</v>
      </c>
      <c r="K22" s="42">
        <v>1.8</v>
      </c>
      <c r="L22" s="42">
        <v>6.7</v>
      </c>
      <c r="M22" s="42">
        <v>7.5</v>
      </c>
      <c r="N22" s="37">
        <v>0.5</v>
      </c>
      <c r="O22" s="42">
        <v>0.5</v>
      </c>
      <c r="P22" s="42">
        <v>0.5</v>
      </c>
      <c r="Q22" s="43">
        <v>0.7</v>
      </c>
      <c r="R22" s="42">
        <v>12</v>
      </c>
      <c r="S22" s="46"/>
    </row>
    <row r="23" spans="1:19">
      <c r="A23" s="40" t="s">
        <v>45</v>
      </c>
      <c r="B23" s="34">
        <f>'LkGroves Flow Summary'!AH49</f>
        <v>5.9770000000000003</v>
      </c>
      <c r="C23" s="34">
        <v>0.161</v>
      </c>
      <c r="D23" s="34">
        <f>'LkGroves Flow Summary'!AI49</f>
        <v>0.19923333333333335</v>
      </c>
      <c r="E23" s="34">
        <f>'LkGroves Flow Summary'!AJ49</f>
        <v>0.378</v>
      </c>
      <c r="F23" s="42">
        <v>8.4</v>
      </c>
      <c r="G23" s="42">
        <v>8.5</v>
      </c>
      <c r="H23" s="42">
        <v>9</v>
      </c>
      <c r="I23" s="42">
        <v>2</v>
      </c>
      <c r="J23" s="42">
        <v>1.7</v>
      </c>
      <c r="K23" s="42">
        <v>2.4</v>
      </c>
      <c r="L23" s="42">
        <v>6.9</v>
      </c>
      <c r="M23" s="42">
        <v>7.5</v>
      </c>
      <c r="N23" s="37">
        <v>0.5</v>
      </c>
      <c r="O23" s="42">
        <v>0.5</v>
      </c>
      <c r="P23" s="42">
        <v>0.5</v>
      </c>
      <c r="Q23" s="43">
        <v>0.5</v>
      </c>
      <c r="R23" s="42">
        <v>11.3</v>
      </c>
      <c r="S23" s="46"/>
    </row>
    <row r="24" spans="1:19">
      <c r="A24" s="40" t="s">
        <v>46</v>
      </c>
      <c r="B24" s="34">
        <f>'LkGroves Flow Summary'!AH50</f>
        <v>8.8060000000000009</v>
      </c>
      <c r="C24" s="34">
        <v>0.16500000000000001</v>
      </c>
      <c r="D24" s="34">
        <f>'LkGroves Flow Summary'!AI50</f>
        <v>0.28406451612903227</v>
      </c>
      <c r="E24" s="34">
        <f>'LkGroves Flow Summary'!AJ50</f>
        <v>0.53800000000000003</v>
      </c>
      <c r="F24" s="42">
        <v>8.4</v>
      </c>
      <c r="G24" s="42">
        <v>8.4</v>
      </c>
      <c r="H24" s="42">
        <v>9</v>
      </c>
      <c r="I24" s="42">
        <v>2.1</v>
      </c>
      <c r="J24" s="42">
        <v>2.7</v>
      </c>
      <c r="K24" s="42">
        <v>3.6</v>
      </c>
      <c r="L24" s="42">
        <v>7.2</v>
      </c>
      <c r="M24" s="42">
        <v>7.4</v>
      </c>
      <c r="N24" s="37">
        <v>0.5</v>
      </c>
      <c r="O24" s="42">
        <v>0.5</v>
      </c>
      <c r="P24" s="42">
        <v>0.5</v>
      </c>
      <c r="Q24" s="47">
        <v>0.5</v>
      </c>
      <c r="R24" s="42">
        <v>11</v>
      </c>
      <c r="S24" s="46"/>
    </row>
    <row r="25" spans="1:19" ht="15" thickBot="1">
      <c r="A25" s="48" t="s">
        <v>32</v>
      </c>
      <c r="B25" s="49">
        <f>SUM(B13:B24)</f>
        <v>58.082999999999998</v>
      </c>
      <c r="C25" s="50"/>
      <c r="D25" s="51"/>
      <c r="E25" s="51"/>
      <c r="F25" s="52"/>
      <c r="G25" s="52"/>
      <c r="H25" s="52"/>
      <c r="I25" s="53"/>
      <c r="J25" s="53"/>
      <c r="K25" s="53"/>
      <c r="L25" s="53"/>
      <c r="M25" s="53"/>
      <c r="N25" s="54"/>
      <c r="O25" s="54"/>
      <c r="P25" s="52"/>
      <c r="Q25" s="53"/>
      <c r="R25" s="55"/>
    </row>
    <row r="26" spans="1:19">
      <c r="A26" s="56" t="s">
        <v>47</v>
      </c>
      <c r="B26" s="57"/>
      <c r="C26" s="58"/>
      <c r="D26" s="59">
        <f t="shared" ref="D26:R26" si="0">IF(ISERROR(AVERAGE(D14:D25))," ",AVERAGE(D15:D25))</f>
        <v>0.14719623655913977</v>
      </c>
      <c r="E26" s="59">
        <f>IF(ISERROR(AVERAGE(E13:E24))," ",AVERAGE(E14:E24))</f>
        <v>0.44800000000000006</v>
      </c>
      <c r="F26" s="60">
        <f t="shared" si="0"/>
        <v>8.48</v>
      </c>
      <c r="G26" s="60">
        <f t="shared" si="0"/>
        <v>8.32</v>
      </c>
      <c r="H26" s="60">
        <f t="shared" si="0"/>
        <v>9</v>
      </c>
      <c r="I26" s="60">
        <f t="shared" si="0"/>
        <v>2.1</v>
      </c>
      <c r="J26" s="60">
        <f t="shared" si="0"/>
        <v>2.1999999999999997</v>
      </c>
      <c r="K26" s="60">
        <f t="shared" si="0"/>
        <v>2.98</v>
      </c>
      <c r="L26" s="60">
        <f t="shared" si="0"/>
        <v>6.63</v>
      </c>
      <c r="M26" s="60">
        <f t="shared" si="0"/>
        <v>7.35</v>
      </c>
      <c r="N26" s="61">
        <f t="shared" si="0"/>
        <v>0.5</v>
      </c>
      <c r="O26" s="61">
        <f t="shared" si="0"/>
        <v>0.5</v>
      </c>
      <c r="P26" s="61">
        <f t="shared" si="0"/>
        <v>0.5</v>
      </c>
      <c r="Q26" s="60">
        <f t="shared" si="0"/>
        <v>0.53</v>
      </c>
      <c r="R26" s="60">
        <f t="shared" si="0"/>
        <v>9.5500000000000007</v>
      </c>
    </row>
    <row r="27" spans="1:19">
      <c r="A27" s="62" t="s">
        <v>48</v>
      </c>
      <c r="B27" s="63"/>
      <c r="C27" s="64">
        <f>MIN(C13:C24)</f>
        <v>0.14899999999999999</v>
      </c>
      <c r="D27" s="49">
        <f>MIN(D13:D24)</f>
        <v>2.5677419354838714E-2</v>
      </c>
      <c r="E27" s="49">
        <f>MIN(E13:E24)</f>
        <v>0.253</v>
      </c>
      <c r="F27" s="45">
        <f>MIN(F13:F24)</f>
        <v>8.4</v>
      </c>
      <c r="G27" s="45">
        <f t="shared" ref="G27:R27" si="1">MIN(G13:G24)</f>
        <v>7.6</v>
      </c>
      <c r="H27" s="45">
        <f t="shared" si="1"/>
        <v>8</v>
      </c>
      <c r="I27" s="45">
        <f t="shared" si="1"/>
        <v>2</v>
      </c>
      <c r="J27" s="45">
        <f t="shared" si="1"/>
        <v>1.5</v>
      </c>
      <c r="K27" s="45">
        <f t="shared" si="1"/>
        <v>1.8</v>
      </c>
      <c r="L27" s="45">
        <f t="shared" si="1"/>
        <v>6</v>
      </c>
      <c r="M27" s="45">
        <f t="shared" si="1"/>
        <v>7.1</v>
      </c>
      <c r="N27" s="45">
        <f>MIN(N13:N24)</f>
        <v>0.5</v>
      </c>
      <c r="O27" s="45">
        <f t="shared" si="1"/>
        <v>0.5</v>
      </c>
      <c r="P27" s="45">
        <f t="shared" si="1"/>
        <v>0.5</v>
      </c>
      <c r="Q27" s="45">
        <f t="shared" si="1"/>
        <v>0.5</v>
      </c>
      <c r="R27" s="65">
        <f t="shared" si="1"/>
        <v>6.5</v>
      </c>
    </row>
    <row r="28" spans="1:19" ht="15" thickBot="1">
      <c r="A28" s="66" t="s">
        <v>49</v>
      </c>
      <c r="B28" s="67"/>
      <c r="C28" s="68">
        <f>MAX(C13:C24)</f>
        <v>0.17399999999999999</v>
      </c>
      <c r="D28" s="69">
        <f>MAX(D13:D24)</f>
        <v>0.28406451612903227</v>
      </c>
      <c r="E28" s="69">
        <f>MAX(E13:E24)</f>
        <v>0.64800000000000002</v>
      </c>
      <c r="F28" s="70">
        <f>MAX(F13:F24)</f>
        <v>8.6</v>
      </c>
      <c r="G28" s="70">
        <f t="shared" ref="G28:R28" si="2">MAX(G13:G24)</f>
        <v>9</v>
      </c>
      <c r="H28" s="70">
        <f t="shared" si="2"/>
        <v>10</v>
      </c>
      <c r="I28" s="70">
        <f t="shared" si="2"/>
        <v>2.2000000000000002</v>
      </c>
      <c r="J28" s="70">
        <f t="shared" si="2"/>
        <v>3.6</v>
      </c>
      <c r="K28" s="70">
        <f t="shared" si="2"/>
        <v>4.5999999999999996</v>
      </c>
      <c r="L28" s="70">
        <f t="shared" si="2"/>
        <v>7.2</v>
      </c>
      <c r="M28" s="70">
        <f t="shared" si="2"/>
        <v>7.5</v>
      </c>
      <c r="N28" s="70">
        <f t="shared" si="2"/>
        <v>0.5</v>
      </c>
      <c r="O28" s="70">
        <f t="shared" si="2"/>
        <v>0.5</v>
      </c>
      <c r="P28" s="70">
        <f t="shared" si="2"/>
        <v>0.5</v>
      </c>
      <c r="Q28" s="70">
        <f t="shared" si="2"/>
        <v>1</v>
      </c>
      <c r="R28" s="71">
        <f t="shared" si="2"/>
        <v>13</v>
      </c>
    </row>
    <row r="31" spans="1:19">
      <c r="A31" s="72"/>
      <c r="B31" s="72"/>
      <c r="C31" s="72"/>
      <c r="D31" s="72"/>
      <c r="E31" s="72"/>
      <c r="F31" s="72"/>
      <c r="G31" s="72"/>
    </row>
    <row r="33" spans="1:27" ht="36" customHeight="1">
      <c r="A33" s="16"/>
      <c r="B33" s="161" t="s">
        <v>50</v>
      </c>
      <c r="C33" s="162"/>
      <c r="D33" s="163" t="s">
        <v>14</v>
      </c>
      <c r="E33" s="164"/>
      <c r="F33" s="165"/>
      <c r="G33" s="73" t="s">
        <v>15</v>
      </c>
      <c r="H33" s="163" t="s">
        <v>17</v>
      </c>
      <c r="I33" s="164"/>
      <c r="J33" s="163" t="s">
        <v>16</v>
      </c>
      <c r="K33" s="165"/>
      <c r="L33" s="17" t="s">
        <v>18</v>
      </c>
      <c r="M33" s="74" t="s">
        <v>15</v>
      </c>
      <c r="N33" s="73" t="s">
        <v>51</v>
      </c>
      <c r="O33" s="75" t="s">
        <v>52</v>
      </c>
      <c r="P33" s="166" t="s">
        <v>53</v>
      </c>
      <c r="Q33" s="167"/>
      <c r="R33" s="168"/>
      <c r="S33" s="73" t="s">
        <v>14</v>
      </c>
      <c r="T33" s="73" t="s">
        <v>15</v>
      </c>
    </row>
    <row r="34" spans="1:27">
      <c r="A34" s="16"/>
      <c r="B34" s="76" t="s">
        <v>21</v>
      </c>
      <c r="C34" s="77" t="s">
        <v>22</v>
      </c>
      <c r="D34" s="20" t="s">
        <v>21</v>
      </c>
      <c r="E34" s="20" t="s">
        <v>22</v>
      </c>
      <c r="F34" s="21" t="s">
        <v>24</v>
      </c>
      <c r="G34" s="76" t="s">
        <v>54</v>
      </c>
      <c r="H34" s="21" t="s">
        <v>24</v>
      </c>
      <c r="I34" s="76" t="s">
        <v>55</v>
      </c>
      <c r="J34" s="20" t="s">
        <v>25</v>
      </c>
      <c r="K34" s="21" t="s">
        <v>24</v>
      </c>
      <c r="L34" s="23" t="s">
        <v>25</v>
      </c>
      <c r="M34" s="78" t="s">
        <v>54</v>
      </c>
      <c r="N34" s="79"/>
      <c r="O34" s="79"/>
      <c r="P34" s="76" t="s">
        <v>56</v>
      </c>
      <c r="Q34" s="76" t="s">
        <v>21</v>
      </c>
      <c r="R34" s="76" t="s">
        <v>57</v>
      </c>
      <c r="S34" s="80" t="s">
        <v>24</v>
      </c>
      <c r="T34" s="80" t="s">
        <v>24</v>
      </c>
    </row>
    <row r="35" spans="1:27">
      <c r="A35" s="16"/>
      <c r="B35" s="80" t="s">
        <v>27</v>
      </c>
      <c r="C35" s="81" t="s">
        <v>27</v>
      </c>
      <c r="D35" s="24" t="s">
        <v>28</v>
      </c>
      <c r="E35" s="24" t="s">
        <v>28</v>
      </c>
      <c r="F35" s="21" t="s">
        <v>28</v>
      </c>
      <c r="G35" s="80" t="s">
        <v>28</v>
      </c>
      <c r="H35" s="21" t="s">
        <v>30</v>
      </c>
      <c r="I35" s="82"/>
      <c r="J35" s="24" t="s">
        <v>29</v>
      </c>
      <c r="K35" s="21" t="s">
        <v>29</v>
      </c>
      <c r="L35" s="23" t="s">
        <v>28</v>
      </c>
      <c r="M35" s="78" t="s">
        <v>28</v>
      </c>
      <c r="N35" s="80" t="s">
        <v>24</v>
      </c>
      <c r="O35" s="80" t="s">
        <v>24</v>
      </c>
      <c r="P35" s="80" t="s">
        <v>58</v>
      </c>
      <c r="Q35" s="80" t="s">
        <v>27</v>
      </c>
      <c r="R35" s="80" t="s">
        <v>27</v>
      </c>
      <c r="S35" s="80" t="s">
        <v>28</v>
      </c>
      <c r="T35" s="80" t="s">
        <v>28</v>
      </c>
    </row>
    <row r="36" spans="1:27">
      <c r="A36" s="26" t="s">
        <v>31</v>
      </c>
      <c r="B36" s="83">
        <v>0.999</v>
      </c>
      <c r="C36" s="84" t="s">
        <v>33</v>
      </c>
      <c r="D36" s="28">
        <v>20</v>
      </c>
      <c r="E36" s="28">
        <v>30</v>
      </c>
      <c r="F36" s="29">
        <v>60</v>
      </c>
      <c r="G36" s="85" t="s">
        <v>59</v>
      </c>
      <c r="H36" s="31">
        <v>25</v>
      </c>
      <c r="I36" s="86">
        <v>75</v>
      </c>
      <c r="J36" s="28">
        <v>6</v>
      </c>
      <c r="K36" s="29">
        <v>8.5</v>
      </c>
      <c r="L36" s="87">
        <v>1</v>
      </c>
      <c r="M36" s="88">
        <v>5</v>
      </c>
      <c r="N36" s="89"/>
      <c r="O36" s="89"/>
      <c r="P36" s="90"/>
      <c r="Q36" s="83">
        <v>0.999</v>
      </c>
      <c r="R36" s="89"/>
      <c r="S36" s="91" t="s">
        <v>60</v>
      </c>
      <c r="T36" s="91" t="s">
        <v>60</v>
      </c>
    </row>
    <row r="37" spans="1:27">
      <c r="A37" s="92">
        <v>43466</v>
      </c>
      <c r="B37" s="34">
        <v>0.33800000000000002</v>
      </c>
      <c r="C37" s="34">
        <f>'LkGroves Flow Summary'!AI7</f>
        <v>0.2982903225806452</v>
      </c>
      <c r="D37" s="93">
        <v>8.6</v>
      </c>
      <c r="E37" s="93">
        <v>8.4</v>
      </c>
      <c r="F37" s="93">
        <v>9</v>
      </c>
      <c r="G37" s="93" t="s">
        <v>37</v>
      </c>
      <c r="H37" s="94" t="s">
        <v>37</v>
      </c>
      <c r="I37" s="95">
        <v>1</v>
      </c>
      <c r="J37" s="96">
        <v>6.4</v>
      </c>
      <c r="K37" s="93">
        <v>7.5</v>
      </c>
      <c r="L37" s="97">
        <v>1</v>
      </c>
      <c r="M37" s="98">
        <v>4.976</v>
      </c>
      <c r="N37" s="99">
        <v>9.8800000000000008</v>
      </c>
      <c r="O37" s="99">
        <v>6.2</v>
      </c>
      <c r="P37" s="100">
        <v>0.53400000000000003</v>
      </c>
      <c r="Q37" s="100">
        <v>0.52800000000000002</v>
      </c>
      <c r="R37" s="100">
        <v>0.53200000000000003</v>
      </c>
      <c r="S37" s="94">
        <v>219</v>
      </c>
      <c r="T37" s="94">
        <v>224</v>
      </c>
    </row>
    <row r="38" spans="1:27">
      <c r="A38" s="40" t="s">
        <v>35</v>
      </c>
      <c r="B38" s="34">
        <v>0.33500000000000002</v>
      </c>
      <c r="C38" s="34">
        <f>'LkGroves Flow Summary'!AI8</f>
        <v>0.3194642857142857</v>
      </c>
      <c r="D38" s="93">
        <v>8.6</v>
      </c>
      <c r="E38" s="93">
        <v>8.5</v>
      </c>
      <c r="F38" s="93">
        <v>9</v>
      </c>
      <c r="G38" s="93" t="s">
        <v>37</v>
      </c>
      <c r="H38" s="94" t="s">
        <v>37</v>
      </c>
      <c r="I38" s="95">
        <v>1</v>
      </c>
      <c r="J38" s="96">
        <v>6.8</v>
      </c>
      <c r="K38" s="93">
        <v>7.3</v>
      </c>
      <c r="L38" s="97">
        <v>1</v>
      </c>
      <c r="M38" s="98">
        <v>4.9800000000000004</v>
      </c>
      <c r="N38" s="99">
        <v>6.15</v>
      </c>
      <c r="O38" s="99">
        <v>3.6</v>
      </c>
      <c r="P38" s="100">
        <v>0.54200000000000004</v>
      </c>
      <c r="Q38" s="94">
        <v>0.53</v>
      </c>
      <c r="R38" s="100">
        <v>0.53800000000000003</v>
      </c>
      <c r="S38" s="94">
        <v>224</v>
      </c>
      <c r="T38" s="94">
        <v>244</v>
      </c>
    </row>
    <row r="39" spans="1:27">
      <c r="A39" s="40" t="s">
        <v>36</v>
      </c>
      <c r="B39" s="34">
        <v>0.32900000000000001</v>
      </c>
      <c r="C39" s="34">
        <f>'LkGroves Flow Summary'!AI9</f>
        <v>0.32261290322580649</v>
      </c>
      <c r="D39" s="35">
        <v>8.5</v>
      </c>
      <c r="E39" s="35">
        <v>8.3000000000000007</v>
      </c>
      <c r="F39" s="36">
        <v>9</v>
      </c>
      <c r="G39" s="93" t="s">
        <v>37</v>
      </c>
      <c r="H39" s="94" t="s">
        <v>37</v>
      </c>
      <c r="I39" s="95">
        <v>1</v>
      </c>
      <c r="J39" s="96">
        <v>6.8</v>
      </c>
      <c r="K39" s="93">
        <v>7.2</v>
      </c>
      <c r="L39" s="97">
        <v>1</v>
      </c>
      <c r="M39" s="98">
        <v>1.6830000000000001</v>
      </c>
      <c r="N39" s="99">
        <v>5.45</v>
      </c>
      <c r="O39" s="99">
        <v>3.8</v>
      </c>
      <c r="P39" s="100">
        <v>0.53300000000000003</v>
      </c>
      <c r="Q39" s="94">
        <v>0.53100000000000003</v>
      </c>
      <c r="R39" s="100">
        <v>0.53600000000000003</v>
      </c>
      <c r="S39" s="94">
        <v>223</v>
      </c>
      <c r="T39" s="94">
        <v>230</v>
      </c>
    </row>
    <row r="40" spans="1:27">
      <c r="A40" s="40" t="s">
        <v>38</v>
      </c>
      <c r="B40" s="34">
        <v>0.32900000000000001</v>
      </c>
      <c r="C40" s="34">
        <f>'LkGroves Flow Summary'!AI10</f>
        <v>0.36286666666666673</v>
      </c>
      <c r="D40" s="35">
        <v>8.6</v>
      </c>
      <c r="E40" s="35">
        <v>9</v>
      </c>
      <c r="F40" s="36">
        <v>10</v>
      </c>
      <c r="G40" s="93" t="s">
        <v>37</v>
      </c>
      <c r="H40" s="94" t="s">
        <v>37</v>
      </c>
      <c r="I40" s="101">
        <v>1</v>
      </c>
      <c r="J40" s="35">
        <v>6.7</v>
      </c>
      <c r="K40" s="36">
        <v>7.2</v>
      </c>
      <c r="L40" s="43">
        <v>1</v>
      </c>
      <c r="M40" s="102">
        <v>3.1059999999999999</v>
      </c>
      <c r="N40" s="37">
        <v>9.34</v>
      </c>
      <c r="O40" s="37">
        <v>6.5</v>
      </c>
      <c r="P40" s="103">
        <v>0.54200000000000004</v>
      </c>
      <c r="Q40" s="104">
        <v>0.53200000000000003</v>
      </c>
      <c r="R40" s="103">
        <v>0.53900000000000003</v>
      </c>
      <c r="S40" s="104">
        <v>216</v>
      </c>
      <c r="T40" s="104">
        <v>217</v>
      </c>
    </row>
    <row r="41" spans="1:27">
      <c r="A41" s="40" t="s">
        <v>39</v>
      </c>
      <c r="B41" s="34">
        <v>0.34</v>
      </c>
      <c r="C41" s="34">
        <f>'LkGroves Flow Summary'!AI11</f>
        <v>0.46745161290322579</v>
      </c>
      <c r="D41" s="93">
        <v>8.5</v>
      </c>
      <c r="E41" s="93">
        <v>9</v>
      </c>
      <c r="F41" s="93">
        <v>8.3000000000000007</v>
      </c>
      <c r="G41" s="93" t="s">
        <v>37</v>
      </c>
      <c r="H41" s="94" t="s">
        <v>37</v>
      </c>
      <c r="I41" s="101">
        <v>1</v>
      </c>
      <c r="J41" s="96">
        <v>6.3</v>
      </c>
      <c r="K41" s="93">
        <v>7.2</v>
      </c>
      <c r="L41" s="97">
        <v>1</v>
      </c>
      <c r="M41" s="98">
        <v>1.6870000000000001</v>
      </c>
      <c r="N41" s="99">
        <v>1.36</v>
      </c>
      <c r="O41" s="99">
        <v>6.3</v>
      </c>
      <c r="P41" s="100">
        <v>0.53300000000000003</v>
      </c>
      <c r="Q41" s="94">
        <v>0.52500000000000002</v>
      </c>
      <c r="R41" s="100">
        <v>0.53300000000000003</v>
      </c>
      <c r="S41" s="94">
        <v>221</v>
      </c>
      <c r="T41" s="94">
        <v>214</v>
      </c>
      <c r="AA41" t="s">
        <v>61</v>
      </c>
    </row>
    <row r="42" spans="1:27">
      <c r="A42" s="40" t="s">
        <v>40</v>
      </c>
      <c r="B42" s="34">
        <v>0.35199999999999998</v>
      </c>
      <c r="C42" s="34">
        <f>'LkGroves Flow Summary'!AI12</f>
        <v>0.44159999999999999</v>
      </c>
      <c r="D42" s="93">
        <v>8.5</v>
      </c>
      <c r="E42" s="93">
        <v>8.3000000000000007</v>
      </c>
      <c r="F42" s="93">
        <v>9</v>
      </c>
      <c r="G42" s="93" t="s">
        <v>37</v>
      </c>
      <c r="H42" s="93" t="s">
        <v>37</v>
      </c>
      <c r="I42" s="95">
        <v>1</v>
      </c>
      <c r="J42" s="96">
        <v>6.1</v>
      </c>
      <c r="K42" s="93">
        <v>7.1</v>
      </c>
      <c r="L42" s="97">
        <v>1</v>
      </c>
      <c r="M42" s="98">
        <v>2.3940000000000001</v>
      </c>
      <c r="N42" s="99">
        <v>11.22</v>
      </c>
      <c r="O42" s="99">
        <v>9.4</v>
      </c>
      <c r="P42" s="100">
        <v>0.53700000000000003</v>
      </c>
      <c r="Q42" s="100">
        <v>0.53400000000000003</v>
      </c>
      <c r="R42" s="100">
        <v>0.53500000000000003</v>
      </c>
      <c r="S42" s="94">
        <v>224</v>
      </c>
      <c r="T42" s="94">
        <v>210</v>
      </c>
    </row>
    <row r="43" spans="1:27">
      <c r="A43" s="40" t="s">
        <v>41</v>
      </c>
      <c r="B43" s="34">
        <v>0.35699999999999998</v>
      </c>
      <c r="C43" s="34">
        <f>'LkGroves Flow Summary'!AI13</f>
        <v>0.3702258064516129</v>
      </c>
      <c r="D43" s="93">
        <v>8.5</v>
      </c>
      <c r="E43" s="93">
        <v>8.1999999999999993</v>
      </c>
      <c r="F43" s="93">
        <v>9</v>
      </c>
      <c r="G43" s="93">
        <v>2.4</v>
      </c>
      <c r="H43" s="93">
        <v>0.5</v>
      </c>
      <c r="I43" s="95">
        <v>1</v>
      </c>
      <c r="J43" s="96">
        <v>6</v>
      </c>
      <c r="K43" s="93">
        <v>7.5</v>
      </c>
      <c r="L43" s="97">
        <v>1</v>
      </c>
      <c r="M43" s="98">
        <v>4.7</v>
      </c>
      <c r="N43" s="99">
        <v>7.32</v>
      </c>
      <c r="O43" s="99">
        <v>7.3</v>
      </c>
      <c r="P43" s="100">
        <v>0.56499999999999995</v>
      </c>
      <c r="Q43" s="100">
        <v>0.53500000000000003</v>
      </c>
      <c r="R43" s="105">
        <v>0.54200000000000004</v>
      </c>
      <c r="S43" s="94">
        <v>224</v>
      </c>
      <c r="T43" s="94">
        <v>210</v>
      </c>
    </row>
    <row r="44" spans="1:27">
      <c r="A44" s="40" t="s">
        <v>42</v>
      </c>
      <c r="B44" s="34">
        <v>0.35199999999999998</v>
      </c>
      <c r="C44" s="34">
        <f>'LkGroves Flow Summary'!AI14</f>
        <v>0.28535483870967737</v>
      </c>
      <c r="D44" s="106">
        <v>8.5</v>
      </c>
      <c r="E44" s="93">
        <v>8.3000000000000007</v>
      </c>
      <c r="F44" s="93">
        <v>9</v>
      </c>
      <c r="G44" s="93">
        <v>4.4000000000000004</v>
      </c>
      <c r="H44" s="93">
        <v>0.5</v>
      </c>
      <c r="I44" s="95">
        <v>1</v>
      </c>
      <c r="J44" s="96">
        <v>6.8</v>
      </c>
      <c r="K44" s="93">
        <v>7.5</v>
      </c>
      <c r="L44" s="97">
        <v>1</v>
      </c>
      <c r="M44" s="98">
        <v>3.93</v>
      </c>
      <c r="N44" s="99">
        <v>20.66</v>
      </c>
      <c r="O44" s="99">
        <v>5.2</v>
      </c>
      <c r="P44" s="100">
        <v>0.53600000000000003</v>
      </c>
      <c r="Q44" s="103">
        <v>0.55900000000000005</v>
      </c>
      <c r="R44" s="100">
        <v>0.55400000000000005</v>
      </c>
      <c r="S44" s="94">
        <v>219</v>
      </c>
      <c r="T44" s="94">
        <v>224</v>
      </c>
    </row>
    <row r="45" spans="1:27">
      <c r="A45" s="40" t="s">
        <v>43</v>
      </c>
      <c r="B45" s="34">
        <v>0.35499999999999998</v>
      </c>
      <c r="C45" s="34">
        <f>'LkGroves Flow Summary'!AI15</f>
        <v>0.35360000000000008</v>
      </c>
      <c r="D45" s="106">
        <v>8.5</v>
      </c>
      <c r="E45" s="93">
        <v>8.3000000000000007</v>
      </c>
      <c r="F45" s="93">
        <v>9</v>
      </c>
      <c r="G45" s="93" t="s">
        <v>34</v>
      </c>
      <c r="H45" s="93">
        <v>0.5</v>
      </c>
      <c r="I45" s="95">
        <v>1</v>
      </c>
      <c r="J45" s="96">
        <v>6.8</v>
      </c>
      <c r="K45" s="93">
        <v>7.4</v>
      </c>
      <c r="L45" s="97">
        <v>1</v>
      </c>
      <c r="M45" s="98">
        <v>3.09</v>
      </c>
      <c r="N45" s="99">
        <v>7.6</v>
      </c>
      <c r="O45" s="99">
        <v>3.2</v>
      </c>
      <c r="P45" s="100">
        <v>0.53700000000000003</v>
      </c>
      <c r="Q45" s="94">
        <v>0.53700000000000003</v>
      </c>
      <c r="R45" s="100">
        <v>0.55400000000000005</v>
      </c>
      <c r="S45" s="94">
        <v>219</v>
      </c>
      <c r="T45" s="94">
        <v>222</v>
      </c>
    </row>
    <row r="46" spans="1:27">
      <c r="A46" s="40" t="s">
        <v>44</v>
      </c>
      <c r="B46" s="34">
        <v>0.35499999999999998</v>
      </c>
      <c r="C46" s="34">
        <f>'LkGroves Flow Summary'!AI16</f>
        <v>0.346258064516129</v>
      </c>
      <c r="D46" s="93">
        <v>8.4</v>
      </c>
      <c r="E46" s="93">
        <v>7.6</v>
      </c>
      <c r="F46" s="93">
        <v>8</v>
      </c>
      <c r="G46" s="93" t="s">
        <v>34</v>
      </c>
      <c r="H46" s="93">
        <v>0.5</v>
      </c>
      <c r="I46" s="95">
        <v>1</v>
      </c>
      <c r="J46" s="96">
        <v>6.7</v>
      </c>
      <c r="K46" s="93">
        <v>7.5</v>
      </c>
      <c r="L46" s="97">
        <v>1</v>
      </c>
      <c r="M46" s="107">
        <v>4.9989999999999997</v>
      </c>
      <c r="N46" s="99">
        <v>13.9</v>
      </c>
      <c r="O46" s="99">
        <v>5.4</v>
      </c>
      <c r="P46" s="100">
        <v>0.54900000000000004</v>
      </c>
      <c r="Q46" s="94">
        <v>0.54800000000000004</v>
      </c>
      <c r="R46" s="100">
        <v>0.54800000000000004</v>
      </c>
      <c r="S46" s="94">
        <v>218</v>
      </c>
      <c r="T46" s="94">
        <v>248</v>
      </c>
    </row>
    <row r="47" spans="1:27">
      <c r="A47" s="40" t="s">
        <v>45</v>
      </c>
      <c r="B47" s="34">
        <v>0.34899999999999998</v>
      </c>
      <c r="C47" s="34">
        <f>'LkGroves Flow Summary'!AI17</f>
        <v>0.30740000000000006</v>
      </c>
      <c r="D47" s="93">
        <v>8.4</v>
      </c>
      <c r="E47" s="93">
        <v>8.5</v>
      </c>
      <c r="F47" s="93">
        <v>9</v>
      </c>
      <c r="G47" s="93" t="s">
        <v>34</v>
      </c>
      <c r="H47" s="93">
        <v>0.5</v>
      </c>
      <c r="I47" s="95">
        <v>1</v>
      </c>
      <c r="J47" s="96">
        <v>6.9</v>
      </c>
      <c r="K47" s="93">
        <v>7.5</v>
      </c>
      <c r="L47" s="97">
        <v>1</v>
      </c>
      <c r="M47" s="107">
        <v>4.9989999999999997</v>
      </c>
      <c r="N47" s="99">
        <v>11.88</v>
      </c>
      <c r="O47" s="99">
        <v>4.0999999999999996</v>
      </c>
      <c r="P47" s="100">
        <v>0.56100000000000005</v>
      </c>
      <c r="Q47" s="94">
        <v>0.54400000000000004</v>
      </c>
      <c r="R47" s="100">
        <v>0.54900000000000004</v>
      </c>
      <c r="S47" s="94">
        <v>223</v>
      </c>
      <c r="T47" s="94">
        <v>248</v>
      </c>
    </row>
    <row r="48" spans="1:27" ht="15" thickBot="1">
      <c r="A48" s="108" t="s">
        <v>46</v>
      </c>
      <c r="B48" s="109">
        <v>0.34699999999999998</v>
      </c>
      <c r="C48" s="34">
        <f>'LkGroves Flow Summary'!AI18</f>
        <v>0.25441935483870964</v>
      </c>
      <c r="D48" s="110">
        <v>8.4</v>
      </c>
      <c r="E48" s="110">
        <v>8.4</v>
      </c>
      <c r="F48" s="110">
        <v>9</v>
      </c>
      <c r="G48" s="93" t="s">
        <v>34</v>
      </c>
      <c r="H48" s="111">
        <v>0.5</v>
      </c>
      <c r="I48" s="112">
        <v>1</v>
      </c>
      <c r="J48" s="113">
        <v>7.2</v>
      </c>
      <c r="K48" s="110">
        <v>7.4</v>
      </c>
      <c r="L48" s="114">
        <v>1</v>
      </c>
      <c r="M48" s="115">
        <v>4.9989999999999997</v>
      </c>
      <c r="N48" s="116">
        <v>11.81</v>
      </c>
      <c r="O48" s="116">
        <v>3.1</v>
      </c>
      <c r="P48" s="117">
        <v>0.57599999999999996</v>
      </c>
      <c r="Q48" s="111">
        <v>0.54700000000000004</v>
      </c>
      <c r="R48" s="117">
        <v>0.56200000000000006</v>
      </c>
      <c r="S48" s="111">
        <v>223</v>
      </c>
      <c r="T48" s="111">
        <v>258</v>
      </c>
    </row>
    <row r="49" spans="1:20">
      <c r="A49" s="56" t="s">
        <v>47</v>
      </c>
      <c r="B49" s="57"/>
      <c r="C49" s="59">
        <f>IF(ISERROR(AVERAGE(C37:C48))," ",AVERAGE(C38:C48))</f>
        <v>0.34829577572964665</v>
      </c>
      <c r="D49" s="60">
        <f t="shared" ref="D49" si="3">IF(ISERROR(AVERAGE(D37:D48))," ",AVERAGE(D38:D48))</f>
        <v>8.4909090909090921</v>
      </c>
      <c r="E49" s="60">
        <f>IF(ISERROR(AVERAGE(E37:E48))," ",AVERAGE(E38:E48))</f>
        <v>8.3999999999999986</v>
      </c>
      <c r="F49" s="60">
        <f t="shared" ref="F49:H49" si="4">IF(ISERROR(AVERAGE(F37:F48))," ",AVERAGE(F38:F48))</f>
        <v>8.9363636363636356</v>
      </c>
      <c r="G49" s="60">
        <f t="shared" si="4"/>
        <v>3.4000000000000004</v>
      </c>
      <c r="H49" s="61">
        <f t="shared" si="4"/>
        <v>0.5</v>
      </c>
      <c r="I49" s="118"/>
      <c r="J49" s="60">
        <f t="shared" ref="J49:L49" si="5">IF(ISERROR(AVERAGE(J37:J48))," ",AVERAGE(J38:J48))</f>
        <v>6.6454545454545464</v>
      </c>
      <c r="K49" s="60">
        <f t="shared" si="5"/>
        <v>7.3454545454545466</v>
      </c>
      <c r="L49" s="60">
        <f t="shared" si="5"/>
        <v>1</v>
      </c>
      <c r="M49" s="119"/>
      <c r="N49" s="119"/>
      <c r="O49" s="119"/>
      <c r="P49" s="59">
        <f t="shared" ref="P49:R49" si="6">IF(ISERROR(AVERAGE(P37:P48))," ",AVERAGE(P38:P48))</f>
        <v>0.54645454545454542</v>
      </c>
      <c r="Q49" s="59">
        <f t="shared" si="6"/>
        <v>0.53836363636363638</v>
      </c>
      <c r="R49" s="59">
        <f t="shared" si="6"/>
        <v>0.54454545454545467</v>
      </c>
      <c r="S49" s="120"/>
      <c r="T49" s="121"/>
    </row>
    <row r="50" spans="1:20">
      <c r="A50" s="62" t="s">
        <v>48</v>
      </c>
      <c r="B50" s="63"/>
      <c r="C50" s="122">
        <f>MIN(C37:C48)</f>
        <v>0.25441935483870964</v>
      </c>
      <c r="D50" s="123">
        <f t="shared" ref="D50:J50" si="7">MIN(D37:D48)</f>
        <v>8.4</v>
      </c>
      <c r="E50" s="123">
        <f t="shared" si="7"/>
        <v>7.6</v>
      </c>
      <c r="F50" s="123">
        <f t="shared" si="7"/>
        <v>8</v>
      </c>
      <c r="G50" s="123">
        <f t="shared" si="7"/>
        <v>2.4</v>
      </c>
      <c r="H50" s="123">
        <f t="shared" si="7"/>
        <v>0.5</v>
      </c>
      <c r="I50" s="124">
        <f t="shared" si="7"/>
        <v>1</v>
      </c>
      <c r="J50" s="123">
        <f t="shared" si="7"/>
        <v>6</v>
      </c>
      <c r="K50" s="125"/>
      <c r="L50" s="123">
        <f>MIN(L37:L48)</f>
        <v>1</v>
      </c>
      <c r="M50" s="126"/>
      <c r="N50" s="127"/>
      <c r="O50" s="127"/>
      <c r="P50" s="128"/>
      <c r="Q50" s="129"/>
      <c r="R50" s="129"/>
      <c r="S50" s="129"/>
      <c r="T50" s="130"/>
    </row>
    <row r="51" spans="1:20" ht="15" thickBot="1">
      <c r="A51" s="66" t="s">
        <v>49</v>
      </c>
      <c r="B51" s="67"/>
      <c r="C51" s="131">
        <f>MAX(C37:C48)</f>
        <v>0.46745161290322579</v>
      </c>
      <c r="D51" s="132">
        <f t="shared" ref="D51:I51" si="8">MAX(D37:D48)</f>
        <v>8.6</v>
      </c>
      <c r="E51" s="132">
        <f t="shared" si="8"/>
        <v>9</v>
      </c>
      <c r="F51" s="132">
        <f t="shared" si="8"/>
        <v>10</v>
      </c>
      <c r="G51" s="132">
        <f t="shared" si="8"/>
        <v>4.4000000000000004</v>
      </c>
      <c r="H51" s="132">
        <f t="shared" si="8"/>
        <v>0.5</v>
      </c>
      <c r="I51" s="133">
        <f t="shared" si="8"/>
        <v>1</v>
      </c>
      <c r="J51" s="134"/>
      <c r="K51" s="132">
        <f>MAX(K37:K48)</f>
        <v>7.5</v>
      </c>
      <c r="L51" s="134"/>
      <c r="M51" s="135"/>
      <c r="N51" s="136"/>
      <c r="O51" s="136"/>
      <c r="P51" s="137"/>
      <c r="Q51" s="138"/>
      <c r="R51" s="138"/>
      <c r="S51" s="138"/>
      <c r="T51" s="139"/>
    </row>
  </sheetData>
  <mergeCells count="11">
    <mergeCell ref="A1:T1"/>
    <mergeCell ref="B9:E9"/>
    <mergeCell ref="F9:H9"/>
    <mergeCell ref="I9:K9"/>
    <mergeCell ref="L9:M9"/>
    <mergeCell ref="N9:P9"/>
    <mergeCell ref="B33:C33"/>
    <mergeCell ref="D33:F33"/>
    <mergeCell ref="H33:I33"/>
    <mergeCell ref="J33:K33"/>
    <mergeCell ref="P33:R33"/>
  </mergeCells>
  <conditionalFormatting sqref="F19:F22 I19:I22 I24 F24">
    <cfRule type="cellIs" dxfId="20" priority="21" stopIfTrue="1" operator="greaterThan">
      <formula>20</formula>
    </cfRule>
  </conditionalFormatting>
  <conditionalFormatting sqref="H19:H22 K19:K22 K24 H24">
    <cfRule type="cellIs" dxfId="19" priority="20" stopIfTrue="1" operator="greaterThan">
      <formula>60</formula>
    </cfRule>
  </conditionalFormatting>
  <conditionalFormatting sqref="L19:L22 L24">
    <cfRule type="cellIs" dxfId="18" priority="19" stopIfTrue="1" operator="lessThan">
      <formula>6</formula>
    </cfRule>
  </conditionalFormatting>
  <conditionalFormatting sqref="M19:M22 M24">
    <cfRule type="cellIs" dxfId="17" priority="18" stopIfTrue="1" operator="greaterThan">
      <formula>8.5</formula>
    </cfRule>
  </conditionalFormatting>
  <conditionalFormatting sqref="Q20:Q22 Q24:Q25">
    <cfRule type="cellIs" dxfId="16" priority="17" stopIfTrue="1" operator="lessThan">
      <formula>0.5</formula>
    </cfRule>
  </conditionalFormatting>
  <conditionalFormatting sqref="R19:R22 R24">
    <cfRule type="cellIs" dxfId="15" priority="16" stopIfTrue="1" operator="greaterThan">
      <formula>12</formula>
    </cfRule>
  </conditionalFormatting>
  <conditionalFormatting sqref="L43">
    <cfRule type="cellIs" dxfId="14" priority="11" stopIfTrue="1" operator="lessThan">
      <formula>0.5</formula>
    </cfRule>
  </conditionalFormatting>
  <conditionalFormatting sqref="C37:C48">
    <cfRule type="cellIs" dxfId="13" priority="15" stopIfTrue="1" operator="greaterThan">
      <formula>0.5</formula>
    </cfRule>
  </conditionalFormatting>
  <conditionalFormatting sqref="J37:J39 J48 J41:J46">
    <cfRule type="cellIs" dxfId="12" priority="14" stopIfTrue="1" operator="lessThan">
      <formula>6</formula>
    </cfRule>
  </conditionalFormatting>
  <conditionalFormatting sqref="K37:K39 K48 K41:K46">
    <cfRule type="cellIs" dxfId="11" priority="13" stopIfTrue="1" operator="greaterThan">
      <formula>8.5</formula>
    </cfRule>
  </conditionalFormatting>
  <conditionalFormatting sqref="L51 L44:L46 L37:L42 L48">
    <cfRule type="cellIs" dxfId="10" priority="12" stopIfTrue="1" operator="lessThan">
      <formula>0.5</formula>
    </cfRule>
  </conditionalFormatting>
  <conditionalFormatting sqref="F23 I23">
    <cfRule type="cellIs" dxfId="9" priority="10" stopIfTrue="1" operator="greaterThan">
      <formula>20</formula>
    </cfRule>
  </conditionalFormatting>
  <conditionalFormatting sqref="H23 K23">
    <cfRule type="cellIs" dxfId="8" priority="9" stopIfTrue="1" operator="greaterThan">
      <formula>60</formula>
    </cfRule>
  </conditionalFormatting>
  <conditionalFormatting sqref="L23">
    <cfRule type="cellIs" dxfId="7" priority="8" stopIfTrue="1" operator="lessThan">
      <formula>6</formula>
    </cfRule>
  </conditionalFormatting>
  <conditionalFormatting sqref="M23">
    <cfRule type="cellIs" dxfId="6" priority="7" stopIfTrue="1" operator="greaterThan">
      <formula>8.5</formula>
    </cfRule>
  </conditionalFormatting>
  <conditionalFormatting sqref="Q23">
    <cfRule type="cellIs" dxfId="5" priority="6" stopIfTrue="1" operator="lessThan">
      <formula>0.5</formula>
    </cfRule>
  </conditionalFormatting>
  <conditionalFormatting sqref="R23">
    <cfRule type="cellIs" dxfId="4" priority="5" stopIfTrue="1" operator="greaterThan">
      <formula>12</formula>
    </cfRule>
  </conditionalFormatting>
  <conditionalFormatting sqref="J47">
    <cfRule type="cellIs" dxfId="3" priority="4" stopIfTrue="1" operator="lessThan">
      <formula>6</formula>
    </cfRule>
  </conditionalFormatting>
  <conditionalFormatting sqref="K47">
    <cfRule type="cellIs" dxfId="2" priority="3" stopIfTrue="1" operator="greaterThan">
      <formula>8.5</formula>
    </cfRule>
  </conditionalFormatting>
  <conditionalFormatting sqref="L47">
    <cfRule type="cellIs" dxfId="1" priority="2" stopIfTrue="1" operator="lessThan">
      <formula>0.5</formula>
    </cfRule>
  </conditionalFormatting>
  <conditionalFormatting sqref="Q19">
    <cfRule type="cellIs" dxfId="0" priority="1" stopIfTrue="1" operator="lessThan">
      <formula>0.5</formula>
    </cfRule>
  </conditionalFormatting>
  <hyperlinks>
    <hyperlink ref="A7" location="Hyperlinks!A1" display="Hyperlinks!A1" xr:uid="{2BEC672D-0E7C-483B-AC50-6E004615AF05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524F-B97B-4B16-AEB3-2656BA16CA2C}">
  <sheetPr>
    <tabColor rgb="FF92D050"/>
  </sheetPr>
  <dimension ref="A1:AK85"/>
  <sheetViews>
    <sheetView tabSelected="1" zoomScale="90" zoomScaleNormal="90" workbookViewId="0">
      <selection activeCell="B22" sqref="B22"/>
    </sheetView>
  </sheetViews>
  <sheetFormatPr defaultRowHeight="14.25"/>
  <cols>
    <col min="1" max="1" width="11.625" customWidth="1"/>
    <col min="2" max="32" width="7.625" customWidth="1"/>
    <col min="33" max="33" width="1.125" customWidth="1"/>
    <col min="34" max="34" width="7" customWidth="1"/>
    <col min="35" max="35" width="6.25" customWidth="1"/>
    <col min="36" max="36" width="6.5" customWidth="1"/>
  </cols>
  <sheetData>
    <row r="1" spans="1:37" ht="15">
      <c r="A1" s="140" t="s">
        <v>62</v>
      </c>
    </row>
    <row r="3" spans="1:37">
      <c r="A3" s="10" t="s">
        <v>12</v>
      </c>
    </row>
    <row r="4" spans="1:37">
      <c r="C4" s="141" t="s">
        <v>63</v>
      </c>
    </row>
    <row r="5" spans="1:37" ht="15">
      <c r="A5" s="142" t="s">
        <v>64</v>
      </c>
      <c r="B5" s="16" t="s">
        <v>65</v>
      </c>
      <c r="C5" s="14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9"/>
      <c r="AH5" s="9"/>
      <c r="AI5" s="9"/>
      <c r="AJ5" s="9"/>
    </row>
    <row r="6" spans="1:37">
      <c r="A6" s="144" t="s">
        <v>66</v>
      </c>
      <c r="B6" s="144">
        <v>1</v>
      </c>
      <c r="C6" s="144">
        <v>2</v>
      </c>
      <c r="D6" s="144">
        <v>3</v>
      </c>
      <c r="E6" s="144">
        <v>4</v>
      </c>
      <c r="F6" s="144">
        <v>5</v>
      </c>
      <c r="G6" s="144">
        <v>6</v>
      </c>
      <c r="H6" s="144">
        <v>7</v>
      </c>
      <c r="I6" s="144">
        <v>8</v>
      </c>
      <c r="J6" s="144">
        <v>9</v>
      </c>
      <c r="K6" s="144">
        <v>10</v>
      </c>
      <c r="L6" s="144">
        <v>11</v>
      </c>
      <c r="M6" s="144">
        <v>12</v>
      </c>
      <c r="N6" s="144">
        <v>13</v>
      </c>
      <c r="O6" s="144">
        <v>14</v>
      </c>
      <c r="P6" s="144">
        <v>15</v>
      </c>
      <c r="Q6" s="144">
        <v>16</v>
      </c>
      <c r="R6" s="144">
        <v>17</v>
      </c>
      <c r="S6" s="144">
        <v>18</v>
      </c>
      <c r="T6" s="144">
        <v>19</v>
      </c>
      <c r="U6" s="144">
        <v>20</v>
      </c>
      <c r="V6" s="144">
        <v>21</v>
      </c>
      <c r="W6" s="144">
        <v>22</v>
      </c>
      <c r="X6" s="144">
        <v>23</v>
      </c>
      <c r="Y6" s="144">
        <v>24</v>
      </c>
      <c r="Z6" s="144">
        <v>25</v>
      </c>
      <c r="AA6" s="144">
        <v>26</v>
      </c>
      <c r="AB6" s="144">
        <v>27</v>
      </c>
      <c r="AC6" s="144">
        <v>28</v>
      </c>
      <c r="AD6" s="144">
        <v>29</v>
      </c>
      <c r="AE6" s="144">
        <v>30</v>
      </c>
      <c r="AF6" s="144">
        <v>31</v>
      </c>
      <c r="AG6" s="145"/>
      <c r="AH6" s="146" t="s">
        <v>32</v>
      </c>
      <c r="AI6" s="146" t="s">
        <v>67</v>
      </c>
      <c r="AJ6" s="146" t="s">
        <v>24</v>
      </c>
    </row>
    <row r="7" spans="1:37">
      <c r="A7" s="92">
        <v>43466</v>
      </c>
      <c r="B7" s="103">
        <v>0.193</v>
      </c>
      <c r="C7" s="103">
        <v>0.379</v>
      </c>
      <c r="D7" s="103">
        <v>0.34899999999999998</v>
      </c>
      <c r="E7" s="103">
        <v>0.22800000000000001</v>
      </c>
      <c r="F7" s="103">
        <v>0.315</v>
      </c>
      <c r="G7" s="103">
        <v>0.36599999999999999</v>
      </c>
      <c r="H7" s="103">
        <v>0.219</v>
      </c>
      <c r="I7" s="103">
        <v>0.21</v>
      </c>
      <c r="J7" s="103">
        <v>0.36099999999999999</v>
      </c>
      <c r="K7" s="103">
        <v>0.35599999999999998</v>
      </c>
      <c r="L7" s="103">
        <v>0.22600000000000001</v>
      </c>
      <c r="M7" s="103">
        <v>0.436</v>
      </c>
      <c r="N7" s="103">
        <v>0.29499999999999998</v>
      </c>
      <c r="O7" s="103">
        <v>0.33900000000000002</v>
      </c>
      <c r="P7" s="103">
        <v>0.23899999999999999</v>
      </c>
      <c r="Q7" s="103">
        <v>0.39200000000000002</v>
      </c>
      <c r="R7" s="103">
        <v>0.35099999999999998</v>
      </c>
      <c r="S7" s="103">
        <v>0.23</v>
      </c>
      <c r="T7" s="103">
        <v>0.44600000000000001</v>
      </c>
      <c r="U7" s="103">
        <v>0.35399999999999998</v>
      </c>
      <c r="V7" s="103">
        <v>0.21199999999999999</v>
      </c>
      <c r="W7" s="103">
        <v>0.221</v>
      </c>
      <c r="X7" s="103">
        <v>0.38</v>
      </c>
      <c r="Y7" s="103">
        <v>0.33</v>
      </c>
      <c r="Z7" s="103">
        <v>0.17899999999999999</v>
      </c>
      <c r="AA7" s="103">
        <v>0.39900000000000002</v>
      </c>
      <c r="AB7" s="103">
        <v>0.377</v>
      </c>
      <c r="AC7" s="103">
        <v>0.159</v>
      </c>
      <c r="AD7" s="103">
        <v>0.16400000000000001</v>
      </c>
      <c r="AE7" s="103">
        <v>0.23300000000000001</v>
      </c>
      <c r="AF7" s="103">
        <v>0.309</v>
      </c>
      <c r="AG7" s="147"/>
      <c r="AH7" s="148">
        <f>SUM(B7:AF7)</f>
        <v>9.2470000000000017</v>
      </c>
      <c r="AI7" s="149">
        <f t="shared" ref="AI7:AI18" si="0">IF(ISERROR(AVERAGE(B7:AF7))," ",AVERAGE(B7:AF7))</f>
        <v>0.2982903225806452</v>
      </c>
      <c r="AJ7" s="150">
        <f>MAX(B7:AF7)</f>
        <v>0.44600000000000001</v>
      </c>
    </row>
    <row r="8" spans="1:37">
      <c r="A8" s="40" t="s">
        <v>35</v>
      </c>
      <c r="B8" s="103">
        <v>0.34300000000000003</v>
      </c>
      <c r="C8" s="103">
        <v>0.183</v>
      </c>
      <c r="D8" s="103">
        <v>0.56699999999999995</v>
      </c>
      <c r="E8" s="103">
        <v>0.22500000000000001</v>
      </c>
      <c r="F8" s="103">
        <v>0.27900000000000003</v>
      </c>
      <c r="G8" s="103">
        <v>0.21299999999999999</v>
      </c>
      <c r="H8" s="103">
        <v>0.503</v>
      </c>
      <c r="I8" s="103">
        <v>0.24099999999999999</v>
      </c>
      <c r="J8" s="103">
        <v>0.245</v>
      </c>
      <c r="K8" s="103">
        <v>0.48199999999999998</v>
      </c>
      <c r="L8" s="103">
        <v>0.30199999999999999</v>
      </c>
      <c r="M8" s="103">
        <v>0.19600000000000001</v>
      </c>
      <c r="N8" s="103">
        <v>0.252</v>
      </c>
      <c r="O8" s="103">
        <v>0.26</v>
      </c>
      <c r="P8" s="103">
        <v>0.26700000000000002</v>
      </c>
      <c r="Q8" s="103">
        <v>0.21</v>
      </c>
      <c r="R8" s="103">
        <v>0.36799999999999999</v>
      </c>
      <c r="S8" s="103">
        <v>0.45800000000000002</v>
      </c>
      <c r="T8" s="103">
        <v>0.40500000000000003</v>
      </c>
      <c r="U8" s="103">
        <v>0.216</v>
      </c>
      <c r="V8" s="103">
        <v>0.56200000000000006</v>
      </c>
      <c r="W8" s="103">
        <v>0.314</v>
      </c>
      <c r="X8" s="103">
        <v>0.20399999999999999</v>
      </c>
      <c r="Y8" s="103">
        <v>0.438</v>
      </c>
      <c r="Z8" s="103">
        <v>0.34899999999999998</v>
      </c>
      <c r="AA8" s="103">
        <v>0.26100000000000001</v>
      </c>
      <c r="AB8" s="103">
        <v>0.255</v>
      </c>
      <c r="AC8" s="103">
        <v>0.34699999999999998</v>
      </c>
      <c r="AD8" s="151"/>
      <c r="AE8" s="152"/>
      <c r="AF8" s="152"/>
      <c r="AG8" s="147"/>
      <c r="AH8" s="148">
        <f t="shared" ref="AH8:AH18" si="1">SUM(B8:AF8)</f>
        <v>8.9450000000000003</v>
      </c>
      <c r="AI8" s="149">
        <f t="shared" si="0"/>
        <v>0.3194642857142857</v>
      </c>
      <c r="AJ8" s="150">
        <f t="shared" ref="AJ8:AJ18" si="2">MAX(B8:AF8)</f>
        <v>0.56699999999999995</v>
      </c>
    </row>
    <row r="9" spans="1:37">
      <c r="A9" s="40" t="s">
        <v>36</v>
      </c>
      <c r="B9" s="103">
        <v>0.20799999999999999</v>
      </c>
      <c r="C9" s="103">
        <v>0.33600000000000002</v>
      </c>
      <c r="D9" s="103">
        <v>0.34399999999999997</v>
      </c>
      <c r="E9" s="103">
        <v>0.23499999999999999</v>
      </c>
      <c r="F9" s="103">
        <v>0.24</v>
      </c>
      <c r="G9" s="103">
        <v>0.33400000000000002</v>
      </c>
      <c r="H9" s="103">
        <v>0.315</v>
      </c>
      <c r="I9" s="103">
        <v>0.23200000000000001</v>
      </c>
      <c r="J9" s="103">
        <v>0.35499999999999998</v>
      </c>
      <c r="K9" s="103">
        <v>0.36699999999999999</v>
      </c>
      <c r="L9" s="103">
        <v>0.28899999999999998</v>
      </c>
      <c r="M9" s="103">
        <v>0.26800000000000002</v>
      </c>
      <c r="N9" s="103">
        <v>0.379</v>
      </c>
      <c r="O9" s="103">
        <v>0.38100000000000001</v>
      </c>
      <c r="P9" s="103">
        <v>0.29699999999999999</v>
      </c>
      <c r="Q9" s="103">
        <v>0.39900000000000002</v>
      </c>
      <c r="R9" s="103">
        <v>0.40200000000000002</v>
      </c>
      <c r="S9" s="103">
        <v>0.29099999999999998</v>
      </c>
      <c r="T9" s="103">
        <v>0.28199999999999997</v>
      </c>
      <c r="U9" s="103">
        <v>0.32700000000000001</v>
      </c>
      <c r="V9" s="103">
        <v>0.33500000000000002</v>
      </c>
      <c r="W9" s="103">
        <v>0.26900000000000002</v>
      </c>
      <c r="X9" s="103">
        <v>0.377</v>
      </c>
      <c r="Y9" s="103">
        <v>0.41499999999999998</v>
      </c>
      <c r="Z9" s="103">
        <v>0.30599999999999999</v>
      </c>
      <c r="AA9" s="103">
        <v>0.29699999999999999</v>
      </c>
      <c r="AB9" s="103">
        <v>0.40200000000000002</v>
      </c>
      <c r="AC9" s="103">
        <v>0.32</v>
      </c>
      <c r="AD9" s="103">
        <v>0.246</v>
      </c>
      <c r="AE9" s="103">
        <v>0.378</v>
      </c>
      <c r="AF9" s="103">
        <v>0.375</v>
      </c>
      <c r="AG9" s="147"/>
      <c r="AH9" s="148">
        <f t="shared" si="1"/>
        <v>10.001000000000001</v>
      </c>
      <c r="AI9" s="149">
        <f t="shared" si="0"/>
        <v>0.32261290322580649</v>
      </c>
      <c r="AJ9" s="150">
        <f t="shared" si="2"/>
        <v>0.41499999999999998</v>
      </c>
    </row>
    <row r="10" spans="1:37">
      <c r="A10" s="40" t="s">
        <v>38</v>
      </c>
      <c r="B10" s="103">
        <v>0.30099999999999999</v>
      </c>
      <c r="C10" s="103">
        <v>0.23599999999999999</v>
      </c>
      <c r="D10" s="103">
        <v>0.35499999999999998</v>
      </c>
      <c r="E10" s="103">
        <v>0.46700000000000003</v>
      </c>
      <c r="F10" s="103">
        <v>0.316</v>
      </c>
      <c r="G10" s="103">
        <v>0.42499999999999999</v>
      </c>
      <c r="H10" s="103">
        <v>0.42699999999999999</v>
      </c>
      <c r="I10" s="103">
        <v>0.246</v>
      </c>
      <c r="J10" s="103">
        <v>0.20200000000000001</v>
      </c>
      <c r="K10" s="103">
        <v>0.38300000000000001</v>
      </c>
      <c r="L10" s="103">
        <v>0.39</v>
      </c>
      <c r="M10" s="103">
        <v>0.27700000000000002</v>
      </c>
      <c r="N10" s="103">
        <v>0.49</v>
      </c>
      <c r="O10" s="103">
        <v>0.434</v>
      </c>
      <c r="P10" s="103">
        <v>0.23200000000000001</v>
      </c>
      <c r="Q10" s="103">
        <v>0.25900000000000001</v>
      </c>
      <c r="R10" s="103">
        <v>0.46300000000000002</v>
      </c>
      <c r="S10" s="103">
        <v>0.42299999999999999</v>
      </c>
      <c r="T10" s="103">
        <v>0.27600000000000002</v>
      </c>
      <c r="U10" s="103">
        <v>0.33300000000000002</v>
      </c>
      <c r="V10" s="103">
        <v>0.44400000000000001</v>
      </c>
      <c r="W10" s="103">
        <v>0.27700000000000002</v>
      </c>
      <c r="X10" s="103">
        <v>0.28999999999999998</v>
      </c>
      <c r="Y10" s="103">
        <v>0.48099999999999998</v>
      </c>
      <c r="Z10" s="103">
        <v>0.47099999999999997</v>
      </c>
      <c r="AA10" s="103">
        <v>0.29799999999999999</v>
      </c>
      <c r="AB10" s="103">
        <v>0.47699999999999998</v>
      </c>
      <c r="AC10" s="103">
        <v>0.497</v>
      </c>
      <c r="AD10" s="103">
        <v>0.372</v>
      </c>
      <c r="AE10" s="103">
        <v>0.34399999999999997</v>
      </c>
      <c r="AF10" s="153"/>
      <c r="AG10" s="147"/>
      <c r="AH10" s="148">
        <f t="shared" si="1"/>
        <v>10.886000000000001</v>
      </c>
      <c r="AI10" s="149">
        <f t="shared" si="0"/>
        <v>0.36286666666666673</v>
      </c>
      <c r="AJ10" s="150">
        <f t="shared" si="2"/>
        <v>0.497</v>
      </c>
    </row>
    <row r="11" spans="1:37">
      <c r="A11" s="40" t="s">
        <v>39</v>
      </c>
      <c r="B11" s="103">
        <v>0.58299999999999996</v>
      </c>
      <c r="C11" s="103">
        <v>0.47899999999999998</v>
      </c>
      <c r="D11" s="103">
        <v>0.32700000000000001</v>
      </c>
      <c r="E11" s="103">
        <v>0.54400000000000004</v>
      </c>
      <c r="F11" s="103">
        <v>0.436</v>
      </c>
      <c r="G11" s="103">
        <v>0.22</v>
      </c>
      <c r="H11" s="103">
        <v>0.28199999999999997</v>
      </c>
      <c r="I11" s="103">
        <v>0.503</v>
      </c>
      <c r="J11" s="103">
        <v>0.48499999999999999</v>
      </c>
      <c r="K11" s="103">
        <v>0.34799999999999998</v>
      </c>
      <c r="L11" s="103">
        <v>0.60699999999999998</v>
      </c>
      <c r="M11" s="103">
        <v>0.626</v>
      </c>
      <c r="N11" s="103">
        <v>0.41399999999999998</v>
      </c>
      <c r="O11" s="103">
        <v>0.27</v>
      </c>
      <c r="P11" s="103">
        <v>0.42499999999999999</v>
      </c>
      <c r="Q11" s="103">
        <v>0.439</v>
      </c>
      <c r="R11" s="103">
        <v>0.28699999999999998</v>
      </c>
      <c r="S11" s="103">
        <v>0.48699999999999999</v>
      </c>
      <c r="T11" s="103">
        <v>0.61</v>
      </c>
      <c r="U11" s="103">
        <v>0.309</v>
      </c>
      <c r="V11" s="103">
        <v>0.33300000000000002</v>
      </c>
      <c r="W11" s="103">
        <v>0.60799999999999998</v>
      </c>
      <c r="X11" s="103">
        <v>0.57099999999999995</v>
      </c>
      <c r="Y11" s="103">
        <v>0.39500000000000002</v>
      </c>
      <c r="Z11" s="103">
        <v>0.63400000000000001</v>
      </c>
      <c r="AA11" s="103">
        <v>0.63400000000000001</v>
      </c>
      <c r="AB11" s="103">
        <v>0.49199999999999999</v>
      </c>
      <c r="AC11" s="103">
        <v>0.22800000000000001</v>
      </c>
      <c r="AD11" s="103">
        <v>0.76300000000000001</v>
      </c>
      <c r="AE11" s="103">
        <v>0.66200000000000003</v>
      </c>
      <c r="AF11" s="103">
        <v>0.49</v>
      </c>
      <c r="AG11" s="147"/>
      <c r="AH11" s="148">
        <f t="shared" si="1"/>
        <v>14.491</v>
      </c>
      <c r="AI11" s="149">
        <f t="shared" si="0"/>
        <v>0.46745161290322579</v>
      </c>
      <c r="AJ11" s="150">
        <f t="shared" si="2"/>
        <v>0.76300000000000001</v>
      </c>
    </row>
    <row r="12" spans="1:37">
      <c r="A12" s="40" t="s">
        <v>40</v>
      </c>
      <c r="B12" s="103">
        <v>0.61599999999999999</v>
      </c>
      <c r="C12" s="103">
        <v>0.78300000000000003</v>
      </c>
      <c r="D12" s="103">
        <v>0.42</v>
      </c>
      <c r="E12" s="103">
        <v>0.20899999999999999</v>
      </c>
      <c r="F12" s="103">
        <v>0.59799999999999998</v>
      </c>
      <c r="G12" s="103">
        <v>0.58499999999999996</v>
      </c>
      <c r="H12" s="103">
        <v>0.253</v>
      </c>
      <c r="I12" s="103">
        <v>0.59499999999999997</v>
      </c>
      <c r="J12" s="103">
        <v>0.50800000000000001</v>
      </c>
      <c r="K12" s="103">
        <v>0.26400000000000001</v>
      </c>
      <c r="L12" s="103">
        <v>0.31</v>
      </c>
      <c r="M12" s="103">
        <v>0.40699999999999997</v>
      </c>
      <c r="N12" s="103">
        <v>0.45300000000000001</v>
      </c>
      <c r="O12" s="103">
        <v>0.26100000000000001</v>
      </c>
      <c r="P12" s="103">
        <v>0.40699999999999997</v>
      </c>
      <c r="Q12" s="103">
        <v>0.48899999999999999</v>
      </c>
      <c r="R12" s="103">
        <v>0.248</v>
      </c>
      <c r="S12" s="103">
        <v>0.25</v>
      </c>
      <c r="T12" s="103">
        <v>0.34100000000000003</v>
      </c>
      <c r="U12" s="103">
        <v>0.32100000000000001</v>
      </c>
      <c r="V12" s="103">
        <v>0.27600000000000002</v>
      </c>
      <c r="W12" s="103">
        <v>0.47599999999999998</v>
      </c>
      <c r="X12" s="103">
        <v>0.55200000000000005</v>
      </c>
      <c r="Y12" s="103">
        <v>0.38300000000000001</v>
      </c>
      <c r="Z12" s="103">
        <v>0.38300000000000001</v>
      </c>
      <c r="AA12" s="103">
        <v>0.64900000000000002</v>
      </c>
      <c r="AB12" s="103">
        <v>0.504</v>
      </c>
      <c r="AC12" s="103">
        <v>0.57799999999999996</v>
      </c>
      <c r="AD12" s="103">
        <v>0.54700000000000004</v>
      </c>
      <c r="AE12" s="103">
        <v>0.58199999999999996</v>
      </c>
      <c r="AF12" s="152"/>
      <c r="AG12" s="147"/>
      <c r="AH12" s="148">
        <f t="shared" si="1"/>
        <v>13.247999999999999</v>
      </c>
      <c r="AI12" s="149">
        <f t="shared" si="0"/>
        <v>0.44159999999999999</v>
      </c>
      <c r="AJ12" s="150">
        <f t="shared" si="2"/>
        <v>0.78300000000000003</v>
      </c>
    </row>
    <row r="13" spans="1:37">
      <c r="A13" s="40" t="s">
        <v>41</v>
      </c>
      <c r="B13" s="103">
        <v>0.378</v>
      </c>
      <c r="C13" s="103">
        <v>0.41499999999999998</v>
      </c>
      <c r="D13" s="103">
        <v>0.61899999999999999</v>
      </c>
      <c r="E13" s="103">
        <v>0.44400000000000001</v>
      </c>
      <c r="F13" s="103">
        <v>0.39200000000000002</v>
      </c>
      <c r="G13" s="103">
        <v>0.41299999999999998</v>
      </c>
      <c r="H13" s="103">
        <v>0.40400000000000003</v>
      </c>
      <c r="I13" s="103">
        <v>0.251</v>
      </c>
      <c r="J13" s="103">
        <v>0.245</v>
      </c>
      <c r="K13" s="103">
        <v>0.46800000000000003</v>
      </c>
      <c r="L13" s="103">
        <v>0.49099999999999999</v>
      </c>
      <c r="M13" s="103">
        <v>0.28899999999999998</v>
      </c>
      <c r="N13" s="103">
        <v>0.33700000000000002</v>
      </c>
      <c r="O13" s="103">
        <v>0.45600000000000002</v>
      </c>
      <c r="P13" s="103">
        <v>0.32200000000000001</v>
      </c>
      <c r="Q13" s="103">
        <v>0.23699999999999999</v>
      </c>
      <c r="R13" s="103">
        <v>0.45</v>
      </c>
      <c r="S13" s="103">
        <v>0.44400000000000001</v>
      </c>
      <c r="T13" s="103">
        <v>0.25800000000000001</v>
      </c>
      <c r="U13" s="103">
        <v>0.33500000000000002</v>
      </c>
      <c r="V13" s="103">
        <v>0.47299999999999998</v>
      </c>
      <c r="W13" s="103">
        <v>0.25600000000000001</v>
      </c>
      <c r="X13" s="103">
        <v>0.28199999999999997</v>
      </c>
      <c r="Y13" s="103">
        <v>0.43</v>
      </c>
      <c r="Z13" s="103">
        <v>0.443</v>
      </c>
      <c r="AA13" s="103">
        <v>0.22900000000000001</v>
      </c>
      <c r="AB13" s="103">
        <v>0.34799999999999998</v>
      </c>
      <c r="AC13" s="103">
        <v>0.41099999999999998</v>
      </c>
      <c r="AD13" s="103">
        <v>0.29699999999999999</v>
      </c>
      <c r="AE13" s="103">
        <v>0.23100000000000001</v>
      </c>
      <c r="AF13" s="103">
        <v>0.42899999999999999</v>
      </c>
      <c r="AG13" s="147"/>
      <c r="AH13" s="148">
        <f t="shared" si="1"/>
        <v>11.477</v>
      </c>
      <c r="AI13" s="149">
        <f t="shared" si="0"/>
        <v>0.3702258064516129</v>
      </c>
      <c r="AJ13" s="150">
        <f t="shared" si="2"/>
        <v>0.61899999999999999</v>
      </c>
    </row>
    <row r="14" spans="1:37">
      <c r="A14" s="40" t="s">
        <v>42</v>
      </c>
      <c r="B14" s="103">
        <v>0.47099999999999997</v>
      </c>
      <c r="C14" s="103">
        <v>0.27200000000000002</v>
      </c>
      <c r="D14" s="103">
        <v>0.32900000000000001</v>
      </c>
      <c r="E14" s="103">
        <v>0.42899999999999999</v>
      </c>
      <c r="F14" s="103">
        <v>0.17899999999999999</v>
      </c>
      <c r="G14" s="103">
        <v>0.22</v>
      </c>
      <c r="H14" s="103">
        <v>0.33500000000000002</v>
      </c>
      <c r="I14" s="103">
        <v>0.219</v>
      </c>
      <c r="J14" s="103">
        <v>0.29499999999999998</v>
      </c>
      <c r="K14" s="103">
        <v>0.33400000000000002</v>
      </c>
      <c r="L14" s="103">
        <v>0.39500000000000002</v>
      </c>
      <c r="M14" s="103">
        <v>0.191</v>
      </c>
      <c r="N14" s="103">
        <v>0.193</v>
      </c>
      <c r="O14" s="103">
        <v>0.32700000000000001</v>
      </c>
      <c r="P14" s="103">
        <v>0.35799999999999998</v>
      </c>
      <c r="Q14" s="103">
        <v>0.159</v>
      </c>
      <c r="R14" s="103">
        <v>0.317</v>
      </c>
      <c r="S14" s="103">
        <v>0.36599999999999999</v>
      </c>
      <c r="T14" s="103">
        <v>0.224</v>
      </c>
      <c r="U14" s="103">
        <v>0.24099999999999999</v>
      </c>
      <c r="V14" s="103">
        <v>0.36599999999999999</v>
      </c>
      <c r="W14" s="103">
        <v>0.379</v>
      </c>
      <c r="X14" s="103">
        <v>0.16700000000000001</v>
      </c>
      <c r="Y14" s="103">
        <v>0.32300000000000001</v>
      </c>
      <c r="Z14" s="103">
        <v>0.35899999999999999</v>
      </c>
      <c r="AA14" s="103">
        <v>0.21</v>
      </c>
      <c r="AB14" s="103">
        <v>0.17599999999999999</v>
      </c>
      <c r="AC14" s="103">
        <v>0.27600000000000002</v>
      </c>
      <c r="AD14" s="103">
        <v>0.33700000000000002</v>
      </c>
      <c r="AE14" s="103">
        <v>0.16400000000000001</v>
      </c>
      <c r="AF14" s="103">
        <v>0.23499999999999999</v>
      </c>
      <c r="AG14" s="147"/>
      <c r="AH14" s="148">
        <f t="shared" si="1"/>
        <v>8.8459999999999983</v>
      </c>
      <c r="AI14" s="149">
        <f t="shared" si="0"/>
        <v>0.28535483870967737</v>
      </c>
      <c r="AJ14" s="150">
        <f t="shared" si="2"/>
        <v>0.47099999999999997</v>
      </c>
    </row>
    <row r="15" spans="1:37">
      <c r="A15" s="40" t="s">
        <v>43</v>
      </c>
      <c r="B15" s="103">
        <v>0.26200000000000001</v>
      </c>
      <c r="C15" s="103">
        <v>0.115</v>
      </c>
      <c r="D15" s="103">
        <v>0.14199999999999999</v>
      </c>
      <c r="E15" s="103">
        <v>0.216</v>
      </c>
      <c r="F15" s="103">
        <v>0.24299999999999999</v>
      </c>
      <c r="G15" s="103">
        <v>0.161</v>
      </c>
      <c r="H15" s="103">
        <v>0.39200000000000002</v>
      </c>
      <c r="I15" s="103">
        <v>0.36899999999999999</v>
      </c>
      <c r="J15" s="103">
        <v>0.23499999999999999</v>
      </c>
      <c r="K15" s="103">
        <v>0.23200000000000001</v>
      </c>
      <c r="L15" s="103">
        <v>0.45400000000000001</v>
      </c>
      <c r="M15" s="103">
        <v>0.41499999999999998</v>
      </c>
      <c r="N15" s="103">
        <v>0.23799999999999999</v>
      </c>
      <c r="O15" s="103">
        <v>0.46400000000000002</v>
      </c>
      <c r="P15" s="103">
        <v>0.37</v>
      </c>
      <c r="Q15" s="103">
        <v>0.23</v>
      </c>
      <c r="R15" s="103">
        <v>0.27500000000000002</v>
      </c>
      <c r="S15" s="103">
        <v>0.50600000000000001</v>
      </c>
      <c r="T15" s="103">
        <v>0.44700000000000001</v>
      </c>
      <c r="U15" s="103">
        <v>0.28199999999999997</v>
      </c>
      <c r="V15" s="103">
        <v>0.52700000000000002</v>
      </c>
      <c r="W15" s="103">
        <v>0.46</v>
      </c>
      <c r="X15" s="103">
        <v>0.33800000000000002</v>
      </c>
      <c r="Y15" s="103">
        <v>0.28899999999999998</v>
      </c>
      <c r="Z15" s="103">
        <v>0.57399999999999995</v>
      </c>
      <c r="AA15" s="103">
        <v>0.56699999999999995</v>
      </c>
      <c r="AB15" s="103">
        <v>0.35399999999999998</v>
      </c>
      <c r="AC15" s="103">
        <v>0.57799999999999996</v>
      </c>
      <c r="AD15" s="103">
        <v>0.54</v>
      </c>
      <c r="AE15" s="103">
        <v>0.33300000000000002</v>
      </c>
      <c r="AF15" s="152"/>
      <c r="AG15" s="147"/>
      <c r="AH15" s="148">
        <f t="shared" si="1"/>
        <v>10.608000000000002</v>
      </c>
      <c r="AI15" s="149">
        <f t="shared" si="0"/>
        <v>0.35360000000000008</v>
      </c>
      <c r="AJ15" s="150">
        <f t="shared" si="2"/>
        <v>0.57799999999999996</v>
      </c>
      <c r="AK15" s="46"/>
    </row>
    <row r="16" spans="1:37">
      <c r="A16" s="40" t="s">
        <v>44</v>
      </c>
      <c r="B16" s="103">
        <v>0.33300000000000002</v>
      </c>
      <c r="C16" s="103">
        <v>0.53300000000000003</v>
      </c>
      <c r="D16" s="103">
        <v>0.49</v>
      </c>
      <c r="E16" s="103">
        <v>0.13400000000000001</v>
      </c>
      <c r="F16" s="103">
        <v>0.62</v>
      </c>
      <c r="G16" s="103">
        <v>0.55900000000000005</v>
      </c>
      <c r="H16" s="103">
        <v>0.32500000000000001</v>
      </c>
      <c r="I16" s="103">
        <v>0.20200000000000001</v>
      </c>
      <c r="J16" s="103">
        <v>0.314</v>
      </c>
      <c r="K16" s="103">
        <v>0.33300000000000002</v>
      </c>
      <c r="L16" s="103">
        <v>0.253</v>
      </c>
      <c r="M16" s="103">
        <v>0.45100000000000001</v>
      </c>
      <c r="N16" s="103">
        <v>0.46</v>
      </c>
      <c r="O16" s="103">
        <v>0.26700000000000002</v>
      </c>
      <c r="P16" s="103">
        <v>0.27500000000000002</v>
      </c>
      <c r="Q16" s="103">
        <v>0.46400000000000002</v>
      </c>
      <c r="R16" s="103">
        <v>0.45400000000000001</v>
      </c>
      <c r="S16" s="103">
        <v>0.27300000000000002</v>
      </c>
      <c r="T16" s="103">
        <v>0.32</v>
      </c>
      <c r="U16" s="103">
        <v>0.35699999999999998</v>
      </c>
      <c r="V16" s="103">
        <v>0.247</v>
      </c>
      <c r="W16" s="103">
        <v>0.19</v>
      </c>
      <c r="X16" s="103">
        <v>0.441</v>
      </c>
      <c r="Y16" s="103">
        <v>0.40300000000000002</v>
      </c>
      <c r="Z16" s="103">
        <v>0.23599999999999999</v>
      </c>
      <c r="AA16" s="103">
        <v>0.33800000000000002</v>
      </c>
      <c r="AB16" s="103">
        <v>0.34599999999999997</v>
      </c>
      <c r="AC16" s="103">
        <v>0.219</v>
      </c>
      <c r="AD16" s="103">
        <v>0.10299999999999999</v>
      </c>
      <c r="AE16" s="103">
        <v>0.40200000000000002</v>
      </c>
      <c r="AF16" s="103">
        <v>0.39200000000000002</v>
      </c>
      <c r="AG16" s="147"/>
      <c r="AH16" s="148">
        <f t="shared" si="1"/>
        <v>10.734</v>
      </c>
      <c r="AI16" s="149">
        <f t="shared" si="0"/>
        <v>0.346258064516129</v>
      </c>
      <c r="AJ16" s="150">
        <f t="shared" si="2"/>
        <v>0.62</v>
      </c>
      <c r="AK16" s="46"/>
    </row>
    <row r="17" spans="1:37">
      <c r="A17" s="40" t="s">
        <v>45</v>
      </c>
      <c r="B17" s="103">
        <v>0.25600000000000001</v>
      </c>
      <c r="C17" s="103">
        <v>0.40500000000000003</v>
      </c>
      <c r="D17" s="103">
        <v>0.44900000000000001</v>
      </c>
      <c r="E17" s="103">
        <v>0.253</v>
      </c>
      <c r="F17" s="103">
        <v>0.23599999999999999</v>
      </c>
      <c r="G17" s="103">
        <v>0.41099999999999998</v>
      </c>
      <c r="H17" s="103">
        <v>0.377</v>
      </c>
      <c r="I17" s="103">
        <v>0.24099999999999999</v>
      </c>
      <c r="J17" s="103">
        <v>0.308</v>
      </c>
      <c r="K17" s="103">
        <v>0.377</v>
      </c>
      <c r="L17" s="103">
        <v>0.23400000000000001</v>
      </c>
      <c r="M17" s="103">
        <v>0.221</v>
      </c>
      <c r="N17" s="103">
        <v>0.40799999999999997</v>
      </c>
      <c r="O17" s="103">
        <v>0.35399999999999998</v>
      </c>
      <c r="P17" s="103">
        <v>0.53600000000000003</v>
      </c>
      <c r="Q17" s="103">
        <v>0</v>
      </c>
      <c r="R17" s="103">
        <v>0.35499999999999998</v>
      </c>
      <c r="S17" s="103">
        <v>0.219</v>
      </c>
      <c r="T17" s="103">
        <v>0.191</v>
      </c>
      <c r="U17" s="103">
        <v>0.36</v>
      </c>
      <c r="V17" s="103">
        <v>0.379</v>
      </c>
      <c r="W17" s="103">
        <v>0.20399999999999999</v>
      </c>
      <c r="X17" s="103">
        <v>0.38900000000000001</v>
      </c>
      <c r="Y17" s="103">
        <v>0.33600000000000002</v>
      </c>
      <c r="Z17" s="103">
        <v>0.21099999999999999</v>
      </c>
      <c r="AA17" s="103">
        <v>0.19600000000000001</v>
      </c>
      <c r="AB17" s="103">
        <v>0.39500000000000002</v>
      </c>
      <c r="AC17" s="103">
        <v>0.35499999999999998</v>
      </c>
      <c r="AD17" s="103">
        <v>0.21199999999999999</v>
      </c>
      <c r="AE17" s="103">
        <v>0.35399999999999998</v>
      </c>
      <c r="AF17" s="152"/>
      <c r="AG17" s="147"/>
      <c r="AH17" s="148">
        <f t="shared" si="1"/>
        <v>9.2220000000000013</v>
      </c>
      <c r="AI17" s="149">
        <f t="shared" si="0"/>
        <v>0.30740000000000006</v>
      </c>
      <c r="AJ17" s="150">
        <f t="shared" si="2"/>
        <v>0.53600000000000003</v>
      </c>
      <c r="AK17" s="46"/>
    </row>
    <row r="18" spans="1:37">
      <c r="A18" s="40" t="s">
        <v>46</v>
      </c>
      <c r="B18" s="103">
        <v>0.38100000000000001</v>
      </c>
      <c r="C18" s="103">
        <v>0.19700000000000001</v>
      </c>
      <c r="D18" s="103">
        <v>0.17100000000000001</v>
      </c>
      <c r="E18" s="103">
        <v>0.38</v>
      </c>
      <c r="F18" s="103">
        <v>0.33200000000000002</v>
      </c>
      <c r="G18" s="103">
        <v>0.20399999999999999</v>
      </c>
      <c r="H18" s="103">
        <v>0.36</v>
      </c>
      <c r="I18" s="103">
        <v>0.36499999999999999</v>
      </c>
      <c r="J18" s="103">
        <v>0.26400000000000001</v>
      </c>
      <c r="K18" s="103">
        <v>0.214</v>
      </c>
      <c r="L18" s="103">
        <v>0.38</v>
      </c>
      <c r="M18" s="103">
        <v>0.34699999999999998</v>
      </c>
      <c r="N18" s="103">
        <v>0.193</v>
      </c>
      <c r="O18" s="103">
        <v>0.27900000000000003</v>
      </c>
      <c r="P18" s="103">
        <v>0.32700000000000001</v>
      </c>
      <c r="Q18" s="103">
        <v>0.193</v>
      </c>
      <c r="R18" s="103">
        <v>0.193</v>
      </c>
      <c r="S18" s="103">
        <v>0.254</v>
      </c>
      <c r="T18" s="103">
        <v>0.29099999999999998</v>
      </c>
      <c r="U18" s="103">
        <v>0.216</v>
      </c>
      <c r="V18" s="103">
        <v>0.32100000000000001</v>
      </c>
      <c r="W18" s="103">
        <v>0.26800000000000002</v>
      </c>
      <c r="X18" s="103">
        <v>0.157</v>
      </c>
      <c r="Y18" s="103">
        <v>0.13100000000000001</v>
      </c>
      <c r="Z18" s="103">
        <v>0.26200000000000001</v>
      </c>
      <c r="AA18" s="103">
        <v>0.254</v>
      </c>
      <c r="AB18" s="103">
        <v>0.186</v>
      </c>
      <c r="AC18" s="103">
        <v>0.27500000000000002</v>
      </c>
      <c r="AD18" s="103">
        <v>0.219</v>
      </c>
      <c r="AE18" s="103">
        <v>0.13800000000000001</v>
      </c>
      <c r="AF18" s="103">
        <v>0.13500000000000001</v>
      </c>
      <c r="AG18" s="147"/>
      <c r="AH18" s="148">
        <f t="shared" si="1"/>
        <v>7.8869999999999996</v>
      </c>
      <c r="AI18" s="103">
        <f t="shared" si="0"/>
        <v>0.25441935483870964</v>
      </c>
      <c r="AJ18" s="150">
        <f t="shared" si="2"/>
        <v>0.38100000000000001</v>
      </c>
      <c r="AK18" s="46"/>
    </row>
    <row r="21" spans="1:37" ht="15">
      <c r="A21" s="142" t="s">
        <v>68</v>
      </c>
      <c r="B21" s="143" t="s">
        <v>69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9"/>
      <c r="AH21" s="9"/>
      <c r="AI21" s="9"/>
      <c r="AJ21" s="9"/>
    </row>
    <row r="22" spans="1:37">
      <c r="A22" s="144" t="s">
        <v>66</v>
      </c>
      <c r="B22" s="144">
        <v>1</v>
      </c>
      <c r="C22" s="144">
        <v>2</v>
      </c>
      <c r="D22" s="144">
        <v>3</v>
      </c>
      <c r="E22" s="144">
        <v>4</v>
      </c>
      <c r="F22" s="144">
        <v>5</v>
      </c>
      <c r="G22" s="144">
        <v>6</v>
      </c>
      <c r="H22" s="144">
        <v>7</v>
      </c>
      <c r="I22" s="144">
        <v>8</v>
      </c>
      <c r="J22" s="144">
        <v>9</v>
      </c>
      <c r="K22" s="144">
        <v>10</v>
      </c>
      <c r="L22" s="144">
        <v>11</v>
      </c>
      <c r="M22" s="144">
        <v>12</v>
      </c>
      <c r="N22" s="144">
        <v>13</v>
      </c>
      <c r="O22" s="144">
        <v>14</v>
      </c>
      <c r="P22" s="144">
        <v>15</v>
      </c>
      <c r="Q22" s="144">
        <v>16</v>
      </c>
      <c r="R22" s="144">
        <v>17</v>
      </c>
      <c r="S22" s="144">
        <v>18</v>
      </c>
      <c r="T22" s="144">
        <v>19</v>
      </c>
      <c r="U22" s="144">
        <v>20</v>
      </c>
      <c r="V22" s="144">
        <v>21</v>
      </c>
      <c r="W22" s="144">
        <v>22</v>
      </c>
      <c r="X22" s="144">
        <v>23</v>
      </c>
      <c r="Y22" s="144">
        <v>24</v>
      </c>
      <c r="Z22" s="144">
        <v>25</v>
      </c>
      <c r="AA22" s="144">
        <v>26</v>
      </c>
      <c r="AB22" s="144">
        <v>27</v>
      </c>
      <c r="AC22" s="144">
        <v>28</v>
      </c>
      <c r="AD22" s="144">
        <v>29</v>
      </c>
      <c r="AE22" s="144">
        <v>30</v>
      </c>
      <c r="AF22" s="144">
        <v>31</v>
      </c>
      <c r="AG22" s="145"/>
      <c r="AH22" s="146" t="s">
        <v>32</v>
      </c>
      <c r="AI22" s="146" t="s">
        <v>67</v>
      </c>
      <c r="AJ22" s="146" t="s">
        <v>24</v>
      </c>
    </row>
    <row r="23" spans="1:37">
      <c r="A23" s="92">
        <v>43466</v>
      </c>
      <c r="B23" s="103">
        <v>0.63800000000000001</v>
      </c>
      <c r="C23" s="103">
        <v>0.56499999999999995</v>
      </c>
      <c r="D23" s="103">
        <v>0.63800000000000001</v>
      </c>
      <c r="E23" s="103">
        <v>0.56799999999999995</v>
      </c>
      <c r="F23" s="103">
        <v>0.51700000000000002</v>
      </c>
      <c r="G23" s="103">
        <v>0.53900000000000003</v>
      </c>
      <c r="H23" s="103">
        <v>0.629</v>
      </c>
      <c r="I23" s="103">
        <v>0.50800000000000001</v>
      </c>
      <c r="J23" s="103">
        <v>0.48899999999999999</v>
      </c>
      <c r="K23" s="103">
        <v>0.55500000000000005</v>
      </c>
      <c r="L23" s="103">
        <v>0.44700000000000001</v>
      </c>
      <c r="M23" s="103">
        <v>0.5</v>
      </c>
      <c r="N23" s="103">
        <v>0.55700000000000005</v>
      </c>
      <c r="O23" s="103">
        <v>0.55300000000000005</v>
      </c>
      <c r="P23" s="103">
        <v>0.54100000000000004</v>
      </c>
      <c r="Q23" s="103">
        <v>0.48299999999999998</v>
      </c>
      <c r="R23" s="103">
        <v>0.54300000000000004</v>
      </c>
      <c r="S23" s="103">
        <v>0.49199999999999999</v>
      </c>
      <c r="T23" s="103">
        <v>0.45700000000000002</v>
      </c>
      <c r="U23" s="103">
        <v>0.56599999999999995</v>
      </c>
      <c r="V23" s="103">
        <v>0.56000000000000005</v>
      </c>
      <c r="W23" s="103">
        <v>0.49299999999999999</v>
      </c>
      <c r="X23" s="103">
        <v>0.47199999999999998</v>
      </c>
      <c r="Y23" s="103">
        <v>0.64</v>
      </c>
      <c r="Z23" s="103">
        <v>0.46800000000000003</v>
      </c>
      <c r="AA23" s="103">
        <v>0.45700000000000002</v>
      </c>
      <c r="AB23" s="103">
        <v>0.53400000000000003</v>
      </c>
      <c r="AC23" s="103">
        <v>0.59299999999999997</v>
      </c>
      <c r="AD23" s="103">
        <v>0.51800000000000002</v>
      </c>
      <c r="AE23" s="103">
        <v>0.501</v>
      </c>
      <c r="AF23" s="103">
        <v>0.52900000000000003</v>
      </c>
      <c r="AG23" s="147"/>
      <c r="AH23" s="148">
        <f>SUM(B23:AF23)</f>
        <v>16.550000000000004</v>
      </c>
      <c r="AI23" s="149">
        <f t="shared" ref="AI23:AI34" si="3">IF(ISERROR(AVERAGE(B23:AF23))," ",AVERAGE(B23:AF23))</f>
        <v>0.53387096774193565</v>
      </c>
      <c r="AJ23" s="150">
        <f>MAX(B23:AF23)</f>
        <v>0.64</v>
      </c>
    </row>
    <row r="24" spans="1:37">
      <c r="A24" s="40" t="s">
        <v>35</v>
      </c>
      <c r="B24" s="103">
        <v>0.48199999999999998</v>
      </c>
      <c r="C24" s="103">
        <v>0.49099999999999999</v>
      </c>
      <c r="D24" s="103">
        <v>0.56899999999999995</v>
      </c>
      <c r="E24" s="103">
        <v>0.58899999999999997</v>
      </c>
      <c r="F24" s="103">
        <v>0.53200000000000003</v>
      </c>
      <c r="G24" s="103">
        <v>0.51900000000000002</v>
      </c>
      <c r="H24" s="103">
        <v>0.496</v>
      </c>
      <c r="I24" s="103">
        <v>0.505</v>
      </c>
      <c r="J24" s="103">
        <v>0.50900000000000001</v>
      </c>
      <c r="K24" s="103">
        <v>0.60799999999999998</v>
      </c>
      <c r="L24" s="103">
        <v>0.58599999999999997</v>
      </c>
      <c r="M24" s="103">
        <v>0.53900000000000003</v>
      </c>
      <c r="N24" s="103">
        <v>0.53200000000000003</v>
      </c>
      <c r="O24" s="103">
        <v>0.51900000000000002</v>
      </c>
      <c r="P24" s="103">
        <v>0.48599999999999999</v>
      </c>
      <c r="Q24" s="103">
        <v>0.58299999999999996</v>
      </c>
      <c r="R24" s="103">
        <v>0.57499999999999996</v>
      </c>
      <c r="S24" s="103">
        <v>0.55700000000000005</v>
      </c>
      <c r="T24" s="103">
        <v>0.57099999999999995</v>
      </c>
      <c r="U24" s="103">
        <v>0.49199999999999999</v>
      </c>
      <c r="V24" s="103">
        <v>0.56200000000000006</v>
      </c>
      <c r="W24" s="103">
        <v>0.54700000000000004</v>
      </c>
      <c r="X24" s="103">
        <v>0.60099999999999998</v>
      </c>
      <c r="Y24" s="103">
        <v>0.56100000000000005</v>
      </c>
      <c r="Z24" s="103">
        <v>0.60699999999999998</v>
      </c>
      <c r="AA24" s="103">
        <v>0.49199999999999999</v>
      </c>
      <c r="AB24" s="103">
        <v>0.50900000000000001</v>
      </c>
      <c r="AC24" s="103">
        <v>0.56899999999999995</v>
      </c>
      <c r="AD24" s="151"/>
      <c r="AE24" s="152"/>
      <c r="AF24" s="152"/>
      <c r="AG24" s="147"/>
      <c r="AH24" s="148">
        <f t="shared" ref="AH24:AH34" si="4">SUM(B24:AF24)</f>
        <v>15.187999999999999</v>
      </c>
      <c r="AI24" s="149">
        <f t="shared" si="3"/>
        <v>0.54242857142857137</v>
      </c>
      <c r="AJ24" s="150">
        <f t="shared" ref="AJ24:AJ34" si="5">MAX(B24:AF24)</f>
        <v>0.60799999999999998</v>
      </c>
    </row>
    <row r="25" spans="1:37">
      <c r="A25" s="40" t="s">
        <v>36</v>
      </c>
      <c r="B25" s="103">
        <v>0.55000000000000004</v>
      </c>
      <c r="C25" s="103">
        <v>0.47299999999999998</v>
      </c>
      <c r="D25" s="103">
        <v>0.57799999999999996</v>
      </c>
      <c r="E25" s="103">
        <v>0.55700000000000005</v>
      </c>
      <c r="F25" s="103">
        <v>0.57499999999999996</v>
      </c>
      <c r="G25" s="103">
        <v>0.59299999999999997</v>
      </c>
      <c r="H25" s="103">
        <v>0.48699999999999999</v>
      </c>
      <c r="I25" s="103">
        <v>0.55600000000000005</v>
      </c>
      <c r="J25" s="103">
        <v>0.51900000000000002</v>
      </c>
      <c r="K25" s="103">
        <v>0.52200000000000002</v>
      </c>
      <c r="L25" s="103">
        <v>0.63500000000000001</v>
      </c>
      <c r="M25" s="103">
        <v>0.499</v>
      </c>
      <c r="N25" s="103">
        <v>0.52500000000000002</v>
      </c>
      <c r="O25" s="103">
        <v>0.59899999999999998</v>
      </c>
      <c r="P25" s="103">
        <v>0.45600000000000002</v>
      </c>
      <c r="Q25" s="103">
        <v>0.56100000000000005</v>
      </c>
      <c r="R25" s="103">
        <v>0.54200000000000004</v>
      </c>
      <c r="S25" s="103">
        <v>0.52400000000000002</v>
      </c>
      <c r="T25" s="103">
        <v>0.48699999999999999</v>
      </c>
      <c r="U25" s="103">
        <v>0.51</v>
      </c>
      <c r="V25" s="103">
        <v>0.52</v>
      </c>
      <c r="W25" s="103">
        <v>0.52</v>
      </c>
      <c r="X25" s="103">
        <v>0.53900000000000003</v>
      </c>
      <c r="Y25" s="103">
        <v>0.54800000000000004</v>
      </c>
      <c r="Z25" s="103">
        <v>0.59799999999999998</v>
      </c>
      <c r="AA25" s="103">
        <v>0.501</v>
      </c>
      <c r="AB25" s="103">
        <v>0.52400000000000002</v>
      </c>
      <c r="AC25" s="103">
        <v>0.54400000000000004</v>
      </c>
      <c r="AD25" s="103">
        <v>0.48899999999999999</v>
      </c>
      <c r="AE25" s="103">
        <v>0.502</v>
      </c>
      <c r="AF25" s="103">
        <v>0.57599999999999996</v>
      </c>
      <c r="AG25" s="147"/>
      <c r="AH25" s="148">
        <f t="shared" si="4"/>
        <v>16.609000000000002</v>
      </c>
      <c r="AI25" s="149">
        <f t="shared" si="3"/>
        <v>0.53577419354838718</v>
      </c>
      <c r="AJ25" s="150">
        <f t="shared" si="5"/>
        <v>0.63500000000000001</v>
      </c>
    </row>
    <row r="26" spans="1:37">
      <c r="A26" s="40" t="s">
        <v>38</v>
      </c>
      <c r="B26" s="103">
        <v>0.54900000000000004</v>
      </c>
      <c r="C26" s="103">
        <v>0.53100000000000003</v>
      </c>
      <c r="D26" s="103">
        <v>0.55800000000000005</v>
      </c>
      <c r="E26" s="103">
        <v>0.58599999999999997</v>
      </c>
      <c r="F26" s="103">
        <v>0.51300000000000001</v>
      </c>
      <c r="G26" s="103">
        <v>0.48499999999999999</v>
      </c>
      <c r="H26" s="103">
        <v>0.59099999999999997</v>
      </c>
      <c r="I26" s="103">
        <v>0.54800000000000004</v>
      </c>
      <c r="J26" s="103">
        <v>0.55700000000000005</v>
      </c>
      <c r="K26" s="103">
        <v>0.59799999999999998</v>
      </c>
      <c r="L26" s="103">
        <v>0.44400000000000001</v>
      </c>
      <c r="M26" s="103">
        <v>0.57799999999999996</v>
      </c>
      <c r="N26" s="103">
        <v>0.52700000000000002</v>
      </c>
      <c r="O26" s="103">
        <v>0.5</v>
      </c>
      <c r="P26" s="103">
        <v>0.61399999999999999</v>
      </c>
      <c r="Q26" s="103">
        <v>0.52600000000000002</v>
      </c>
      <c r="R26" s="103">
        <v>0.52900000000000003</v>
      </c>
      <c r="S26" s="103">
        <v>0.59799999999999998</v>
      </c>
      <c r="T26" s="103">
        <v>0.49099999999999999</v>
      </c>
      <c r="U26" s="103">
        <v>0.54600000000000004</v>
      </c>
      <c r="V26" s="103">
        <v>0.60299999999999998</v>
      </c>
      <c r="W26" s="103">
        <v>0.57499999999999996</v>
      </c>
      <c r="X26" s="103">
        <v>0.55200000000000005</v>
      </c>
      <c r="Y26" s="103">
        <v>0.51600000000000001</v>
      </c>
      <c r="Z26" s="103">
        <v>0.54100000000000004</v>
      </c>
      <c r="AA26" s="103">
        <v>0.47299999999999998</v>
      </c>
      <c r="AB26" s="103">
        <v>0.503</v>
      </c>
      <c r="AC26" s="103">
        <v>0.58799999999999997</v>
      </c>
      <c r="AD26" s="103">
        <v>0.55300000000000005</v>
      </c>
      <c r="AE26" s="103">
        <v>0.498</v>
      </c>
      <c r="AF26" s="153"/>
      <c r="AG26" s="147"/>
      <c r="AH26" s="148">
        <f t="shared" si="4"/>
        <v>16.271000000000001</v>
      </c>
      <c r="AI26" s="149">
        <f t="shared" si="3"/>
        <v>0.54236666666666666</v>
      </c>
      <c r="AJ26" s="150">
        <f t="shared" si="5"/>
        <v>0.61399999999999999</v>
      </c>
    </row>
    <row r="27" spans="1:37">
      <c r="A27" s="40" t="s">
        <v>39</v>
      </c>
      <c r="B27" s="103">
        <v>0.497</v>
      </c>
      <c r="C27" s="103">
        <v>0.501</v>
      </c>
      <c r="D27" s="103">
        <v>0.54400000000000004</v>
      </c>
      <c r="E27" s="103">
        <v>0.47399999999999998</v>
      </c>
      <c r="F27" s="103">
        <v>0.58399999999999996</v>
      </c>
      <c r="G27" s="103">
        <v>0.58399999999999996</v>
      </c>
      <c r="H27" s="103">
        <v>0.51</v>
      </c>
      <c r="I27" s="103">
        <v>0.495</v>
      </c>
      <c r="J27" s="103">
        <v>0.56299999999999994</v>
      </c>
      <c r="K27" s="103">
        <v>0.49099999999999999</v>
      </c>
      <c r="L27" s="103">
        <v>0.50800000000000001</v>
      </c>
      <c r="M27" s="103">
        <v>0.51100000000000001</v>
      </c>
      <c r="N27" s="103">
        <v>0.57199999999999995</v>
      </c>
      <c r="O27" s="103">
        <v>0.50600000000000001</v>
      </c>
      <c r="P27" s="103">
        <v>0.70899999999999996</v>
      </c>
      <c r="Q27" s="103">
        <v>0.53800000000000003</v>
      </c>
      <c r="R27" s="103">
        <v>0.53600000000000003</v>
      </c>
      <c r="S27" s="103">
        <v>0.50900000000000001</v>
      </c>
      <c r="T27" s="103">
        <v>0.57599999999999996</v>
      </c>
      <c r="U27" s="103">
        <v>0.49399999999999999</v>
      </c>
      <c r="V27" s="103">
        <v>0.5</v>
      </c>
      <c r="W27" s="103">
        <v>0.48699999999999999</v>
      </c>
      <c r="X27" s="103">
        <v>0.5</v>
      </c>
      <c r="Y27" s="103">
        <v>0.46800000000000003</v>
      </c>
      <c r="Z27" s="103">
        <v>0.53800000000000003</v>
      </c>
      <c r="AA27" s="103">
        <v>0.505</v>
      </c>
      <c r="AB27" s="103">
        <v>0.60699999999999998</v>
      </c>
      <c r="AC27" s="103">
        <v>0.48699999999999999</v>
      </c>
      <c r="AD27" s="103">
        <v>0.496</v>
      </c>
      <c r="AE27" s="103">
        <v>0.48599999999999999</v>
      </c>
      <c r="AF27" s="103">
        <v>0.49</v>
      </c>
      <c r="AG27" s="147"/>
      <c r="AH27" s="148">
        <f t="shared" si="4"/>
        <v>16.266000000000002</v>
      </c>
      <c r="AI27" s="149">
        <f t="shared" si="3"/>
        <v>0.52470967741935493</v>
      </c>
      <c r="AJ27" s="150">
        <f t="shared" si="5"/>
        <v>0.70899999999999996</v>
      </c>
    </row>
    <row r="28" spans="1:37">
      <c r="A28" s="40" t="s">
        <v>40</v>
      </c>
      <c r="B28" s="103">
        <v>0.502</v>
      </c>
      <c r="C28" s="103">
        <v>0.56299999999999994</v>
      </c>
      <c r="D28" s="103">
        <v>0.48499999999999999</v>
      </c>
      <c r="E28" s="103">
        <v>0.48499999999999999</v>
      </c>
      <c r="F28" s="103">
        <v>0.49099999999999999</v>
      </c>
      <c r="G28" s="103">
        <v>0.56100000000000005</v>
      </c>
      <c r="H28" s="103">
        <v>0.47499999999999998</v>
      </c>
      <c r="I28" s="103">
        <v>0.55300000000000005</v>
      </c>
      <c r="J28" s="103">
        <v>0.57699999999999996</v>
      </c>
      <c r="K28" s="103">
        <v>0.52</v>
      </c>
      <c r="L28" s="103">
        <v>0.503</v>
      </c>
      <c r="M28" s="103">
        <v>0.55000000000000004</v>
      </c>
      <c r="N28" s="103">
        <v>0.504</v>
      </c>
      <c r="O28" s="103">
        <v>0.6</v>
      </c>
      <c r="P28" s="103">
        <v>0.47899999999999998</v>
      </c>
      <c r="Q28" s="103">
        <v>0.59099999999999997</v>
      </c>
      <c r="R28" s="103">
        <v>0.55500000000000005</v>
      </c>
      <c r="S28" s="103">
        <v>0.52300000000000002</v>
      </c>
      <c r="T28" s="103">
        <v>0.60499999999999998</v>
      </c>
      <c r="U28" s="103">
        <v>0.627</v>
      </c>
      <c r="V28" s="103">
        <v>0.496</v>
      </c>
      <c r="W28" s="103">
        <v>0.49</v>
      </c>
      <c r="X28" s="103">
        <v>0.63</v>
      </c>
      <c r="Y28" s="103">
        <v>0.53400000000000003</v>
      </c>
      <c r="Z28" s="103">
        <v>0.61399999999999999</v>
      </c>
      <c r="AA28" s="103">
        <v>0.504</v>
      </c>
      <c r="AB28" s="103">
        <v>0.52300000000000002</v>
      </c>
      <c r="AC28" s="103">
        <v>0.47799999999999998</v>
      </c>
      <c r="AD28" s="103">
        <v>0.57499999999999996</v>
      </c>
      <c r="AE28" s="103">
        <v>0.504</v>
      </c>
      <c r="AF28" s="152"/>
      <c r="AG28" s="147"/>
      <c r="AH28" s="148">
        <f t="shared" si="4"/>
        <v>16.097000000000001</v>
      </c>
      <c r="AI28" s="149">
        <f t="shared" si="3"/>
        <v>0.53656666666666675</v>
      </c>
      <c r="AJ28" s="150">
        <f t="shared" si="5"/>
        <v>0.63</v>
      </c>
    </row>
    <row r="29" spans="1:37">
      <c r="A29" s="40" t="s">
        <v>41</v>
      </c>
      <c r="B29" s="103">
        <v>0.59</v>
      </c>
      <c r="C29" s="103">
        <v>0.51600000000000001</v>
      </c>
      <c r="D29" s="103">
        <v>0.53100000000000003</v>
      </c>
      <c r="E29" s="103">
        <v>0.58199999999999996</v>
      </c>
      <c r="F29" s="103">
        <v>0.504</v>
      </c>
      <c r="G29" s="103">
        <v>0.61599999999999999</v>
      </c>
      <c r="H29" s="103">
        <v>0.64600000000000002</v>
      </c>
      <c r="I29" s="103">
        <v>0.54600000000000004</v>
      </c>
      <c r="J29" s="103">
        <v>0.58099999999999996</v>
      </c>
      <c r="K29" s="103">
        <v>0.58399999999999996</v>
      </c>
      <c r="L29" s="103">
        <v>0.57099999999999995</v>
      </c>
      <c r="M29" s="103">
        <v>0.54200000000000004</v>
      </c>
      <c r="N29" s="103">
        <v>0.64800000000000002</v>
      </c>
      <c r="O29" s="103">
        <v>0.59199999999999997</v>
      </c>
      <c r="P29" s="103">
        <v>0.52</v>
      </c>
      <c r="Q29" s="103">
        <v>0.55700000000000005</v>
      </c>
      <c r="R29" s="103">
        <v>0.52300000000000002</v>
      </c>
      <c r="S29" s="103">
        <v>0.59</v>
      </c>
      <c r="T29" s="103">
        <v>0.44700000000000001</v>
      </c>
      <c r="U29" s="103">
        <v>0.57499999999999996</v>
      </c>
      <c r="V29" s="103">
        <v>0.64</v>
      </c>
      <c r="W29" s="103">
        <v>0.499</v>
      </c>
      <c r="X29" s="103">
        <v>0.56499999999999995</v>
      </c>
      <c r="Y29" s="103">
        <v>0.53200000000000003</v>
      </c>
      <c r="Z29" s="103">
        <v>0.51400000000000001</v>
      </c>
      <c r="AA29" s="103">
        <v>0.623</v>
      </c>
      <c r="AB29" s="103">
        <v>0.56399999999999995</v>
      </c>
      <c r="AC29" s="103">
        <v>0.60099999999999998</v>
      </c>
      <c r="AD29" s="103">
        <v>0.58499999999999996</v>
      </c>
      <c r="AE29" s="103">
        <v>0.55300000000000005</v>
      </c>
      <c r="AF29" s="103">
        <v>0.59</v>
      </c>
      <c r="AG29" s="147"/>
      <c r="AH29" s="148">
        <f t="shared" si="4"/>
        <v>17.526999999999997</v>
      </c>
      <c r="AI29" s="149">
        <f t="shared" si="3"/>
        <v>0.56538709677419352</v>
      </c>
      <c r="AJ29" s="150">
        <f t="shared" si="5"/>
        <v>0.64800000000000002</v>
      </c>
    </row>
    <row r="30" spans="1:37">
      <c r="A30" s="40" t="s">
        <v>42</v>
      </c>
      <c r="B30" s="103">
        <v>0.56000000000000005</v>
      </c>
      <c r="C30" s="103">
        <v>0.51200000000000001</v>
      </c>
      <c r="D30" s="103">
        <v>0.502</v>
      </c>
      <c r="E30" s="103">
        <v>0.61799999999999999</v>
      </c>
      <c r="F30" s="103">
        <v>0.53</v>
      </c>
      <c r="G30" s="103">
        <v>0.57299999999999995</v>
      </c>
      <c r="H30" s="103">
        <v>0.52100000000000002</v>
      </c>
      <c r="I30" s="103">
        <v>0.56799999999999995</v>
      </c>
      <c r="J30" s="103">
        <v>0.52800000000000002</v>
      </c>
      <c r="K30" s="103">
        <v>0.52900000000000003</v>
      </c>
      <c r="L30" s="103">
        <v>0.60599999999999998</v>
      </c>
      <c r="M30" s="103">
        <v>0.52200000000000002</v>
      </c>
      <c r="N30" s="103">
        <v>0.54500000000000004</v>
      </c>
      <c r="O30" s="103">
        <v>0.53700000000000003</v>
      </c>
      <c r="P30" s="103">
        <v>0.56999999999999995</v>
      </c>
      <c r="Q30" s="103">
        <v>0.501</v>
      </c>
      <c r="R30" s="103">
        <v>0.56299999999999994</v>
      </c>
      <c r="S30" s="103">
        <v>0.65400000000000003</v>
      </c>
      <c r="T30" s="103">
        <v>0.54800000000000004</v>
      </c>
      <c r="U30" s="103">
        <v>0.54700000000000004</v>
      </c>
      <c r="V30" s="103">
        <v>0.58899999999999997</v>
      </c>
      <c r="W30" s="103">
        <v>0.57299999999999995</v>
      </c>
      <c r="X30" s="103">
        <v>0.55700000000000005</v>
      </c>
      <c r="Y30" s="103">
        <v>0.55700000000000005</v>
      </c>
      <c r="Z30" s="103">
        <v>0.58899999999999997</v>
      </c>
      <c r="AA30" s="103">
        <v>0.58699999999999997</v>
      </c>
      <c r="AB30" s="103">
        <v>0.57499999999999996</v>
      </c>
      <c r="AC30" s="103">
        <v>0.54600000000000004</v>
      </c>
      <c r="AD30" s="103">
        <v>0.56699999999999995</v>
      </c>
      <c r="AE30" s="103">
        <v>0.52600000000000002</v>
      </c>
      <c r="AF30" s="103">
        <v>0.623</v>
      </c>
      <c r="AG30" s="147"/>
      <c r="AH30" s="148">
        <f t="shared" si="4"/>
        <v>17.323</v>
      </c>
      <c r="AI30" s="149">
        <f t="shared" si="3"/>
        <v>0.55880645161290321</v>
      </c>
      <c r="AJ30" s="150">
        <f t="shared" si="5"/>
        <v>0.65400000000000003</v>
      </c>
    </row>
    <row r="31" spans="1:37">
      <c r="A31" s="40" t="s">
        <v>43</v>
      </c>
      <c r="B31" s="103">
        <v>0.56899999999999995</v>
      </c>
      <c r="C31" s="103">
        <v>0.52300000000000002</v>
      </c>
      <c r="D31" s="103">
        <v>0.61799999999999999</v>
      </c>
      <c r="E31" s="103">
        <v>0.61899999999999999</v>
      </c>
      <c r="F31" s="103">
        <v>0.47499999999999998</v>
      </c>
      <c r="G31" s="103">
        <v>0.52900000000000003</v>
      </c>
      <c r="H31" s="103">
        <v>0.53100000000000003</v>
      </c>
      <c r="I31" s="103">
        <v>0.52900000000000003</v>
      </c>
      <c r="J31" s="103">
        <v>0.54300000000000004</v>
      </c>
      <c r="K31" s="103">
        <v>0.56399999999999995</v>
      </c>
      <c r="L31" s="103">
        <v>0.502</v>
      </c>
      <c r="M31" s="103">
        <v>0.55000000000000004</v>
      </c>
      <c r="N31" s="103">
        <v>0.439</v>
      </c>
      <c r="O31" s="103">
        <v>0.52500000000000002</v>
      </c>
      <c r="P31" s="103">
        <v>0.55200000000000005</v>
      </c>
      <c r="Q31" s="103">
        <v>0.61199999999999999</v>
      </c>
      <c r="R31" s="103">
        <v>0.52800000000000002</v>
      </c>
      <c r="S31" s="103">
        <v>0.51300000000000001</v>
      </c>
      <c r="T31" s="103">
        <v>0.54200000000000004</v>
      </c>
      <c r="U31" s="103">
        <v>0.503</v>
      </c>
      <c r="V31" s="103">
        <v>0.48899999999999999</v>
      </c>
      <c r="W31" s="103">
        <v>0.57599999999999996</v>
      </c>
      <c r="X31" s="103">
        <v>0.60899999999999999</v>
      </c>
      <c r="Y31" s="103">
        <v>0.50700000000000001</v>
      </c>
      <c r="Z31" s="103">
        <v>0.50800000000000001</v>
      </c>
      <c r="AA31" s="103">
        <v>0.53400000000000003</v>
      </c>
      <c r="AB31" s="103">
        <v>0.47</v>
      </c>
      <c r="AC31" s="103">
        <v>0.51400000000000001</v>
      </c>
      <c r="AD31" s="103">
        <v>0.57599999999999996</v>
      </c>
      <c r="AE31" s="103">
        <v>0.56000000000000005</v>
      </c>
      <c r="AF31" s="152"/>
      <c r="AG31" s="147"/>
      <c r="AH31" s="148">
        <f t="shared" si="4"/>
        <v>16.109000000000002</v>
      </c>
      <c r="AI31" s="149">
        <f t="shared" si="3"/>
        <v>0.5369666666666667</v>
      </c>
      <c r="AJ31" s="150">
        <f t="shared" si="5"/>
        <v>0.61899999999999999</v>
      </c>
      <c r="AK31" s="46"/>
    </row>
    <row r="32" spans="1:37">
      <c r="A32" s="40" t="s">
        <v>44</v>
      </c>
      <c r="B32" s="103">
        <v>0.55700000000000005</v>
      </c>
      <c r="C32" s="103">
        <v>0.504</v>
      </c>
      <c r="D32" s="103">
        <v>0.51200000000000001</v>
      </c>
      <c r="E32" s="103">
        <v>0.57399999999999995</v>
      </c>
      <c r="F32" s="103">
        <v>0.49199999999999999</v>
      </c>
      <c r="G32" s="103">
        <v>0.55700000000000005</v>
      </c>
      <c r="H32" s="103">
        <v>0.59499999999999997</v>
      </c>
      <c r="I32" s="103">
        <v>0.58099999999999996</v>
      </c>
      <c r="J32" s="103">
        <v>0.57199999999999995</v>
      </c>
      <c r="K32" s="103">
        <v>0.49299999999999999</v>
      </c>
      <c r="L32" s="103">
        <v>0.46600000000000003</v>
      </c>
      <c r="M32" s="103">
        <v>0.55500000000000005</v>
      </c>
      <c r="N32" s="103">
        <v>0.55400000000000005</v>
      </c>
      <c r="O32" s="103">
        <v>0.55800000000000005</v>
      </c>
      <c r="P32" s="103">
        <v>0.55200000000000005</v>
      </c>
      <c r="Q32" s="103">
        <v>0.53500000000000003</v>
      </c>
      <c r="R32" s="103">
        <v>0.56000000000000005</v>
      </c>
      <c r="S32" s="103">
        <v>0.50800000000000001</v>
      </c>
      <c r="T32" s="103">
        <v>0.58299999999999996</v>
      </c>
      <c r="U32" s="103">
        <v>0.63200000000000001</v>
      </c>
      <c r="V32" s="103">
        <v>0.58499999999999996</v>
      </c>
      <c r="W32" s="103">
        <v>0.52400000000000002</v>
      </c>
      <c r="X32" s="103">
        <v>0.54400000000000004</v>
      </c>
      <c r="Y32" s="103">
        <v>0.48599999999999999</v>
      </c>
      <c r="Z32" s="103">
        <v>0.53300000000000003</v>
      </c>
      <c r="AA32" s="103">
        <v>0.57399999999999995</v>
      </c>
      <c r="AB32" s="103">
        <v>0.60499999999999998</v>
      </c>
      <c r="AC32" s="103">
        <v>0.57299999999999995</v>
      </c>
      <c r="AD32" s="103">
        <v>0.55900000000000005</v>
      </c>
      <c r="AE32" s="103">
        <v>0.52</v>
      </c>
      <c r="AF32" s="103">
        <v>0.59</v>
      </c>
      <c r="AG32" s="147"/>
      <c r="AH32" s="148">
        <f t="shared" si="4"/>
        <v>17.033000000000005</v>
      </c>
      <c r="AI32" s="149">
        <f t="shared" si="3"/>
        <v>0.54945161290322597</v>
      </c>
      <c r="AJ32" s="150">
        <f t="shared" si="5"/>
        <v>0.63200000000000001</v>
      </c>
      <c r="AK32" s="46"/>
    </row>
    <row r="33" spans="1:37">
      <c r="A33" s="40" t="s">
        <v>45</v>
      </c>
      <c r="B33" s="103">
        <v>0.54800000000000004</v>
      </c>
      <c r="C33" s="103">
        <v>0.54400000000000004</v>
      </c>
      <c r="D33" s="103">
        <v>0.61599999999999999</v>
      </c>
      <c r="E33" s="103">
        <v>0.51400000000000001</v>
      </c>
      <c r="F33" s="103">
        <v>0.61</v>
      </c>
      <c r="G33" s="103">
        <v>0.56599999999999995</v>
      </c>
      <c r="H33" s="103">
        <v>0.502</v>
      </c>
      <c r="I33" s="103">
        <v>0.52400000000000002</v>
      </c>
      <c r="J33" s="103">
        <v>0.56599999999999995</v>
      </c>
      <c r="K33" s="103">
        <v>0.624</v>
      </c>
      <c r="L33" s="103">
        <v>0.51</v>
      </c>
      <c r="M33" s="103">
        <v>0.59799999999999998</v>
      </c>
      <c r="N33" s="103">
        <v>0.53600000000000003</v>
      </c>
      <c r="O33" s="103">
        <v>0.54300000000000004</v>
      </c>
      <c r="P33" s="103">
        <v>0.60899999999999999</v>
      </c>
      <c r="Q33" s="103">
        <v>0.55900000000000005</v>
      </c>
      <c r="R33" s="103">
        <v>0.55800000000000005</v>
      </c>
      <c r="S33" s="103">
        <v>0.61799999999999999</v>
      </c>
      <c r="T33" s="103">
        <v>0.55000000000000004</v>
      </c>
      <c r="U33" s="103">
        <v>0.52600000000000002</v>
      </c>
      <c r="V33" s="103">
        <v>0.52300000000000002</v>
      </c>
      <c r="W33" s="103">
        <v>0.56599999999999995</v>
      </c>
      <c r="X33" s="103">
        <v>0.503</v>
      </c>
      <c r="Y33" s="103">
        <v>0.628</v>
      </c>
      <c r="Z33" s="103">
        <v>0.51800000000000002</v>
      </c>
      <c r="AA33" s="103">
        <v>0.53300000000000003</v>
      </c>
      <c r="AB33" s="103">
        <v>0.58199999999999996</v>
      </c>
      <c r="AC33" s="103">
        <v>0.59899999999999998</v>
      </c>
      <c r="AD33" s="103">
        <v>0.621</v>
      </c>
      <c r="AE33" s="103">
        <v>0.53200000000000003</v>
      </c>
      <c r="AF33" s="152"/>
      <c r="AG33" s="147"/>
      <c r="AH33" s="148">
        <f t="shared" si="4"/>
        <v>16.826000000000001</v>
      </c>
      <c r="AI33" s="149">
        <f t="shared" si="3"/>
        <v>0.56086666666666674</v>
      </c>
      <c r="AJ33" s="150">
        <f t="shared" si="5"/>
        <v>0.628</v>
      </c>
      <c r="AK33" s="46"/>
    </row>
    <row r="34" spans="1:37">
      <c r="A34" s="40" t="s">
        <v>46</v>
      </c>
      <c r="B34" s="103">
        <v>0.54600000000000004</v>
      </c>
      <c r="C34" s="103">
        <v>0.61899999999999999</v>
      </c>
      <c r="D34" s="103">
        <v>0.52100000000000002</v>
      </c>
      <c r="E34" s="103">
        <v>0.51100000000000001</v>
      </c>
      <c r="F34" s="103">
        <v>0.55700000000000005</v>
      </c>
      <c r="G34" s="103">
        <v>0.55000000000000004</v>
      </c>
      <c r="H34" s="103">
        <v>0.52200000000000002</v>
      </c>
      <c r="I34" s="103">
        <v>0.51400000000000001</v>
      </c>
      <c r="J34" s="103">
        <v>0.55000000000000004</v>
      </c>
      <c r="K34" s="103">
        <v>0.56699999999999995</v>
      </c>
      <c r="L34" s="103">
        <v>0.51700000000000002</v>
      </c>
      <c r="M34" s="103">
        <v>0.502</v>
      </c>
      <c r="N34" s="103">
        <v>0.59099999999999997</v>
      </c>
      <c r="O34" s="103">
        <v>0.55000000000000004</v>
      </c>
      <c r="P34" s="103">
        <v>0.56399999999999995</v>
      </c>
      <c r="Q34" s="103">
        <v>0.56899999999999995</v>
      </c>
      <c r="R34" s="103">
        <v>0.52900000000000003</v>
      </c>
      <c r="S34" s="103">
        <v>0.55000000000000004</v>
      </c>
      <c r="T34" s="103">
        <v>0.55500000000000005</v>
      </c>
      <c r="U34" s="103">
        <v>0.54800000000000004</v>
      </c>
      <c r="V34" s="103">
        <v>0.65200000000000002</v>
      </c>
      <c r="W34" s="103">
        <v>0.56200000000000006</v>
      </c>
      <c r="X34" s="103">
        <v>0.66700000000000004</v>
      </c>
      <c r="Y34" s="103">
        <v>0.56899999999999995</v>
      </c>
      <c r="Z34" s="103">
        <v>0.73899999999999999</v>
      </c>
      <c r="AA34" s="103">
        <v>0.58299999999999996</v>
      </c>
      <c r="AB34" s="103">
        <v>0.61599999999999999</v>
      </c>
      <c r="AC34" s="103">
        <v>0.65100000000000002</v>
      </c>
      <c r="AD34" s="103">
        <v>0.59399999999999997</v>
      </c>
      <c r="AE34" s="103">
        <v>0.68700000000000006</v>
      </c>
      <c r="AF34" s="103">
        <v>0.61199999999999999</v>
      </c>
      <c r="AG34" s="147"/>
      <c r="AH34" s="148">
        <f t="shared" si="4"/>
        <v>17.863999999999997</v>
      </c>
      <c r="AI34" s="103">
        <f t="shared" si="3"/>
        <v>0.57625806451612893</v>
      </c>
      <c r="AJ34" s="150">
        <f t="shared" si="5"/>
        <v>0.73899999999999999</v>
      </c>
      <c r="AK34" s="46"/>
    </row>
    <row r="37" spans="1:37" ht="15">
      <c r="A37" s="142" t="s">
        <v>70</v>
      </c>
      <c r="B37" s="16" t="s">
        <v>71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9"/>
      <c r="AH37" s="9"/>
      <c r="AI37" s="9"/>
      <c r="AJ37" s="9"/>
    </row>
    <row r="38" spans="1:37">
      <c r="A38" s="144" t="s">
        <v>66</v>
      </c>
      <c r="B38" s="144">
        <v>1</v>
      </c>
      <c r="C38" s="144">
        <v>2</v>
      </c>
      <c r="D38" s="144">
        <v>3</v>
      </c>
      <c r="E38" s="144">
        <v>4</v>
      </c>
      <c r="F38" s="144">
        <v>5</v>
      </c>
      <c r="G38" s="144">
        <v>6</v>
      </c>
      <c r="H38" s="144">
        <v>7</v>
      </c>
      <c r="I38" s="144">
        <v>8</v>
      </c>
      <c r="J38" s="144">
        <v>9</v>
      </c>
      <c r="K38" s="144">
        <v>10</v>
      </c>
      <c r="L38" s="144">
        <v>11</v>
      </c>
      <c r="M38" s="144">
        <v>12</v>
      </c>
      <c r="N38" s="144">
        <v>13</v>
      </c>
      <c r="O38" s="144">
        <v>14</v>
      </c>
      <c r="P38" s="144">
        <v>15</v>
      </c>
      <c r="Q38" s="144">
        <v>16</v>
      </c>
      <c r="R38" s="144">
        <v>17</v>
      </c>
      <c r="S38" s="144">
        <v>18</v>
      </c>
      <c r="T38" s="144">
        <v>19</v>
      </c>
      <c r="U38" s="144">
        <v>20</v>
      </c>
      <c r="V38" s="144">
        <v>21</v>
      </c>
      <c r="W38" s="144">
        <v>22</v>
      </c>
      <c r="X38" s="144">
        <v>23</v>
      </c>
      <c r="Y38" s="144">
        <v>24</v>
      </c>
      <c r="Z38" s="144">
        <v>25</v>
      </c>
      <c r="AA38" s="144">
        <v>26</v>
      </c>
      <c r="AB38" s="144">
        <v>27</v>
      </c>
      <c r="AC38" s="144">
        <v>28</v>
      </c>
      <c r="AD38" s="144">
        <v>29</v>
      </c>
      <c r="AE38" s="144">
        <v>30</v>
      </c>
      <c r="AF38" s="144">
        <v>31</v>
      </c>
      <c r="AG38" s="145"/>
      <c r="AH38" s="146" t="s">
        <v>32</v>
      </c>
      <c r="AI38" s="146" t="s">
        <v>67</v>
      </c>
      <c r="AJ38" s="146" t="s">
        <v>24</v>
      </c>
    </row>
    <row r="39" spans="1:37">
      <c r="A39" s="92">
        <v>43466</v>
      </c>
      <c r="B39" s="103">
        <v>0.37</v>
      </c>
      <c r="C39" s="103">
        <v>0.35799999999999998</v>
      </c>
      <c r="D39" s="103">
        <v>0.22700000000000001</v>
      </c>
      <c r="E39" s="103">
        <v>0.11700000000000001</v>
      </c>
      <c r="F39" s="103">
        <v>0.35699999999999998</v>
      </c>
      <c r="G39" s="103">
        <v>0.14299999999999999</v>
      </c>
      <c r="H39" s="103">
        <v>0.27300000000000002</v>
      </c>
      <c r="I39" s="103">
        <v>0.30399999999999999</v>
      </c>
      <c r="J39" s="103">
        <v>0.253</v>
      </c>
      <c r="K39" s="103">
        <v>9.4E-2</v>
      </c>
      <c r="L39" s="103">
        <v>0.13700000000000001</v>
      </c>
      <c r="M39" s="103">
        <v>0.3</v>
      </c>
      <c r="N39" s="103">
        <v>0</v>
      </c>
      <c r="O39" s="103">
        <v>0.183</v>
      </c>
      <c r="P39" s="103">
        <v>0.316</v>
      </c>
      <c r="Q39" s="103">
        <v>0.20499999999999999</v>
      </c>
      <c r="R39" s="103">
        <v>6.2E-2</v>
      </c>
      <c r="S39" s="103">
        <v>0.189</v>
      </c>
      <c r="T39" s="103">
        <v>0.247</v>
      </c>
      <c r="U39" s="103">
        <v>0</v>
      </c>
      <c r="V39" s="103">
        <v>0.21</v>
      </c>
      <c r="W39" s="103">
        <v>0.28499999999999998</v>
      </c>
      <c r="X39" s="103">
        <v>0.254</v>
      </c>
      <c r="Y39" s="103">
        <v>0.11700000000000001</v>
      </c>
      <c r="Z39" s="103">
        <v>0.215</v>
      </c>
      <c r="AA39" s="103">
        <v>0.27600000000000002</v>
      </c>
      <c r="AB39" s="103">
        <v>0</v>
      </c>
      <c r="AC39" s="103">
        <v>0.308</v>
      </c>
      <c r="AD39" s="103">
        <v>0.33200000000000002</v>
      </c>
      <c r="AE39" s="103">
        <v>0.33600000000000002</v>
      </c>
      <c r="AF39" s="103">
        <v>0.25</v>
      </c>
      <c r="AG39" s="147"/>
      <c r="AH39" s="148">
        <f>SUM(B39:AF39)</f>
        <v>6.718</v>
      </c>
      <c r="AI39" s="149">
        <f t="shared" ref="AI39:AI50" si="6">IF(ISERROR(AVERAGE(B39:AF39))," ",AVERAGE(B39:AF39))</f>
        <v>0.21670967741935485</v>
      </c>
      <c r="AJ39" s="150">
        <f>MAX(B39:AF39)</f>
        <v>0.37</v>
      </c>
    </row>
    <row r="40" spans="1:37">
      <c r="A40" s="40" t="s">
        <v>35</v>
      </c>
      <c r="B40" s="103">
        <v>0.18099999999999999</v>
      </c>
      <c r="C40" s="103">
        <v>0.27500000000000002</v>
      </c>
      <c r="D40" s="103">
        <v>0</v>
      </c>
      <c r="E40" s="103">
        <v>0.36199999999999999</v>
      </c>
      <c r="F40" s="103">
        <v>0.26</v>
      </c>
      <c r="G40" s="103">
        <v>0.29899999999999999</v>
      </c>
      <c r="H40" s="103">
        <v>0</v>
      </c>
      <c r="I40" s="103">
        <v>0.26200000000000001</v>
      </c>
      <c r="J40" s="103">
        <v>0.26600000000000001</v>
      </c>
      <c r="K40" s="103">
        <v>0.124</v>
      </c>
      <c r="L40" s="103">
        <v>0.28499999999999998</v>
      </c>
      <c r="M40" s="103">
        <v>0.34200000000000003</v>
      </c>
      <c r="N40" s="103">
        <v>0.28100000000000003</v>
      </c>
      <c r="O40" s="103">
        <v>0.25900000000000001</v>
      </c>
      <c r="P40" s="103">
        <v>0.218</v>
      </c>
      <c r="Q40" s="103">
        <v>0.372</v>
      </c>
      <c r="R40" s="103">
        <v>0.20499999999999999</v>
      </c>
      <c r="S40" s="103">
        <v>0.10199999999999999</v>
      </c>
      <c r="T40" s="103">
        <v>0.16700000000000001</v>
      </c>
      <c r="U40" s="103">
        <v>0.27600000000000002</v>
      </c>
      <c r="V40" s="103">
        <v>0</v>
      </c>
      <c r="W40" s="103">
        <v>0.24199999999999999</v>
      </c>
      <c r="X40" s="103">
        <v>0.38700000000000001</v>
      </c>
      <c r="Y40" s="103">
        <v>0.12</v>
      </c>
      <c r="Z40" s="103">
        <v>0.26200000000000001</v>
      </c>
      <c r="AA40" s="103">
        <v>0.23100000000000001</v>
      </c>
      <c r="AB40" s="103">
        <v>0.253</v>
      </c>
      <c r="AC40" s="103">
        <v>0.224</v>
      </c>
      <c r="AD40" s="151"/>
      <c r="AE40" s="152"/>
      <c r="AF40" s="152"/>
      <c r="AG40" s="147"/>
      <c r="AH40" s="148">
        <f t="shared" ref="AH40:AH50" si="7">SUM(B40:AF40)</f>
        <v>6.254999999999999</v>
      </c>
      <c r="AI40" s="149">
        <f t="shared" si="6"/>
        <v>0.22339285714285712</v>
      </c>
      <c r="AJ40" s="150">
        <f t="shared" ref="AJ40:AJ50" si="8">MAX(B40:AF40)</f>
        <v>0.38700000000000001</v>
      </c>
    </row>
    <row r="41" spans="1:37">
      <c r="A41" s="40" t="s">
        <v>36</v>
      </c>
      <c r="B41" s="103">
        <v>0.28799999999999998</v>
      </c>
      <c r="C41" s="103">
        <v>0.248</v>
      </c>
      <c r="D41" s="103">
        <v>0.17100000000000001</v>
      </c>
      <c r="E41" s="103">
        <v>0.193</v>
      </c>
      <c r="F41" s="103">
        <v>0.29599999999999999</v>
      </c>
      <c r="G41" s="103">
        <v>0.64800000000000002</v>
      </c>
      <c r="H41" s="103">
        <v>0.124</v>
      </c>
      <c r="I41" s="103">
        <v>0.24399999999999999</v>
      </c>
      <c r="J41" s="103">
        <v>0.27200000000000002</v>
      </c>
      <c r="K41" s="103">
        <v>7.4999999999999997E-2</v>
      </c>
      <c r="L41" s="103">
        <v>0.23499999999999999</v>
      </c>
      <c r="M41" s="103">
        <v>0.182</v>
      </c>
      <c r="N41" s="103">
        <v>0.26200000000000001</v>
      </c>
      <c r="O41" s="103">
        <v>8.4000000000000005E-2</v>
      </c>
      <c r="P41" s="103">
        <v>8.4000000000000005E-2</v>
      </c>
      <c r="Q41" s="103">
        <v>0.28899999999999998</v>
      </c>
      <c r="R41" s="103">
        <v>0</v>
      </c>
      <c r="S41" s="103">
        <v>0.16400000000000001</v>
      </c>
      <c r="T41" s="103">
        <v>0.20100000000000001</v>
      </c>
      <c r="U41" s="103">
        <v>0.221</v>
      </c>
      <c r="V41" s="103">
        <v>0.155</v>
      </c>
      <c r="W41" s="103">
        <v>0.17199999999999999</v>
      </c>
      <c r="X41" s="103">
        <v>0.27600000000000002</v>
      </c>
      <c r="Y41" s="103">
        <v>0</v>
      </c>
      <c r="Z41" s="103">
        <v>0.246</v>
      </c>
      <c r="AA41" s="103">
        <v>0.14799999999999999</v>
      </c>
      <c r="AB41" s="103">
        <v>0.20399999999999999</v>
      </c>
      <c r="AC41" s="103">
        <v>6.4000000000000001E-2</v>
      </c>
      <c r="AD41" s="103">
        <v>0.22900000000000001</v>
      </c>
      <c r="AE41" s="103">
        <v>0.218</v>
      </c>
      <c r="AF41" s="103">
        <v>6.7000000000000004E-2</v>
      </c>
      <c r="AG41" s="147"/>
      <c r="AH41" s="148">
        <f t="shared" si="7"/>
        <v>6.0600000000000005</v>
      </c>
      <c r="AI41" s="149">
        <f t="shared" si="6"/>
        <v>0.19548387096774195</v>
      </c>
      <c r="AJ41" s="150">
        <f t="shared" si="8"/>
        <v>0.64800000000000002</v>
      </c>
    </row>
    <row r="42" spans="1:37">
      <c r="A42" s="40" t="s">
        <v>38</v>
      </c>
      <c r="B42" s="103">
        <v>0.17899999999999999</v>
      </c>
      <c r="C42" s="103">
        <v>0.23499999999999999</v>
      </c>
      <c r="D42" s="103">
        <v>0.309</v>
      </c>
      <c r="E42" s="103">
        <v>5.8999999999999997E-2</v>
      </c>
      <c r="F42" s="103">
        <v>0</v>
      </c>
      <c r="G42" s="103">
        <v>0.309</v>
      </c>
      <c r="H42" s="103">
        <v>0</v>
      </c>
      <c r="I42" s="103">
        <v>0.15</v>
      </c>
      <c r="J42" s="103">
        <v>0.3</v>
      </c>
      <c r="K42" s="103">
        <v>0.44700000000000001</v>
      </c>
      <c r="L42" s="103">
        <v>0</v>
      </c>
      <c r="M42" s="103">
        <v>0</v>
      </c>
      <c r="N42" s="103">
        <v>0.26200000000000001</v>
      </c>
      <c r="O42" s="103">
        <v>0</v>
      </c>
      <c r="P42" s="103">
        <v>2.3E-2</v>
      </c>
      <c r="Q42" s="103">
        <v>0.34599999999999997</v>
      </c>
      <c r="R42" s="103">
        <v>0.223</v>
      </c>
      <c r="S42" s="103">
        <v>0</v>
      </c>
      <c r="T42" s="103">
        <v>4.2000000000000003E-2</v>
      </c>
      <c r="U42" s="103">
        <v>0.28899999999999998</v>
      </c>
      <c r="V42" s="103">
        <v>0.20499999999999999</v>
      </c>
      <c r="W42" s="103">
        <v>4.2999999999999997E-2</v>
      </c>
      <c r="X42" s="103">
        <v>0.24299999999999999</v>
      </c>
      <c r="Y42" s="103">
        <v>0.17299999999999999</v>
      </c>
      <c r="Z42" s="103">
        <v>0</v>
      </c>
      <c r="AA42" s="103">
        <v>8.5000000000000006E-2</v>
      </c>
      <c r="AB42" s="103">
        <v>0</v>
      </c>
      <c r="AC42" s="103">
        <v>0</v>
      </c>
      <c r="AD42" s="103">
        <v>0</v>
      </c>
      <c r="AE42" s="103">
        <v>0</v>
      </c>
      <c r="AF42" s="153"/>
      <c r="AG42" s="147"/>
      <c r="AH42" s="148">
        <f t="shared" si="7"/>
        <v>3.9220000000000002</v>
      </c>
      <c r="AI42" s="149">
        <f t="shared" si="6"/>
        <v>0.13073333333333334</v>
      </c>
      <c r="AJ42" s="150">
        <f t="shared" si="8"/>
        <v>0.44700000000000001</v>
      </c>
    </row>
    <row r="43" spans="1:37">
      <c r="A43" s="40" t="s">
        <v>39</v>
      </c>
      <c r="B43" s="103">
        <v>0</v>
      </c>
      <c r="C43" s="103">
        <v>0</v>
      </c>
      <c r="D43" s="103">
        <v>0.111</v>
      </c>
      <c r="E43" s="103">
        <v>0.03</v>
      </c>
      <c r="F43" s="103">
        <v>2.5000000000000001E-2</v>
      </c>
      <c r="G43" s="103">
        <v>0</v>
      </c>
      <c r="H43" s="103">
        <v>0.11600000000000001</v>
      </c>
      <c r="I43" s="103">
        <v>0.16300000000000001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0.253</v>
      </c>
      <c r="T43" s="103">
        <v>0</v>
      </c>
      <c r="U43" s="103">
        <v>0</v>
      </c>
      <c r="V43" s="103">
        <v>2.3E-2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5.1999999999999998E-2</v>
      </c>
      <c r="AC43" s="103">
        <v>0</v>
      </c>
      <c r="AD43" s="103">
        <v>0</v>
      </c>
      <c r="AE43" s="103">
        <v>2.3E-2</v>
      </c>
      <c r="AF43" s="103">
        <v>0</v>
      </c>
      <c r="AG43" s="147"/>
      <c r="AH43" s="148">
        <f t="shared" si="7"/>
        <v>0.79600000000000015</v>
      </c>
      <c r="AI43" s="149">
        <f t="shared" si="6"/>
        <v>2.5677419354838714E-2</v>
      </c>
      <c r="AJ43" s="150">
        <f t="shared" si="8"/>
        <v>0.253</v>
      </c>
    </row>
    <row r="44" spans="1:37">
      <c r="A44" s="40" t="s">
        <v>40</v>
      </c>
      <c r="B44" s="103">
        <v>0.01</v>
      </c>
      <c r="C44" s="103">
        <v>4.0000000000000001E-3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7.2999999999999995E-2</v>
      </c>
      <c r="N44" s="103">
        <v>0</v>
      </c>
      <c r="O44" s="103">
        <v>0</v>
      </c>
      <c r="P44" s="103">
        <v>0.33700000000000002</v>
      </c>
      <c r="Q44" s="103">
        <v>1.2999999999999999E-2</v>
      </c>
      <c r="R44" s="103">
        <v>0.113</v>
      </c>
      <c r="S44" s="103">
        <v>0.26</v>
      </c>
      <c r="T44" s="103">
        <v>0.32</v>
      </c>
      <c r="U44" s="103">
        <v>0.188</v>
      </c>
      <c r="V44" s="103">
        <v>0.19</v>
      </c>
      <c r="W44" s="103">
        <v>0.16200000000000001</v>
      </c>
      <c r="X44" s="103">
        <v>0</v>
      </c>
      <c r="Y44" s="103">
        <v>0</v>
      </c>
      <c r="Z44" s="103">
        <v>0.14599999999999999</v>
      </c>
      <c r="AA44" s="103">
        <v>0</v>
      </c>
      <c r="AB44" s="103">
        <v>2.7E-2</v>
      </c>
      <c r="AC44" s="103">
        <v>2.8000000000000001E-2</v>
      </c>
      <c r="AD44" s="103">
        <v>2.5999999999999999E-2</v>
      </c>
      <c r="AE44" s="103">
        <v>4.0000000000000001E-3</v>
      </c>
      <c r="AF44" s="152"/>
      <c r="AG44" s="147"/>
      <c r="AH44" s="148">
        <f t="shared" si="7"/>
        <v>1.9009999999999998</v>
      </c>
      <c r="AI44" s="149">
        <f t="shared" si="6"/>
        <v>6.3366666666666654E-2</v>
      </c>
      <c r="AJ44" s="150">
        <f t="shared" si="8"/>
        <v>0.33700000000000002</v>
      </c>
    </row>
    <row r="45" spans="1:37">
      <c r="A45" s="40" t="s">
        <v>41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0.16400000000000001</v>
      </c>
      <c r="K45" s="103">
        <v>0.30499999999999999</v>
      </c>
      <c r="L45" s="103">
        <v>0</v>
      </c>
      <c r="M45" s="103">
        <v>0</v>
      </c>
      <c r="N45" s="103">
        <v>0.36699999999999999</v>
      </c>
      <c r="O45" s="103">
        <v>0.24299999999999999</v>
      </c>
      <c r="P45" s="103">
        <v>8.5000000000000006E-2</v>
      </c>
      <c r="Q45" s="103">
        <v>0.05</v>
      </c>
      <c r="R45" s="103">
        <v>0.255</v>
      </c>
      <c r="S45" s="103">
        <v>4.7E-2</v>
      </c>
      <c r="T45" s="103">
        <v>2.5000000000000001E-2</v>
      </c>
      <c r="U45" s="103">
        <v>0.17699999999999999</v>
      </c>
      <c r="V45" s="103">
        <v>0.13300000000000001</v>
      </c>
      <c r="W45" s="103">
        <v>0</v>
      </c>
      <c r="X45" s="103">
        <v>0.30599999999999999</v>
      </c>
      <c r="Y45" s="103">
        <v>0.16200000000000001</v>
      </c>
      <c r="Z45" s="103">
        <v>0</v>
      </c>
      <c r="AA45" s="103">
        <v>8.2000000000000003E-2</v>
      </c>
      <c r="AB45" s="103">
        <v>0.36799999999999999</v>
      </c>
      <c r="AC45" s="103">
        <v>0.20399999999999999</v>
      </c>
      <c r="AD45" s="103">
        <v>1.0999999999999999E-2</v>
      </c>
      <c r="AE45" s="103">
        <v>0.55300000000000005</v>
      </c>
      <c r="AF45" s="103">
        <v>0.25</v>
      </c>
      <c r="AG45" s="147"/>
      <c r="AH45" s="148">
        <f t="shared" si="7"/>
        <v>3.7869999999999995</v>
      </c>
      <c r="AI45" s="149">
        <f t="shared" si="6"/>
        <v>0.12216129032258063</v>
      </c>
      <c r="AJ45" s="150">
        <f t="shared" si="8"/>
        <v>0.55300000000000005</v>
      </c>
    </row>
    <row r="46" spans="1:37">
      <c r="A46" s="40" t="s">
        <v>42</v>
      </c>
      <c r="B46" s="103">
        <v>0.20399999999999999</v>
      </c>
      <c r="C46" s="103">
        <v>0.19600000000000001</v>
      </c>
      <c r="D46" s="103">
        <v>0.17799999999999999</v>
      </c>
      <c r="E46" s="103">
        <v>0.20100000000000001</v>
      </c>
      <c r="F46" s="103">
        <v>0</v>
      </c>
      <c r="G46" s="103">
        <v>0.218</v>
      </c>
      <c r="H46" s="103">
        <v>0.16700000000000001</v>
      </c>
      <c r="I46" s="103">
        <v>0.22800000000000001</v>
      </c>
      <c r="J46" s="103">
        <v>0.25900000000000001</v>
      </c>
      <c r="K46" s="103">
        <v>0.19400000000000001</v>
      </c>
      <c r="L46" s="103">
        <v>0.219</v>
      </c>
      <c r="M46" s="103">
        <v>1E-3</v>
      </c>
      <c r="N46" s="103">
        <v>0.29299999999999998</v>
      </c>
      <c r="O46" s="103">
        <v>0</v>
      </c>
      <c r="P46" s="103">
        <v>2.5000000000000001E-2</v>
      </c>
      <c r="Q46" s="103">
        <v>0.128</v>
      </c>
      <c r="R46" s="103">
        <v>0.28899999999999998</v>
      </c>
      <c r="S46" s="103">
        <v>0.23899999999999999</v>
      </c>
      <c r="T46" s="103">
        <v>0.10199999999999999</v>
      </c>
      <c r="U46" s="103">
        <v>0.22700000000000001</v>
      </c>
      <c r="V46" s="103">
        <v>0.32100000000000001</v>
      </c>
      <c r="W46" s="103">
        <v>0.56999999999999995</v>
      </c>
      <c r="X46" s="103">
        <v>0.17699999999999999</v>
      </c>
      <c r="Y46" s="103">
        <v>0.21299999999999999</v>
      </c>
      <c r="Z46" s="103">
        <v>3.2000000000000001E-2</v>
      </c>
      <c r="AA46" s="103">
        <v>3.5000000000000003E-2</v>
      </c>
      <c r="AB46" s="103">
        <v>0.36</v>
      </c>
      <c r="AC46" s="103">
        <v>0.108</v>
      </c>
      <c r="AD46" s="103">
        <v>0.14000000000000001</v>
      </c>
      <c r="AE46" s="103">
        <v>0.14099999999999999</v>
      </c>
      <c r="AF46" s="103">
        <v>0.437</v>
      </c>
      <c r="AG46" s="147"/>
      <c r="AH46" s="148">
        <f t="shared" si="7"/>
        <v>5.9020000000000001</v>
      </c>
      <c r="AI46" s="149">
        <f t="shared" si="6"/>
        <v>0.19038709677419355</v>
      </c>
      <c r="AJ46" s="150">
        <f t="shared" si="8"/>
        <v>0.56999999999999995</v>
      </c>
    </row>
    <row r="47" spans="1:37">
      <c r="A47" s="40" t="s">
        <v>43</v>
      </c>
      <c r="B47" s="103">
        <v>0.248</v>
      </c>
      <c r="C47" s="103">
        <v>0.214</v>
      </c>
      <c r="D47" s="103">
        <v>0.46899999999999997</v>
      </c>
      <c r="E47" s="103">
        <v>0.36599999999999999</v>
      </c>
      <c r="F47" s="103">
        <v>0.23200000000000001</v>
      </c>
      <c r="G47" s="103">
        <v>0.216</v>
      </c>
      <c r="H47" s="103">
        <v>0.32</v>
      </c>
      <c r="I47" s="103">
        <v>0.23799999999999999</v>
      </c>
      <c r="J47" s="103">
        <v>2E-3</v>
      </c>
      <c r="K47" s="103">
        <v>0.27300000000000002</v>
      </c>
      <c r="L47" s="103">
        <v>8.2000000000000003E-2</v>
      </c>
      <c r="M47" s="103">
        <v>0</v>
      </c>
      <c r="N47" s="103">
        <v>0</v>
      </c>
      <c r="O47" s="103">
        <v>0.253</v>
      </c>
      <c r="P47" s="103">
        <v>0.107</v>
      </c>
      <c r="Q47" s="103">
        <v>0.105</v>
      </c>
      <c r="R47" s="103">
        <v>0.23</v>
      </c>
      <c r="S47" s="103">
        <v>0.14899999999999999</v>
      </c>
      <c r="T47" s="103">
        <v>0</v>
      </c>
      <c r="U47" s="103">
        <v>0</v>
      </c>
      <c r="V47" s="103">
        <v>0</v>
      </c>
      <c r="W47" s="103">
        <v>0.29499999999999998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2.5999999999999999E-2</v>
      </c>
      <c r="AE47" s="103">
        <v>0</v>
      </c>
      <c r="AF47" s="152"/>
      <c r="AG47" s="147"/>
      <c r="AH47" s="148">
        <f t="shared" si="7"/>
        <v>3.8249999999999997</v>
      </c>
      <c r="AI47" s="149">
        <f t="shared" si="6"/>
        <v>0.1275</v>
      </c>
      <c r="AJ47" s="150">
        <f t="shared" si="8"/>
        <v>0.46899999999999997</v>
      </c>
      <c r="AK47" s="46"/>
    </row>
    <row r="48" spans="1:37">
      <c r="A48" s="40" t="s">
        <v>44</v>
      </c>
      <c r="B48" s="103">
        <v>0</v>
      </c>
      <c r="C48" s="103">
        <v>0</v>
      </c>
      <c r="D48" s="103">
        <v>9.5000000000000001E-2</v>
      </c>
      <c r="E48" s="103">
        <v>4.3999999999999997E-2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0.126</v>
      </c>
      <c r="L48" s="103">
        <v>8.7999999999999995E-2</v>
      </c>
      <c r="M48" s="103">
        <v>0.28100000000000003</v>
      </c>
      <c r="N48" s="103">
        <v>0</v>
      </c>
      <c r="O48" s="103">
        <v>4.3999999999999997E-2</v>
      </c>
      <c r="P48" s="103">
        <v>0.26900000000000002</v>
      </c>
      <c r="Q48" s="103">
        <v>0.20100000000000001</v>
      </c>
      <c r="R48" s="103">
        <v>0</v>
      </c>
      <c r="S48" s="103">
        <v>0</v>
      </c>
      <c r="T48" s="103">
        <v>0.30199999999999999</v>
      </c>
      <c r="U48" s="103">
        <v>0.214</v>
      </c>
      <c r="V48" s="103">
        <v>0.24099999999999999</v>
      </c>
      <c r="W48" s="103">
        <v>0.23400000000000001</v>
      </c>
      <c r="X48" s="103">
        <v>0.29899999999999999</v>
      </c>
      <c r="Y48" s="103">
        <v>1.2999999999999999E-2</v>
      </c>
      <c r="Z48" s="103">
        <v>0</v>
      </c>
      <c r="AA48" s="103">
        <v>0.28299999999999997</v>
      </c>
      <c r="AB48" s="103">
        <v>0.20300000000000001</v>
      </c>
      <c r="AC48" s="103">
        <v>0.22800000000000001</v>
      </c>
      <c r="AD48" s="103">
        <v>0.34799999999999998</v>
      </c>
      <c r="AE48" s="103">
        <v>0.28000000000000003</v>
      </c>
      <c r="AF48" s="103">
        <v>0.34100000000000003</v>
      </c>
      <c r="AG48" s="147"/>
      <c r="AH48" s="148">
        <f t="shared" si="7"/>
        <v>4.1340000000000003</v>
      </c>
      <c r="AI48" s="149">
        <f t="shared" si="6"/>
        <v>0.13335483870967743</v>
      </c>
      <c r="AJ48" s="150">
        <f t="shared" si="8"/>
        <v>0.34799999999999998</v>
      </c>
      <c r="AK48" s="46"/>
    </row>
    <row r="49" spans="1:37">
      <c r="A49" s="40" t="s">
        <v>45</v>
      </c>
      <c r="B49" s="103">
        <v>3.5000000000000003E-2</v>
      </c>
      <c r="C49" s="103">
        <v>5.3999999999999999E-2</v>
      </c>
      <c r="D49" s="103">
        <v>0</v>
      </c>
      <c r="E49" s="103">
        <v>0.123</v>
      </c>
      <c r="F49" s="103">
        <v>0.32500000000000001</v>
      </c>
      <c r="G49" s="103">
        <v>0.249</v>
      </c>
      <c r="H49" s="103">
        <v>0</v>
      </c>
      <c r="I49" s="103">
        <v>0</v>
      </c>
      <c r="J49" s="103">
        <v>0.378</v>
      </c>
      <c r="K49" s="103">
        <v>0.27</v>
      </c>
      <c r="L49" s="103">
        <v>5.3999999999999999E-2</v>
      </c>
      <c r="M49" s="103">
        <v>0.378</v>
      </c>
      <c r="N49" s="103">
        <v>0.26</v>
      </c>
      <c r="O49" s="103">
        <v>7.9000000000000001E-2</v>
      </c>
      <c r="P49" s="103">
        <v>0.23699999999999999</v>
      </c>
      <c r="Q49" s="103">
        <v>0.28100000000000003</v>
      </c>
      <c r="R49" s="103">
        <v>0.20799999999999999</v>
      </c>
      <c r="S49" s="103">
        <v>0.252</v>
      </c>
      <c r="T49" s="103">
        <v>0.315</v>
      </c>
      <c r="U49" s="103">
        <v>0.29199999999999998</v>
      </c>
      <c r="V49" s="103">
        <v>5.0999999999999997E-2</v>
      </c>
      <c r="W49" s="103">
        <v>0.16700000000000001</v>
      </c>
      <c r="X49" s="103">
        <v>0.28000000000000003</v>
      </c>
      <c r="Y49" s="103">
        <v>0.13700000000000001</v>
      </c>
      <c r="Z49" s="103">
        <v>0.24199999999999999</v>
      </c>
      <c r="AA49" s="103">
        <v>0.32600000000000001</v>
      </c>
      <c r="AB49" s="103">
        <v>0.31</v>
      </c>
      <c r="AC49" s="103">
        <v>8.8999999999999996E-2</v>
      </c>
      <c r="AD49" s="103">
        <v>0.27300000000000002</v>
      </c>
      <c r="AE49" s="103">
        <v>0.312</v>
      </c>
      <c r="AF49" s="152"/>
      <c r="AG49" s="147"/>
      <c r="AH49" s="148">
        <f t="shared" si="7"/>
        <v>5.9770000000000003</v>
      </c>
      <c r="AI49" s="149">
        <f t="shared" si="6"/>
        <v>0.19923333333333335</v>
      </c>
      <c r="AJ49" s="150">
        <f t="shared" si="8"/>
        <v>0.378</v>
      </c>
      <c r="AK49" s="46"/>
    </row>
    <row r="50" spans="1:37">
      <c r="A50" s="40" t="s">
        <v>46</v>
      </c>
      <c r="B50" s="103">
        <v>0.06</v>
      </c>
      <c r="C50" s="103">
        <v>0.27600000000000002</v>
      </c>
      <c r="D50" s="103">
        <v>0.32200000000000001</v>
      </c>
      <c r="E50" s="103">
        <v>0.30399999999999999</v>
      </c>
      <c r="F50" s="103">
        <v>0.129</v>
      </c>
      <c r="G50" s="103">
        <v>0.156</v>
      </c>
      <c r="H50" s="103">
        <v>0.27200000000000002</v>
      </c>
      <c r="I50" s="103">
        <v>0.10100000000000001</v>
      </c>
      <c r="J50" s="103">
        <v>0.153</v>
      </c>
      <c r="K50" s="103">
        <v>0.30499999999999999</v>
      </c>
      <c r="L50" s="103">
        <v>0.189</v>
      </c>
      <c r="M50" s="103">
        <v>0.122</v>
      </c>
      <c r="N50" s="103">
        <v>0.16500000000000001</v>
      </c>
      <c r="O50" s="103">
        <v>0.33600000000000002</v>
      </c>
      <c r="P50" s="103">
        <v>0.253</v>
      </c>
      <c r="Q50" s="103">
        <v>0.248</v>
      </c>
      <c r="R50" s="103">
        <v>0.34200000000000003</v>
      </c>
      <c r="S50" s="103">
        <v>0.32500000000000001</v>
      </c>
      <c r="T50" s="103">
        <v>0.245</v>
      </c>
      <c r="U50" s="103">
        <v>0.188</v>
      </c>
      <c r="V50" s="103">
        <v>0.52400000000000002</v>
      </c>
      <c r="W50" s="103">
        <v>0.11700000000000001</v>
      </c>
      <c r="X50" s="103">
        <v>0.42699999999999999</v>
      </c>
      <c r="Y50" s="103">
        <v>0.40899999999999997</v>
      </c>
      <c r="Z50" s="103">
        <v>0.53800000000000003</v>
      </c>
      <c r="AA50" s="103">
        <v>0.38400000000000001</v>
      </c>
      <c r="AB50" s="103">
        <v>0.28000000000000003</v>
      </c>
      <c r="AC50" s="103">
        <v>0.39900000000000002</v>
      </c>
      <c r="AD50" s="103">
        <v>0.28499999999999998</v>
      </c>
      <c r="AE50" s="103">
        <v>0.48399999999999999</v>
      </c>
      <c r="AF50" s="103">
        <v>0.46800000000000003</v>
      </c>
      <c r="AG50" s="147"/>
      <c r="AH50" s="148">
        <f t="shared" si="7"/>
        <v>8.8060000000000009</v>
      </c>
      <c r="AI50" s="103">
        <f t="shared" si="6"/>
        <v>0.28406451612903227</v>
      </c>
      <c r="AJ50" s="150">
        <f t="shared" si="8"/>
        <v>0.53800000000000003</v>
      </c>
      <c r="AK50" s="46"/>
    </row>
    <row r="51" spans="1:37" ht="15" thickBot="1"/>
    <row r="52" spans="1:37">
      <c r="F52" s="172" t="s">
        <v>72</v>
      </c>
      <c r="G52" s="173"/>
      <c r="H52" s="174"/>
    </row>
    <row r="53" spans="1:37" ht="15" thickBot="1">
      <c r="C53" s="154" t="s">
        <v>73</v>
      </c>
      <c r="D53" s="154" t="s">
        <v>74</v>
      </c>
      <c r="E53" s="154" t="s">
        <v>75</v>
      </c>
      <c r="F53" s="155" t="s">
        <v>73</v>
      </c>
      <c r="G53" s="156" t="s">
        <v>74</v>
      </c>
      <c r="H53" s="157" t="s">
        <v>75</v>
      </c>
    </row>
    <row r="54" spans="1:37">
      <c r="B54">
        <v>1</v>
      </c>
      <c r="C54" s="103"/>
      <c r="D54" s="103"/>
      <c r="E54" s="103"/>
      <c r="F54" s="158">
        <f>C54/1000</f>
        <v>0</v>
      </c>
      <c r="G54" s="158">
        <f>D54/1000</f>
        <v>0</v>
      </c>
      <c r="H54" s="158">
        <f t="shared" ref="H54:H84" si="9">E54/1000</f>
        <v>0</v>
      </c>
    </row>
    <row r="55" spans="1:37">
      <c r="B55">
        <f>B54+1</f>
        <v>2</v>
      </c>
      <c r="C55" s="103"/>
      <c r="D55" s="103"/>
      <c r="E55" s="103"/>
      <c r="F55" s="158">
        <f t="shared" ref="F55:G84" si="10">C55/1000</f>
        <v>0</v>
      </c>
      <c r="G55" s="158">
        <f t="shared" si="10"/>
        <v>0</v>
      </c>
      <c r="H55" s="158">
        <f t="shared" si="9"/>
        <v>0</v>
      </c>
    </row>
    <row r="56" spans="1:37">
      <c r="B56">
        <f t="shared" ref="B56:B84" si="11">B55+1</f>
        <v>3</v>
      </c>
      <c r="C56" s="103"/>
      <c r="D56" s="103"/>
      <c r="E56" s="103"/>
      <c r="F56" s="158">
        <f t="shared" si="10"/>
        <v>0</v>
      </c>
      <c r="G56" s="158">
        <f t="shared" si="10"/>
        <v>0</v>
      </c>
      <c r="H56" s="158">
        <f t="shared" si="9"/>
        <v>0</v>
      </c>
    </row>
    <row r="57" spans="1:37">
      <c r="B57">
        <f t="shared" si="11"/>
        <v>4</v>
      </c>
      <c r="C57" s="103"/>
      <c r="D57" s="103"/>
      <c r="E57" s="103"/>
      <c r="F57" s="158">
        <f t="shared" si="10"/>
        <v>0</v>
      </c>
      <c r="G57" s="158">
        <f t="shared" si="10"/>
        <v>0</v>
      </c>
      <c r="H57" s="158">
        <f t="shared" si="9"/>
        <v>0</v>
      </c>
    </row>
    <row r="58" spans="1:37">
      <c r="B58">
        <f t="shared" si="11"/>
        <v>5</v>
      </c>
      <c r="C58" s="103"/>
      <c r="D58" s="103"/>
      <c r="E58" s="103"/>
      <c r="F58" s="158">
        <f t="shared" si="10"/>
        <v>0</v>
      </c>
      <c r="G58" s="158">
        <f t="shared" si="10"/>
        <v>0</v>
      </c>
      <c r="H58" s="158">
        <f t="shared" si="9"/>
        <v>0</v>
      </c>
    </row>
    <row r="59" spans="1:37">
      <c r="B59">
        <f t="shared" si="11"/>
        <v>6</v>
      </c>
      <c r="C59" s="103"/>
      <c r="D59" s="103"/>
      <c r="E59" s="103"/>
      <c r="F59" s="158">
        <f t="shared" si="10"/>
        <v>0</v>
      </c>
      <c r="G59" s="158">
        <f t="shared" si="10"/>
        <v>0</v>
      </c>
      <c r="H59" s="158">
        <f t="shared" si="9"/>
        <v>0</v>
      </c>
    </row>
    <row r="60" spans="1:37">
      <c r="B60">
        <f t="shared" si="11"/>
        <v>7</v>
      </c>
      <c r="C60" s="103"/>
      <c r="D60" s="103"/>
      <c r="E60" s="103"/>
      <c r="F60" s="158">
        <f t="shared" si="10"/>
        <v>0</v>
      </c>
      <c r="G60" s="158">
        <f t="shared" si="10"/>
        <v>0</v>
      </c>
      <c r="H60" s="158">
        <f t="shared" si="9"/>
        <v>0</v>
      </c>
    </row>
    <row r="61" spans="1:37">
      <c r="B61">
        <f t="shared" si="11"/>
        <v>8</v>
      </c>
      <c r="C61" s="103"/>
      <c r="D61" s="103"/>
      <c r="E61" s="103"/>
      <c r="F61" s="158">
        <f t="shared" si="10"/>
        <v>0</v>
      </c>
      <c r="G61" s="158">
        <f t="shared" si="10"/>
        <v>0</v>
      </c>
      <c r="H61" s="158">
        <f t="shared" si="9"/>
        <v>0</v>
      </c>
    </row>
    <row r="62" spans="1:37">
      <c r="B62">
        <f t="shared" si="11"/>
        <v>9</v>
      </c>
      <c r="C62" s="103"/>
      <c r="D62" s="103"/>
      <c r="E62" s="103"/>
      <c r="F62" s="158">
        <f t="shared" si="10"/>
        <v>0</v>
      </c>
      <c r="G62" s="158">
        <f t="shared" si="10"/>
        <v>0</v>
      </c>
      <c r="H62" s="158">
        <f t="shared" si="9"/>
        <v>0</v>
      </c>
    </row>
    <row r="63" spans="1:37">
      <c r="B63">
        <f t="shared" si="11"/>
        <v>10</v>
      </c>
      <c r="C63" s="103"/>
      <c r="D63" s="103"/>
      <c r="E63" s="103"/>
      <c r="F63" s="158">
        <f t="shared" si="10"/>
        <v>0</v>
      </c>
      <c r="G63" s="158">
        <f t="shared" si="10"/>
        <v>0</v>
      </c>
      <c r="H63" s="158">
        <f t="shared" si="9"/>
        <v>0</v>
      </c>
    </row>
    <row r="64" spans="1:37">
      <c r="B64">
        <f t="shared" si="11"/>
        <v>11</v>
      </c>
      <c r="C64" s="103"/>
      <c r="D64" s="103"/>
      <c r="E64" s="103"/>
      <c r="F64" s="158">
        <f t="shared" si="10"/>
        <v>0</v>
      </c>
      <c r="G64" s="158">
        <f t="shared" si="10"/>
        <v>0</v>
      </c>
      <c r="H64" s="158">
        <f t="shared" si="9"/>
        <v>0</v>
      </c>
    </row>
    <row r="65" spans="2:8">
      <c r="B65">
        <f t="shared" si="11"/>
        <v>12</v>
      </c>
      <c r="C65" s="103"/>
      <c r="D65" s="103"/>
      <c r="E65" s="103"/>
      <c r="F65" s="158">
        <f t="shared" si="10"/>
        <v>0</v>
      </c>
      <c r="G65" s="158">
        <f t="shared" si="10"/>
        <v>0</v>
      </c>
      <c r="H65" s="158">
        <f t="shared" si="9"/>
        <v>0</v>
      </c>
    </row>
    <row r="66" spans="2:8">
      <c r="B66">
        <f t="shared" si="11"/>
        <v>13</v>
      </c>
      <c r="C66" s="103"/>
      <c r="D66" s="103"/>
      <c r="E66" s="103"/>
      <c r="F66" s="158">
        <f t="shared" si="10"/>
        <v>0</v>
      </c>
      <c r="G66" s="158">
        <f t="shared" si="10"/>
        <v>0</v>
      </c>
      <c r="H66" s="158">
        <f t="shared" si="9"/>
        <v>0</v>
      </c>
    </row>
    <row r="67" spans="2:8">
      <c r="B67">
        <f t="shared" si="11"/>
        <v>14</v>
      </c>
      <c r="C67" s="103"/>
      <c r="D67" s="103"/>
      <c r="E67" s="103"/>
      <c r="F67" s="158">
        <f t="shared" si="10"/>
        <v>0</v>
      </c>
      <c r="G67" s="158">
        <f t="shared" si="10"/>
        <v>0</v>
      </c>
      <c r="H67" s="158">
        <f t="shared" si="9"/>
        <v>0</v>
      </c>
    </row>
    <row r="68" spans="2:8">
      <c r="B68">
        <f t="shared" si="11"/>
        <v>15</v>
      </c>
      <c r="C68" s="103"/>
      <c r="D68" s="103"/>
      <c r="E68" s="103"/>
      <c r="F68" s="158">
        <f t="shared" si="10"/>
        <v>0</v>
      </c>
      <c r="G68" s="158">
        <f t="shared" si="10"/>
        <v>0</v>
      </c>
      <c r="H68" s="158">
        <f t="shared" si="9"/>
        <v>0</v>
      </c>
    </row>
    <row r="69" spans="2:8">
      <c r="B69">
        <f t="shared" si="11"/>
        <v>16</v>
      </c>
      <c r="C69" s="103"/>
      <c r="D69" s="103"/>
      <c r="E69" s="103"/>
      <c r="F69" s="158">
        <f t="shared" si="10"/>
        <v>0</v>
      </c>
      <c r="G69" s="158">
        <f t="shared" si="10"/>
        <v>0</v>
      </c>
      <c r="H69" s="158">
        <f t="shared" si="9"/>
        <v>0</v>
      </c>
    </row>
    <row r="70" spans="2:8">
      <c r="B70">
        <f t="shared" si="11"/>
        <v>17</v>
      </c>
      <c r="C70" s="103"/>
      <c r="D70" s="103"/>
      <c r="E70" s="103"/>
      <c r="F70" s="158">
        <f t="shared" si="10"/>
        <v>0</v>
      </c>
      <c r="G70" s="158">
        <f t="shared" si="10"/>
        <v>0</v>
      </c>
      <c r="H70" s="158">
        <f t="shared" si="9"/>
        <v>0</v>
      </c>
    </row>
    <row r="71" spans="2:8">
      <c r="B71">
        <f t="shared" si="11"/>
        <v>18</v>
      </c>
      <c r="C71" s="103"/>
      <c r="D71" s="103"/>
      <c r="E71" s="103"/>
      <c r="F71" s="158">
        <f t="shared" si="10"/>
        <v>0</v>
      </c>
      <c r="G71" s="158">
        <f t="shared" si="10"/>
        <v>0</v>
      </c>
      <c r="H71" s="158">
        <f t="shared" si="9"/>
        <v>0</v>
      </c>
    </row>
    <row r="72" spans="2:8">
      <c r="B72">
        <f t="shared" si="11"/>
        <v>19</v>
      </c>
      <c r="C72" s="103"/>
      <c r="D72" s="103"/>
      <c r="E72" s="103"/>
      <c r="F72" s="158">
        <f t="shared" si="10"/>
        <v>0</v>
      </c>
      <c r="G72" s="158">
        <f t="shared" si="10"/>
        <v>0</v>
      </c>
      <c r="H72" s="158">
        <f t="shared" si="9"/>
        <v>0</v>
      </c>
    </row>
    <row r="73" spans="2:8">
      <c r="B73">
        <f t="shared" si="11"/>
        <v>20</v>
      </c>
      <c r="C73" s="103"/>
      <c r="D73" s="103"/>
      <c r="E73" s="103"/>
      <c r="F73" s="158">
        <f t="shared" si="10"/>
        <v>0</v>
      </c>
      <c r="G73" s="158">
        <f t="shared" si="10"/>
        <v>0</v>
      </c>
      <c r="H73" s="158">
        <f t="shared" si="9"/>
        <v>0</v>
      </c>
    </row>
    <row r="74" spans="2:8">
      <c r="B74">
        <f t="shared" si="11"/>
        <v>21</v>
      </c>
      <c r="C74" s="103"/>
      <c r="D74" s="103"/>
      <c r="E74" s="103"/>
      <c r="F74" s="158">
        <f t="shared" si="10"/>
        <v>0</v>
      </c>
      <c r="G74" s="158">
        <f t="shared" si="10"/>
        <v>0</v>
      </c>
      <c r="H74" s="158">
        <f t="shared" si="9"/>
        <v>0</v>
      </c>
    </row>
    <row r="75" spans="2:8">
      <c r="B75">
        <f t="shared" si="11"/>
        <v>22</v>
      </c>
      <c r="C75" s="103"/>
      <c r="D75" s="103"/>
      <c r="E75" s="103"/>
      <c r="F75" s="158">
        <f t="shared" si="10"/>
        <v>0</v>
      </c>
      <c r="G75" s="158">
        <f t="shared" si="10"/>
        <v>0</v>
      </c>
      <c r="H75" s="158">
        <f t="shared" si="9"/>
        <v>0</v>
      </c>
    </row>
    <row r="76" spans="2:8">
      <c r="B76">
        <f t="shared" si="11"/>
        <v>23</v>
      </c>
      <c r="C76" s="103"/>
      <c r="D76" s="103"/>
      <c r="E76" s="103"/>
      <c r="F76" s="158">
        <f t="shared" si="10"/>
        <v>0</v>
      </c>
      <c r="G76" s="158">
        <f t="shared" si="10"/>
        <v>0</v>
      </c>
      <c r="H76" s="158">
        <f t="shared" si="9"/>
        <v>0</v>
      </c>
    </row>
    <row r="77" spans="2:8">
      <c r="B77">
        <f t="shared" si="11"/>
        <v>24</v>
      </c>
      <c r="C77" s="103"/>
      <c r="D77" s="103"/>
      <c r="E77" s="103"/>
      <c r="F77" s="158">
        <f t="shared" si="10"/>
        <v>0</v>
      </c>
      <c r="G77" s="158">
        <f t="shared" si="10"/>
        <v>0</v>
      </c>
      <c r="H77" s="158">
        <f t="shared" si="9"/>
        <v>0</v>
      </c>
    </row>
    <row r="78" spans="2:8">
      <c r="B78">
        <f t="shared" si="11"/>
        <v>25</v>
      </c>
      <c r="C78" s="103"/>
      <c r="D78" s="103"/>
      <c r="E78" s="103"/>
      <c r="F78" s="158">
        <f t="shared" si="10"/>
        <v>0</v>
      </c>
      <c r="G78" s="158">
        <f t="shared" si="10"/>
        <v>0</v>
      </c>
      <c r="H78" s="158">
        <f t="shared" si="9"/>
        <v>0</v>
      </c>
    </row>
    <row r="79" spans="2:8">
      <c r="B79">
        <f t="shared" si="11"/>
        <v>26</v>
      </c>
      <c r="C79" s="103"/>
      <c r="D79" s="103"/>
      <c r="E79" s="103"/>
      <c r="F79" s="158">
        <f t="shared" si="10"/>
        <v>0</v>
      </c>
      <c r="G79" s="158">
        <f t="shared" si="10"/>
        <v>0</v>
      </c>
      <c r="H79" s="158">
        <f t="shared" si="9"/>
        <v>0</v>
      </c>
    </row>
    <row r="80" spans="2:8">
      <c r="B80">
        <f t="shared" si="11"/>
        <v>27</v>
      </c>
      <c r="C80" s="103"/>
      <c r="D80" s="103"/>
      <c r="E80" s="103"/>
      <c r="F80" s="158">
        <f t="shared" si="10"/>
        <v>0</v>
      </c>
      <c r="G80" s="158">
        <f t="shared" si="10"/>
        <v>0</v>
      </c>
      <c r="H80" s="158">
        <f t="shared" si="9"/>
        <v>0</v>
      </c>
    </row>
    <row r="81" spans="2:8">
      <c r="B81">
        <f t="shared" si="11"/>
        <v>28</v>
      </c>
      <c r="C81" s="103"/>
      <c r="D81" s="103"/>
      <c r="E81" s="103"/>
      <c r="F81" s="158">
        <f t="shared" si="10"/>
        <v>0</v>
      </c>
      <c r="G81" s="158">
        <f t="shared" si="10"/>
        <v>0</v>
      </c>
      <c r="H81" s="158">
        <f t="shared" si="9"/>
        <v>0</v>
      </c>
    </row>
    <row r="82" spans="2:8">
      <c r="B82">
        <f t="shared" si="11"/>
        <v>29</v>
      </c>
      <c r="C82" s="103"/>
      <c r="D82" s="103"/>
      <c r="E82" s="103"/>
      <c r="F82" s="158">
        <f t="shared" si="10"/>
        <v>0</v>
      </c>
      <c r="G82" s="158">
        <f t="shared" si="10"/>
        <v>0</v>
      </c>
      <c r="H82" s="158">
        <f t="shared" si="9"/>
        <v>0</v>
      </c>
    </row>
    <row r="83" spans="2:8">
      <c r="B83">
        <f t="shared" si="11"/>
        <v>30</v>
      </c>
      <c r="C83" s="103"/>
      <c r="D83" s="103"/>
      <c r="E83" s="103"/>
      <c r="F83" s="158">
        <f t="shared" si="10"/>
        <v>0</v>
      </c>
      <c r="G83" s="158">
        <f t="shared" si="10"/>
        <v>0</v>
      </c>
      <c r="H83" s="158">
        <f t="shared" si="9"/>
        <v>0</v>
      </c>
    </row>
    <row r="84" spans="2:8">
      <c r="B84">
        <f t="shared" si="11"/>
        <v>31</v>
      </c>
      <c r="C84" s="159"/>
      <c r="D84" s="159"/>
      <c r="E84" s="103"/>
      <c r="F84" s="158">
        <f t="shared" si="10"/>
        <v>0</v>
      </c>
      <c r="G84" s="158">
        <f t="shared" si="10"/>
        <v>0</v>
      </c>
      <c r="H84" s="158">
        <f t="shared" si="9"/>
        <v>0</v>
      </c>
    </row>
    <row r="85" spans="2:8">
      <c r="F85" s="160">
        <f>SUM(F54:F84)</f>
        <v>0</v>
      </c>
      <c r="G85" s="160">
        <f t="shared" ref="G85:H85" si="12">SUM(G54:G84)</f>
        <v>0</v>
      </c>
      <c r="H85" s="160">
        <f t="shared" si="12"/>
        <v>0</v>
      </c>
    </row>
  </sheetData>
  <mergeCells count="1">
    <mergeCell ref="F52:H52"/>
  </mergeCells>
  <hyperlinks>
    <hyperlink ref="A3" location="Hyperlinks!A1" display="Hyperlinks!A1" xr:uid="{8426BE3F-76D8-41E2-AF54-7FD513080B83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B8EF5-441E-4B84-AE4D-487344E2DDDC}"/>
</file>

<file path=customXml/itemProps2.xml><?xml version="1.0" encoding="utf-8"?>
<ds:datastoreItem xmlns:ds="http://schemas.openxmlformats.org/officeDocument/2006/customXml" ds:itemID="{04C4133E-2CFD-43C7-BC44-6FD794C3928B}"/>
</file>

<file path=customXml/itemProps3.xml><?xml version="1.0" encoding="utf-8"?>
<ds:datastoreItem xmlns:ds="http://schemas.openxmlformats.org/officeDocument/2006/customXml" ds:itemID="{79CA56DC-56DB-444C-9819-78B45949A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Jacquee Chandler</dc:creator>
  <cp:keywords/>
  <dc:description/>
  <cp:lastModifiedBy>Jacquee Chandler</cp:lastModifiedBy>
  <cp:revision/>
  <dcterms:created xsi:type="dcterms:W3CDTF">2020-02-06T18:17:44Z</dcterms:created>
  <dcterms:modified xsi:type="dcterms:W3CDTF">2020-02-13T20:56:17Z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