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jacquee.chandler\OneDrive - CORIX Group of Companies\Desktop\teams files\"/>
    </mc:Choice>
  </mc:AlternateContent>
  <xr:revisionPtr revIDLastSave="0" documentId="8_{5D0A895C-9F78-418D-9C7A-8A242B927722}" xr6:coauthVersionLast="44" xr6:coauthVersionMax="44" xr10:uidLastSave="{00000000-0000-0000-0000-000000000000}"/>
  <bookViews>
    <workbookView xWindow="-120" yWindow="-120" windowWidth="29040" windowHeight="15840" xr2:uid="{10A65512-829E-4C68-812B-C2E2007BB1E6}"/>
  </bookViews>
  <sheets>
    <sheet name="Lake Placid" sheetId="1" r:id="rId1"/>
    <sheet name="Lake Placid Flow Summary"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0" i="2" l="1"/>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B20" i="2"/>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D19" i="2"/>
  <c r="AJ17" i="2"/>
  <c r="AI17" i="2"/>
  <c r="AH17" i="2"/>
  <c r="AJ16" i="2"/>
  <c r="AI16" i="2"/>
  <c r="AH16" i="2"/>
  <c r="AJ15" i="2"/>
  <c r="AI15" i="2"/>
  <c r="AH15" i="2"/>
  <c r="AJ14" i="2"/>
  <c r="AI14" i="2"/>
  <c r="P20" i="1" s="1"/>
  <c r="AH14" i="2"/>
  <c r="AJ13" i="2"/>
  <c r="AI13" i="2"/>
  <c r="AH13" i="2"/>
  <c r="AJ12" i="2"/>
  <c r="AI12" i="2"/>
  <c r="AH12" i="2"/>
  <c r="AJ11" i="2"/>
  <c r="AI11" i="2"/>
  <c r="AH11" i="2"/>
  <c r="AJ10" i="2"/>
  <c r="AI10" i="2"/>
  <c r="P16" i="1" s="1"/>
  <c r="AH10" i="2"/>
  <c r="AJ9" i="2"/>
  <c r="AI9" i="2"/>
  <c r="AH9" i="2"/>
  <c r="AJ8" i="2"/>
  <c r="AI8" i="2"/>
  <c r="AH8" i="2"/>
  <c r="AJ7" i="2"/>
  <c r="AI7" i="2"/>
  <c r="AH7" i="2"/>
  <c r="AJ6" i="2"/>
  <c r="AI6" i="2"/>
  <c r="AH6" i="2"/>
  <c r="S26" i="1"/>
  <c r="R26" i="1"/>
  <c r="O26" i="1"/>
  <c r="N26" i="1"/>
  <c r="M26" i="1"/>
  <c r="L26" i="1"/>
  <c r="K26" i="1"/>
  <c r="J26" i="1"/>
  <c r="I26" i="1"/>
  <c r="H26" i="1"/>
  <c r="G26" i="1"/>
  <c r="F26" i="1"/>
  <c r="E26" i="1"/>
  <c r="D26" i="1"/>
  <c r="C26" i="1"/>
  <c r="B26" i="1"/>
  <c r="S25" i="1"/>
  <c r="R25" i="1"/>
  <c r="O25" i="1"/>
  <c r="N25" i="1"/>
  <c r="M25" i="1"/>
  <c r="L25" i="1"/>
  <c r="K25" i="1"/>
  <c r="J25" i="1"/>
  <c r="I25" i="1"/>
  <c r="H25" i="1"/>
  <c r="G25" i="1"/>
  <c r="F25" i="1"/>
  <c r="E25" i="1"/>
  <c r="D25" i="1"/>
  <c r="C25" i="1"/>
  <c r="B25" i="1"/>
  <c r="S24" i="1"/>
  <c r="R24" i="1"/>
  <c r="O24" i="1"/>
  <c r="N24" i="1"/>
  <c r="M24" i="1"/>
  <c r="L24" i="1"/>
  <c r="K24" i="1"/>
  <c r="J24" i="1"/>
  <c r="I24" i="1"/>
  <c r="H24" i="1"/>
  <c r="G24" i="1"/>
  <c r="F24" i="1"/>
  <c r="E24" i="1"/>
  <c r="D24" i="1"/>
  <c r="C24" i="1"/>
  <c r="B24" i="1"/>
  <c r="Q23" i="1"/>
  <c r="P23" i="1"/>
  <c r="Q22" i="1"/>
  <c r="P22" i="1"/>
  <c r="Q21" i="1"/>
  <c r="P21" i="1"/>
  <c r="Q20" i="1"/>
  <c r="Q19" i="1"/>
  <c r="P19" i="1"/>
  <c r="Q18" i="1"/>
  <c r="P18" i="1"/>
  <c r="Q17" i="1"/>
  <c r="P17" i="1"/>
  <c r="Q16" i="1"/>
  <c r="Q15" i="1"/>
  <c r="P15" i="1"/>
  <c r="Q14" i="1"/>
  <c r="P14" i="1"/>
  <c r="Q13" i="1"/>
  <c r="Q26" i="1" s="1"/>
  <c r="P13" i="1"/>
  <c r="Q12" i="1"/>
  <c r="Q25" i="1" s="1"/>
  <c r="P12" i="1"/>
  <c r="P26" i="1" l="1"/>
  <c r="P25" i="1"/>
  <c r="Q24" i="1"/>
  <c r="P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pjhanks</author>
    <author>Jacquee Chandler</author>
  </authors>
  <commentList>
    <comment ref="B8" authorId="0" shapeId="0" xr:uid="{7F573A22-B5FF-4C51-8B92-EB6160423070}">
      <text>
        <r>
          <rPr>
            <sz val="8"/>
            <color indexed="81"/>
            <rFont val="Tahoma"/>
            <family val="2"/>
          </rPr>
          <t xml:space="preserve">From page 1 of DMR </t>
        </r>
        <r>
          <rPr>
            <i/>
            <sz val="8"/>
            <color indexed="81"/>
            <rFont val="Tahoma"/>
            <family val="2"/>
          </rPr>
          <t>'BOD, Carbonaceous 5 day, 20C PARM Code 80082 EFA-1'</t>
        </r>
        <r>
          <rPr>
            <sz val="8"/>
            <color indexed="81"/>
            <rFont val="Tahoma"/>
            <family val="2"/>
          </rPr>
          <t xml:space="preserve">
</t>
        </r>
      </text>
    </comment>
    <comment ref="E8" authorId="0" shapeId="0" xr:uid="{CF5880C9-0F7B-45FC-9947-A91C24AF29C2}">
      <text>
        <r>
          <rPr>
            <sz val="8"/>
            <color indexed="81"/>
            <rFont val="Tahoma"/>
            <family val="2"/>
          </rPr>
          <t xml:space="preserve">From page 1 of the DMR </t>
        </r>
        <r>
          <rPr>
            <i/>
            <sz val="8"/>
            <color indexed="81"/>
            <rFont val="Tahoma"/>
            <family val="2"/>
          </rPr>
          <t>'Solids, Total Suspended PARM Code 00530 EFA-1'</t>
        </r>
        <r>
          <rPr>
            <sz val="8"/>
            <color indexed="81"/>
            <rFont val="Tahoma"/>
            <family val="2"/>
          </rPr>
          <t xml:space="preserve">
</t>
        </r>
      </text>
    </comment>
    <comment ref="H8" authorId="0" shapeId="0" xr:uid="{3BE6D504-AC63-47F4-AF99-D0B6ECF012C2}">
      <text>
        <r>
          <rPr>
            <sz val="8"/>
            <color indexed="81"/>
            <rFont val="Tahoma"/>
            <family val="2"/>
          </rPr>
          <t xml:space="preserve">From page 1 of DMR </t>
        </r>
        <r>
          <rPr>
            <i/>
            <sz val="8"/>
            <color indexed="81"/>
            <rFont val="Tahoma"/>
            <family val="2"/>
          </rPr>
          <t>'PH PARM Code 00400 EFA-1'</t>
        </r>
        <r>
          <rPr>
            <sz val="8"/>
            <color indexed="81"/>
            <rFont val="Tahoma"/>
            <family val="2"/>
          </rPr>
          <t xml:space="preserve">
</t>
        </r>
      </text>
    </comment>
    <comment ref="M8" authorId="0" shapeId="0" xr:uid="{E613FF09-1C27-4F03-8425-2231EBB4C3B4}">
      <text>
        <r>
          <rPr>
            <sz val="8"/>
            <color indexed="81"/>
            <rFont val="Tahoma"/>
            <family val="2"/>
          </rPr>
          <t xml:space="preserve">From page 2 of DMR </t>
        </r>
        <r>
          <rPr>
            <i/>
            <sz val="8"/>
            <color indexed="81"/>
            <rFont val="Tahoma"/>
            <family val="2"/>
          </rPr>
          <t>'Total Residual Chlorine (for disinfection) PARM Code 50060 EFA-1'</t>
        </r>
      </text>
    </comment>
    <comment ref="N8" authorId="0" shapeId="0" xr:uid="{F26A8C43-49B6-46CD-BCA5-314B92A5BFD0}">
      <text>
        <r>
          <rPr>
            <sz val="8"/>
            <color indexed="81"/>
            <rFont val="Tahoma"/>
            <family val="2"/>
          </rPr>
          <t xml:space="preserve">From page 2 of DMR </t>
        </r>
        <r>
          <rPr>
            <i/>
            <sz val="8"/>
            <color indexed="81"/>
            <rFont val="Tahoma"/>
            <family val="2"/>
          </rPr>
          <t>'Nitrogen, Nitrate, Total (as N) (If required in the permit) PARM Code 00620 ?EFA-1'</t>
        </r>
        <r>
          <rPr>
            <sz val="8"/>
            <color indexed="81"/>
            <rFont val="Tahoma"/>
            <family val="2"/>
          </rPr>
          <t xml:space="preserve">
</t>
        </r>
      </text>
    </comment>
    <comment ref="R8" authorId="0" shapeId="0" xr:uid="{22729EE6-11DD-4B37-83C6-2873220531EC}">
      <text>
        <r>
          <rPr>
            <sz val="8"/>
            <color indexed="81"/>
            <rFont val="Tahoma"/>
            <family val="2"/>
          </rPr>
          <t xml:space="preserve">From page 2 of DMR </t>
        </r>
        <r>
          <rPr>
            <i/>
            <sz val="8"/>
            <color indexed="81"/>
            <rFont val="Tahoma"/>
            <family val="2"/>
          </rPr>
          <t>'BOD, Carbonaceous 5 day, 20C PARM Code 80082 INF-1'</t>
        </r>
        <r>
          <rPr>
            <sz val="8"/>
            <color indexed="81"/>
            <rFont val="Tahoma"/>
            <family val="2"/>
          </rPr>
          <t xml:space="preserve">
</t>
        </r>
      </text>
    </comment>
    <comment ref="S8" authorId="0" shapeId="0" xr:uid="{99D22490-F17B-4997-985F-E7B053A6FD84}">
      <text>
        <r>
          <rPr>
            <sz val="8"/>
            <color indexed="81"/>
            <rFont val="Tahoma"/>
            <family val="2"/>
          </rPr>
          <t xml:space="preserve">From page 2 of DMR </t>
        </r>
        <r>
          <rPr>
            <i/>
            <sz val="8"/>
            <color indexed="81"/>
            <rFont val="Tahoma"/>
            <family val="2"/>
          </rPr>
          <t>'Solida, Total Suspended PARM Code 00530 INF-1'</t>
        </r>
        <r>
          <rPr>
            <sz val="8"/>
            <color indexed="81"/>
            <rFont val="Tahoma"/>
            <family val="2"/>
          </rPr>
          <t xml:space="preserve">
</t>
        </r>
      </text>
    </comment>
    <comment ref="J9" authorId="0" shapeId="0" xr:uid="{64D14D16-109A-4F89-83D8-9C3D042417B6}">
      <text>
        <r>
          <rPr>
            <sz val="8"/>
            <color indexed="81"/>
            <rFont val="Tahoma"/>
            <family val="2"/>
          </rPr>
          <t xml:space="preserve">From page 1 of the DMR </t>
        </r>
        <r>
          <rPr>
            <i/>
            <sz val="8"/>
            <color indexed="81"/>
            <rFont val="Tahoma"/>
            <family val="2"/>
          </rPr>
          <t>'Coliform, Fecal PARM Code 74055 EFA-1'</t>
        </r>
        <r>
          <rPr>
            <sz val="8"/>
            <color indexed="81"/>
            <rFont val="Tahoma"/>
            <family val="2"/>
          </rPr>
          <t xml:space="preserve">
</t>
        </r>
      </text>
    </comment>
    <comment ref="K9" authorId="0" shapeId="0" xr:uid="{DB76D456-C398-4117-A44D-44F75BAF5B84}">
      <text>
        <r>
          <rPr>
            <sz val="8"/>
            <color indexed="81"/>
            <rFont val="Tahoma"/>
            <family val="2"/>
          </rPr>
          <t>From page 2 of the DMR 'Coliform, Fecal PARM Code 74055 EFA-1'</t>
        </r>
      </text>
    </comment>
    <comment ref="L9" authorId="0" shapeId="0" xr:uid="{D1CA869C-6113-4D52-B94D-49164B98AC6E}">
      <text>
        <r>
          <rPr>
            <sz val="8"/>
            <color indexed="81"/>
            <rFont val="Tahoma"/>
            <family val="2"/>
          </rPr>
          <t xml:space="preserve">From page 2 of DMR </t>
        </r>
        <r>
          <rPr>
            <i/>
            <sz val="8"/>
            <color indexed="81"/>
            <rFont val="Tahoma"/>
            <family val="2"/>
          </rPr>
          <t>'Coliform, Fecal PARM Code 74055 EFA-1'</t>
        </r>
        <r>
          <rPr>
            <sz val="8"/>
            <color indexed="81"/>
            <rFont val="Tahoma"/>
            <family val="2"/>
          </rPr>
          <t xml:space="preserve">
</t>
        </r>
      </text>
    </comment>
    <comment ref="N21" authorId="1" shapeId="0" xr:uid="{FA7D9D7A-AD29-4687-9D38-103288EC0DBD}">
      <text>
        <r>
          <rPr>
            <b/>
            <sz val="9"/>
            <color indexed="81"/>
            <rFont val="Tahoma"/>
            <family val="2"/>
          </rPr>
          <t>Jacquee Chandler:</t>
        </r>
        <r>
          <rPr>
            <sz val="9"/>
            <color indexed="81"/>
            <rFont val="Tahoma"/>
            <family val="2"/>
          </rPr>
          <t xml:space="preserve">
Made adjustments to plant
</t>
        </r>
      </text>
    </comment>
    <comment ref="C23" authorId="1" shapeId="0" xr:uid="{561BADF7-6623-4750-AF64-4287D52983B8}">
      <text>
        <r>
          <rPr>
            <b/>
            <sz val="9"/>
            <color indexed="81"/>
            <rFont val="Tahoma"/>
            <family val="2"/>
          </rPr>
          <t>Jacquee Chandler:</t>
        </r>
        <r>
          <rPr>
            <sz val="9"/>
            <color indexed="81"/>
            <rFont val="Tahoma"/>
            <family val="2"/>
          </rPr>
          <t xml:space="preserve">
making adjustments to plant</t>
        </r>
      </text>
    </comment>
    <comment ref="D23" authorId="1" shapeId="0" xr:uid="{9D5CF078-52A5-42F8-9343-E6A33406DDA6}">
      <text>
        <r>
          <rPr>
            <b/>
            <sz val="9"/>
            <color indexed="81"/>
            <rFont val="Tahoma"/>
            <family val="2"/>
          </rPr>
          <t>Jacquee Chandler:</t>
        </r>
        <r>
          <rPr>
            <sz val="9"/>
            <color indexed="81"/>
            <rFont val="Tahoma"/>
            <family val="2"/>
          </rPr>
          <t xml:space="preserve">
making adjustments to plant</t>
        </r>
      </text>
    </comment>
  </commentList>
</comments>
</file>

<file path=xl/sharedStrings.xml><?xml version="1.0" encoding="utf-8"?>
<sst xmlns="http://schemas.openxmlformats.org/spreadsheetml/2006/main" count="122" uniqueCount="70">
  <si>
    <t>5242/223 (641) - Lake Placid - 2019</t>
  </si>
  <si>
    <t>Operating Permit No.:</t>
  </si>
  <si>
    <t>FLA014386</t>
  </si>
  <si>
    <t>Expires:</t>
  </si>
  <si>
    <t xml:space="preserve">Plant Permit Capacity: </t>
  </si>
  <si>
    <t>0.090 mgd AADF</t>
  </si>
  <si>
    <t xml:space="preserve">Perc Pond Disposal: </t>
  </si>
  <si>
    <t xml:space="preserve">0.090 mgd  </t>
  </si>
  <si>
    <t>From Daily Flow Worksheet</t>
  </si>
  <si>
    <t>Manual data entry from DMR</t>
  </si>
  <si>
    <t>Hyperlinks!A1</t>
  </si>
  <si>
    <t>CBOD5</t>
  </si>
  <si>
    <t>TSS</t>
  </si>
  <si>
    <t>pH</t>
  </si>
  <si>
    <t>Fecal Coliform</t>
  </si>
  <si>
    <t>TRC</t>
  </si>
  <si>
    <t>Nitrate</t>
  </si>
  <si>
    <t>FLW-1</t>
  </si>
  <si>
    <r>
      <t xml:space="preserve">CBOD 
</t>
    </r>
    <r>
      <rPr>
        <b/>
        <sz val="10"/>
        <color indexed="10"/>
        <rFont val="Arial"/>
        <family val="2"/>
      </rPr>
      <t>INF-1</t>
    </r>
  </si>
  <si>
    <r>
      <t xml:space="preserve">TSS 
</t>
    </r>
    <r>
      <rPr>
        <b/>
        <sz val="10"/>
        <color indexed="10"/>
        <rFont val="Arial"/>
        <family val="2"/>
      </rPr>
      <t>INF-1</t>
    </r>
  </si>
  <si>
    <t>An Avg</t>
  </si>
  <si>
    <t>Mo Avg</t>
  </si>
  <si>
    <t>Max</t>
  </si>
  <si>
    <t>Min</t>
  </si>
  <si>
    <t>MoGeoMean</t>
  </si>
  <si>
    <t>AADF</t>
  </si>
  <si>
    <t>Peak</t>
  </si>
  <si>
    <t>mg/L</t>
  </si>
  <si>
    <t>SU</t>
  </si>
  <si>
    <t>#/100ml</t>
  </si>
  <si>
    <t>mgd</t>
  </si>
  <si>
    <t>Report</t>
  </si>
  <si>
    <t>Limit</t>
  </si>
  <si>
    <t>&lt;1.0</t>
  </si>
  <si>
    <t>February</t>
  </si>
  <si>
    <t>March</t>
  </si>
  <si>
    <t>April</t>
  </si>
  <si>
    <t>May</t>
  </si>
  <si>
    <t>&lt;0.25</t>
  </si>
  <si>
    <t>&lt;.5</t>
  </si>
  <si>
    <t>June</t>
  </si>
  <si>
    <t>&lt;2.0</t>
  </si>
  <si>
    <t>&lt;0.58</t>
  </si>
  <si>
    <t>July</t>
  </si>
  <si>
    <t>August</t>
  </si>
  <si>
    <t>September</t>
  </si>
  <si>
    <t>October</t>
  </si>
  <si>
    <t>November</t>
  </si>
  <si>
    <t>&lt;1</t>
  </si>
  <si>
    <t>December</t>
  </si>
  <si>
    <t>Average</t>
  </si>
  <si>
    <t>Minimum</t>
  </si>
  <si>
    <t>Maximum</t>
  </si>
  <si>
    <t>Email regarding items in RED for April 2019</t>
  </si>
  <si>
    <t>Jacquee,</t>
  </si>
  <si>
    <t>I have spoken with Otto.  Everything looks good and everything is passing.</t>
  </si>
  <si>
    <t>As far as the CBODs, They look high but 30 is the max. It could have been that the sample could have been drawn when the lift station was running verses when it is not running.  Don’t really know.</t>
  </si>
  <si>
    <t>As far as the nitrates, They are low but 12 is the max. </t>
  </si>
  <si>
    <t>One factor that affects the results is when people leave after season and when they return.  The operator will make air adjustments.  Operators are constantly making adjustments when they visit the facility.</t>
  </si>
  <si>
    <t>Thank you,</t>
  </si>
  <si>
    <t>Lisa</t>
  </si>
  <si>
    <t>Lisa Holmes</t>
  </si>
  <si>
    <t>Pugh Utilities Service, Inc.</t>
  </si>
  <si>
    <t>863-465-6911</t>
  </si>
  <si>
    <t>Pus79@outlook.com</t>
  </si>
  <si>
    <t>2019 Lake Placid DMR Flow Summary</t>
  </si>
  <si>
    <t>FLW-01</t>
  </si>
  <si>
    <t>Day</t>
  </si>
  <si>
    <t>Total</t>
  </si>
  <si>
    <t>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</si>
</sst>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0.0"/>
    <numFmt numFmtId="166" formatCode="0.000"/>
    <numFmt numFmtId="167" formatCode="0.0000"/>
  </numFmts>
  <fonts count="28">
    <font>
      <sz val="11"/>
      <color theme="1"/>
      <name val="Arial"/>
      <family val="2"/>
    </font>
    <font>
      <sz val="9"/>
      <name val="Geneva"/>
      <family val="2"/>
    </font>
    <font>
      <b/>
      <sz val="12"/>
      <name val="Arial"/>
      <family val="2"/>
    </font>
    <font>
      <sz val="10"/>
      <color theme="1"/>
      <name val="Arial"/>
      <family val="2"/>
    </font>
    <font>
      <sz val="10"/>
      <name val="Geneva"/>
      <family val="2"/>
    </font>
    <font>
      <sz val="10"/>
      <name val="Arial"/>
      <family val="2"/>
    </font>
    <font>
      <i/>
      <sz val="10"/>
      <name val="Arial"/>
      <family val="2"/>
    </font>
    <font>
      <i/>
      <sz val="11"/>
      <name val="Arial"/>
      <family val="2"/>
    </font>
    <font>
      <sz val="11"/>
      <name val="Arial"/>
      <family val="2"/>
    </font>
    <font>
      <b/>
      <sz val="11"/>
      <name val="Arial"/>
      <family val="2"/>
    </font>
    <font>
      <sz val="10"/>
      <color indexed="10"/>
      <name val="Arial"/>
      <family val="2"/>
    </font>
    <font>
      <b/>
      <sz val="10"/>
      <color indexed="10"/>
      <name val="Arial"/>
      <family val="2"/>
    </font>
    <font>
      <u/>
      <sz val="10"/>
      <color theme="10"/>
      <name val="Arial"/>
      <family val="2"/>
    </font>
    <font>
      <sz val="8"/>
      <name val="Arial"/>
      <family val="2"/>
    </font>
    <font>
      <b/>
      <sz val="10"/>
      <name val="Arial"/>
      <family val="2"/>
    </font>
    <font>
      <sz val="10"/>
      <color rgb="FFFF0000"/>
      <name val="Arial"/>
      <family val="2"/>
    </font>
    <font>
      <sz val="8"/>
      <color rgb="FFFF0000"/>
      <name val="Arial"/>
      <family val="2"/>
    </font>
    <font>
      <sz val="9"/>
      <color theme="1"/>
      <name val="Arial"/>
      <family val="2"/>
    </font>
    <font>
      <sz val="9"/>
      <color rgb="FFFF0000"/>
      <name val="Arial"/>
      <family val="2"/>
    </font>
    <font>
      <sz val="11"/>
      <color rgb="FFFF0000"/>
      <name val="Arial"/>
      <family val="2"/>
    </font>
    <font>
      <sz val="11"/>
      <color rgb="FF000000"/>
      <name val="Calibri"/>
      <family val="2"/>
    </font>
    <font>
      <i/>
      <sz val="11"/>
      <color rgb="FF000000"/>
      <name val="Calibri"/>
      <family val="2"/>
    </font>
    <font>
      <sz val="11"/>
      <color rgb="FF203864"/>
      <name val="Calibri"/>
      <family val="2"/>
    </font>
    <font>
      <sz val="8"/>
      <color indexed="81"/>
      <name val="Tahoma"/>
      <family val="2"/>
    </font>
    <font>
      <i/>
      <sz val="8"/>
      <color indexed="81"/>
      <name val="Tahoma"/>
      <family val="2"/>
    </font>
    <font>
      <b/>
      <sz val="9"/>
      <color indexed="81"/>
      <name val="Tahoma"/>
      <family val="2"/>
    </font>
    <font>
      <sz val="9"/>
      <color indexed="81"/>
      <name val="Tahoma"/>
      <family val="2"/>
    </font>
    <font>
      <b/>
      <sz val="9"/>
      <name val="Arial"/>
      <family val="2"/>
    </font>
  </fonts>
  <fills count="6">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8"/>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 fillId="0" borderId="0" applyProtection="0"/>
    <xf numFmtId="0" fontId="4" fillId="0" borderId="0"/>
    <xf numFmtId="0" fontId="1" fillId="0" borderId="0" applyProtection="0"/>
  </cellStyleXfs>
  <cellXfs count="108">
    <xf numFmtId="0" fontId="0" fillId="0" borderId="0" xfId="0"/>
    <xf numFmtId="0" fontId="2" fillId="2" borderId="0" xfId="2" applyFont="1" applyFill="1" applyAlignment="1">
      <alignment horizontal="center"/>
    </xf>
    <xf numFmtId="0" fontId="3" fillId="0" borderId="0" xfId="0" applyFont="1"/>
    <xf numFmtId="0" fontId="5" fillId="0" borderId="0" xfId="3" applyFont="1" applyAlignment="1">
      <alignment horizontal="right"/>
    </xf>
    <xf numFmtId="0" fontId="5" fillId="0" borderId="0" xfId="2" applyFont="1"/>
    <xf numFmtId="0" fontId="6" fillId="0" borderId="0" xfId="2" applyFont="1"/>
    <xf numFmtId="0" fontId="7" fillId="0" borderId="0" xfId="2" applyFont="1"/>
    <xf numFmtId="0" fontId="7" fillId="0" borderId="0" xfId="3" applyFont="1" applyAlignment="1">
      <alignment horizontal="left"/>
    </xf>
    <xf numFmtId="164" fontId="7" fillId="0" borderId="0" xfId="2" applyNumberFormat="1" applyFont="1" applyAlignment="1">
      <alignment horizontal="left"/>
    </xf>
    <xf numFmtId="0" fontId="8" fillId="0" borderId="0" xfId="2" applyFont="1"/>
    <xf numFmtId="0" fontId="2" fillId="0" borderId="0" xfId="2" applyFont="1"/>
    <xf numFmtId="0" fontId="5" fillId="0" borderId="0" xfId="0" applyFont="1"/>
    <xf numFmtId="0" fontId="9" fillId="0" borderId="0" xfId="2" applyFont="1" applyAlignment="1">
      <alignment horizontal="center"/>
    </xf>
    <xf numFmtId="0" fontId="10" fillId="0" borderId="0" xfId="2" applyFont="1"/>
    <xf numFmtId="0" fontId="5" fillId="3" borderId="0" xfId="0" applyFont="1" applyFill="1"/>
    <xf numFmtId="0" fontId="11" fillId="0" borderId="0" xfId="2" applyFont="1"/>
    <xf numFmtId="0" fontId="5" fillId="4" borderId="0" xfId="0" applyFont="1" applyFill="1"/>
    <xf numFmtId="0" fontId="12" fillId="0" borderId="0" xfId="1" applyAlignment="1" applyProtection="1"/>
    <xf numFmtId="0" fontId="8" fillId="0" borderId="0" xfId="3" applyFont="1" applyAlignment="1">
      <alignment horizontal="left"/>
    </xf>
    <xf numFmtId="0" fontId="5" fillId="0" borderId="0" xfId="3" applyFont="1" applyAlignment="1">
      <alignment horizontal="left"/>
    </xf>
    <xf numFmtId="0" fontId="5" fillId="0" borderId="0" xfId="2" applyFont="1" applyAlignment="1">
      <alignment horizontal="center"/>
    </xf>
    <xf numFmtId="0" fontId="5" fillId="4" borderId="1" xfId="2" applyFont="1" applyFill="1" applyBorder="1" applyAlignment="1">
      <alignment horizontal="center"/>
    </xf>
    <xf numFmtId="0" fontId="5" fillId="4" borderId="2" xfId="2" applyFont="1" applyFill="1" applyBorder="1" applyAlignment="1">
      <alignment horizontal="center"/>
    </xf>
    <xf numFmtId="0" fontId="5" fillId="4" borderId="3" xfId="2" applyFont="1" applyFill="1" applyBorder="1" applyAlignment="1">
      <alignment horizontal="center"/>
    </xf>
    <xf numFmtId="0" fontId="5" fillId="4" borderId="4" xfId="2" applyFont="1" applyFill="1" applyBorder="1" applyAlignment="1">
      <alignment horizontal="center"/>
    </xf>
    <xf numFmtId="0" fontId="5" fillId="4" borderId="2" xfId="2" applyFont="1" applyFill="1" applyBorder="1" applyAlignment="1">
      <alignment horizontal="center"/>
    </xf>
    <xf numFmtId="0" fontId="5" fillId="3" borderId="2" xfId="2" applyFont="1" applyFill="1" applyBorder="1" applyAlignment="1">
      <alignment horizontal="center"/>
    </xf>
    <xf numFmtId="0" fontId="5" fillId="3" borderId="4" xfId="2" applyFont="1" applyFill="1" applyBorder="1" applyAlignment="1">
      <alignment horizontal="center"/>
    </xf>
    <xf numFmtId="0" fontId="5" fillId="4" borderId="2" xfId="2" applyFont="1" applyFill="1" applyBorder="1" applyAlignment="1">
      <alignment horizontal="center" wrapText="1"/>
    </xf>
    <xf numFmtId="0" fontId="5" fillId="4" borderId="4" xfId="2" applyFont="1" applyFill="1" applyBorder="1" applyAlignment="1">
      <alignment horizontal="center" wrapText="1"/>
    </xf>
    <xf numFmtId="0" fontId="5" fillId="4" borderId="5" xfId="2" applyFont="1" applyFill="1" applyBorder="1" applyAlignment="1">
      <alignment horizontal="center"/>
    </xf>
    <xf numFmtId="0" fontId="5" fillId="4" borderId="6" xfId="2" applyFont="1" applyFill="1" applyBorder="1" applyAlignment="1">
      <alignment horizontal="center"/>
    </xf>
    <xf numFmtId="0" fontId="5" fillId="4" borderId="7" xfId="2" applyFont="1" applyFill="1" applyBorder="1" applyAlignment="1">
      <alignment horizontal="center"/>
    </xf>
    <xf numFmtId="0" fontId="13" fillId="4" borderId="7" xfId="2" applyFont="1" applyFill="1" applyBorder="1" applyAlignment="1">
      <alignment horizontal="center"/>
    </xf>
    <xf numFmtId="0" fontId="5" fillId="3" borderId="5" xfId="2" applyFont="1" applyFill="1" applyBorder="1" applyAlignment="1">
      <alignment horizontal="center"/>
    </xf>
    <xf numFmtId="0" fontId="5" fillId="3" borderId="7" xfId="2" applyFont="1" applyFill="1" applyBorder="1" applyAlignment="1">
      <alignment horizontal="center"/>
    </xf>
    <xf numFmtId="0" fontId="5" fillId="4" borderId="8" xfId="2" applyFont="1" applyFill="1" applyBorder="1" applyAlignment="1">
      <alignment horizontal="center"/>
    </xf>
    <xf numFmtId="0" fontId="5" fillId="4" borderId="9" xfId="2" applyFont="1" applyFill="1" applyBorder="1" applyAlignment="1">
      <alignment horizontal="center"/>
    </xf>
    <xf numFmtId="0" fontId="5" fillId="4" borderId="10" xfId="2" applyFont="1" applyFill="1" applyBorder="1" applyAlignment="1">
      <alignment horizontal="center"/>
    </xf>
    <xf numFmtId="0" fontId="5" fillId="4" borderId="0" xfId="2" applyFont="1" applyFill="1" applyAlignment="1">
      <alignment horizontal="center"/>
    </xf>
    <xf numFmtId="0" fontId="5" fillId="3" borderId="9" xfId="2" applyFont="1" applyFill="1" applyBorder="1" applyAlignment="1">
      <alignment horizontal="center"/>
    </xf>
    <xf numFmtId="0" fontId="5" fillId="3" borderId="0" xfId="2" applyFont="1" applyFill="1" applyAlignment="1">
      <alignment horizontal="center"/>
    </xf>
    <xf numFmtId="0" fontId="5" fillId="4" borderId="11" xfId="2" applyFont="1" applyFill="1" applyBorder="1" applyAlignment="1">
      <alignment horizontal="center"/>
    </xf>
    <xf numFmtId="0" fontId="5" fillId="0" borderId="6" xfId="0" applyFont="1" applyBorder="1" applyAlignment="1">
      <alignment horizontal="center"/>
    </xf>
    <xf numFmtId="165" fontId="5" fillId="4" borderId="12" xfId="2" applyNumberFormat="1" applyFont="1" applyFill="1" applyBorder="1" applyAlignment="1">
      <alignment horizontal="center"/>
    </xf>
    <xf numFmtId="165" fontId="5" fillId="4" borderId="13" xfId="2" applyNumberFormat="1" applyFont="1" applyFill="1" applyBorder="1" applyAlignment="1">
      <alignment horizontal="center"/>
    </xf>
    <xf numFmtId="165" fontId="5" fillId="4" borderId="14" xfId="2" applyNumberFormat="1" applyFont="1" applyFill="1" applyBorder="1" applyAlignment="1">
      <alignment horizontal="center"/>
    </xf>
    <xf numFmtId="0" fontId="5" fillId="4" borderId="12" xfId="2" applyFont="1" applyFill="1" applyBorder="1" applyAlignment="1">
      <alignment horizontal="center"/>
    </xf>
    <xf numFmtId="0" fontId="5" fillId="4" borderId="14" xfId="2" applyFont="1" applyFill="1" applyBorder="1" applyAlignment="1">
      <alignment horizontal="center"/>
    </xf>
    <xf numFmtId="166" fontId="5" fillId="4" borderId="14" xfId="2" applyNumberFormat="1" applyFont="1" applyFill="1" applyBorder="1" applyAlignment="1">
      <alignment horizontal="center"/>
    </xf>
    <xf numFmtId="0" fontId="5" fillId="3" borderId="12" xfId="2" applyFont="1" applyFill="1" applyBorder="1" applyAlignment="1">
      <alignment horizontal="center"/>
    </xf>
    <xf numFmtId="0" fontId="5" fillId="3" borderId="14" xfId="2" applyFont="1" applyFill="1" applyBorder="1" applyAlignment="1">
      <alignment horizontal="center"/>
    </xf>
    <xf numFmtId="0" fontId="5" fillId="4" borderId="15" xfId="2" applyFont="1" applyFill="1" applyBorder="1" applyAlignment="1">
      <alignment horizontal="center"/>
    </xf>
    <xf numFmtId="17" fontId="14" fillId="0" borderId="4" xfId="0" applyNumberFormat="1" applyFont="1" applyBorder="1" applyAlignment="1">
      <alignment horizontal="left" wrapText="1"/>
    </xf>
    <xf numFmtId="165" fontId="5" fillId="0" borderId="12" xfId="0" applyNumberFormat="1" applyFont="1" applyBorder="1" applyAlignment="1">
      <alignment horizontal="center"/>
    </xf>
    <xf numFmtId="2" fontId="5" fillId="0" borderId="4" xfId="0" applyNumberFormat="1" applyFont="1" applyBorder="1" applyAlignment="1">
      <alignment horizontal="center"/>
    </xf>
    <xf numFmtId="2" fontId="5" fillId="0" borderId="12" xfId="0" applyNumberFormat="1" applyFont="1" applyBorder="1" applyAlignment="1">
      <alignment horizontal="center"/>
    </xf>
    <xf numFmtId="167" fontId="5" fillId="0" borderId="12" xfId="0" applyNumberFormat="1" applyFont="1" applyBorder="1" applyAlignment="1">
      <alignment horizontal="center"/>
    </xf>
    <xf numFmtId="1" fontId="5" fillId="0" borderId="12" xfId="0" applyNumberFormat="1" applyFont="1" applyBorder="1" applyAlignment="1">
      <alignment horizontal="center"/>
    </xf>
    <xf numFmtId="0" fontId="5" fillId="0" borderId="4" xfId="0" applyFont="1" applyBorder="1"/>
    <xf numFmtId="165" fontId="5" fillId="0" borderId="4" xfId="0" applyNumberFormat="1" applyFont="1" applyBorder="1" applyAlignment="1">
      <alignment horizontal="center"/>
    </xf>
    <xf numFmtId="167" fontId="5" fillId="0" borderId="4" xfId="0" applyNumberFormat="1" applyFont="1" applyBorder="1" applyAlignment="1">
      <alignment horizontal="center"/>
    </xf>
    <xf numFmtId="1" fontId="5" fillId="0" borderId="4" xfId="0" applyNumberFormat="1" applyFont="1" applyBorder="1" applyAlignment="1">
      <alignment horizontal="center"/>
    </xf>
    <xf numFmtId="2" fontId="15" fillId="0" borderId="4" xfId="0" applyNumberFormat="1" applyFont="1" applyBorder="1" applyAlignment="1">
      <alignment horizontal="center"/>
    </xf>
    <xf numFmtId="0" fontId="16" fillId="0" borderId="0" xfId="0" applyFont="1" applyAlignment="1">
      <alignment horizontal="left"/>
    </xf>
    <xf numFmtId="165" fontId="5" fillId="0" borderId="5" xfId="0" applyNumberFormat="1" applyFont="1" applyBorder="1" applyAlignment="1">
      <alignment horizontal="center"/>
    </xf>
    <xf numFmtId="0" fontId="5" fillId="0" borderId="5" xfId="0" applyFont="1" applyBorder="1"/>
    <xf numFmtId="165" fontId="5" fillId="0" borderId="6" xfId="0" applyNumberFormat="1" applyFont="1" applyBorder="1" applyAlignment="1">
      <alignment horizontal="center"/>
    </xf>
    <xf numFmtId="165" fontId="5" fillId="0" borderId="16" xfId="0" applyNumberFormat="1" applyFont="1" applyBorder="1" applyAlignment="1">
      <alignment horizontal="center"/>
    </xf>
    <xf numFmtId="165" fontId="5" fillId="0" borderId="8" xfId="0" applyNumberFormat="1" applyFont="1" applyBorder="1" applyAlignment="1">
      <alignment horizontal="center"/>
    </xf>
    <xf numFmtId="2" fontId="5" fillId="0" borderId="5" xfId="0" applyNumberFormat="1" applyFont="1" applyBorder="1" applyAlignment="1">
      <alignment horizontal="center"/>
    </xf>
    <xf numFmtId="167" fontId="5" fillId="0" borderId="5" xfId="0" applyNumberFormat="1" applyFont="1" applyBorder="1" applyAlignment="1">
      <alignment horizontal="center"/>
    </xf>
    <xf numFmtId="1" fontId="5" fillId="0" borderId="5" xfId="0" applyNumberFormat="1" applyFont="1" applyBorder="1" applyAlignment="1">
      <alignment horizontal="center"/>
    </xf>
    <xf numFmtId="0" fontId="5" fillId="0" borderId="17" xfId="0" applyFont="1" applyBorder="1" applyAlignment="1">
      <alignment horizontal="right"/>
    </xf>
    <xf numFmtId="165" fontId="5" fillId="0" borderId="18" xfId="4" applyNumberFormat="1" applyFont="1" applyBorder="1" applyAlignment="1">
      <alignment horizontal="center"/>
    </xf>
    <xf numFmtId="1" fontId="5" fillId="0" borderId="18" xfId="4" applyNumberFormat="1" applyFont="1" applyBorder="1" applyAlignment="1">
      <alignment horizontal="center"/>
    </xf>
    <xf numFmtId="2" fontId="5" fillId="0" borderId="18" xfId="4" applyNumberFormat="1" applyFont="1" applyBorder="1" applyAlignment="1">
      <alignment horizontal="center"/>
    </xf>
    <xf numFmtId="167" fontId="5" fillId="0" borderId="18" xfId="4" applyNumberFormat="1" applyFont="1" applyBorder="1" applyAlignment="1">
      <alignment horizontal="center"/>
    </xf>
    <xf numFmtId="167" fontId="5" fillId="0" borderId="18" xfId="0" applyNumberFormat="1" applyFont="1" applyBorder="1" applyAlignment="1">
      <alignment horizontal="center"/>
    </xf>
    <xf numFmtId="0" fontId="5" fillId="0" borderId="19" xfId="0" applyFont="1" applyBorder="1" applyAlignment="1">
      <alignment horizontal="right"/>
    </xf>
    <xf numFmtId="165" fontId="5" fillId="0" borderId="20" xfId="0" applyNumberFormat="1" applyFont="1" applyBorder="1" applyAlignment="1">
      <alignment horizontal="center"/>
    </xf>
    <xf numFmtId="0" fontId="5" fillId="0" borderId="21" xfId="0" applyFont="1" applyBorder="1" applyAlignment="1">
      <alignment horizontal="right"/>
    </xf>
    <xf numFmtId="165" fontId="5" fillId="0" borderId="22" xfId="0" applyNumberFormat="1" applyFont="1" applyBorder="1" applyAlignment="1">
      <alignment horizontal="center"/>
    </xf>
    <xf numFmtId="167" fontId="5" fillId="0" borderId="22" xfId="0" applyNumberFormat="1" applyFont="1" applyBorder="1" applyAlignment="1">
      <alignment horizontal="center"/>
    </xf>
    <xf numFmtId="165" fontId="5" fillId="0" borderId="23" xfId="0" applyNumberFormat="1" applyFont="1" applyBorder="1" applyAlignment="1">
      <alignment horizontal="center"/>
    </xf>
    <xf numFmtId="0" fontId="17" fillId="0" borderId="0" xfId="0" applyFont="1" applyAlignment="1">
      <alignment horizontal="left"/>
    </xf>
    <xf numFmtId="0" fontId="18" fillId="0" borderId="0" xfId="0" applyFont="1" applyAlignment="1">
      <alignment horizontal="left"/>
    </xf>
    <xf numFmtId="0" fontId="19" fillId="0" borderId="0" xfId="0" applyFont="1"/>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12" fillId="0" borderId="0" xfId="1" applyAlignment="1" applyProtection="1">
      <alignment vertical="center"/>
    </xf>
    <xf numFmtId="0" fontId="9" fillId="0" borderId="0" xfId="0" applyFont="1" applyAlignment="1">
      <alignment horizontal="left"/>
    </xf>
    <xf numFmtId="0" fontId="5" fillId="0" borderId="0" xfId="0" applyFont="1" applyAlignment="1">
      <alignment horizontal="center"/>
    </xf>
    <xf numFmtId="0" fontId="12" fillId="0" borderId="0" xfId="1" quotePrefix="1" applyAlignment="1" applyProtection="1"/>
    <xf numFmtId="0" fontId="14" fillId="0" borderId="0" xfId="0" applyFont="1"/>
    <xf numFmtId="0" fontId="16" fillId="0" borderId="0" xfId="0" applyFont="1" applyAlignment="1">
      <alignment horizontal="center"/>
    </xf>
    <xf numFmtId="0" fontId="14" fillId="2" borderId="4" xfId="0" applyFont="1" applyFill="1" applyBorder="1" applyAlignment="1">
      <alignment horizontal="center"/>
    </xf>
    <xf numFmtId="0" fontId="27" fillId="5" borderId="4" xfId="0" applyFont="1" applyFill="1" applyBorder="1"/>
    <xf numFmtId="0" fontId="27" fillId="2" borderId="4" xfId="0" applyFont="1" applyFill="1" applyBorder="1" applyAlignment="1">
      <alignment horizontal="center"/>
    </xf>
    <xf numFmtId="167" fontId="5" fillId="5" borderId="4" xfId="0" applyNumberFormat="1" applyFont="1" applyFill="1" applyBorder="1" applyAlignment="1">
      <alignment horizontal="center"/>
    </xf>
    <xf numFmtId="167" fontId="14" fillId="0" borderId="4" xfId="0" applyNumberFormat="1" applyFont="1" applyBorder="1" applyAlignment="1">
      <alignment horizontal="center"/>
    </xf>
    <xf numFmtId="167" fontId="4" fillId="0" borderId="4" xfId="4" applyNumberFormat="1" applyFont="1" applyBorder="1" applyAlignment="1">
      <alignment horizontal="center"/>
    </xf>
    <xf numFmtId="167" fontId="5" fillId="2" borderId="4" xfId="0" applyNumberFormat="1" applyFont="1" applyFill="1" applyBorder="1" applyAlignment="1">
      <alignment horizontal="center"/>
    </xf>
    <xf numFmtId="167" fontId="5" fillId="2" borderId="0" xfId="0" applyNumberFormat="1" applyFont="1" applyFill="1" applyAlignment="1">
      <alignment horizontal="center"/>
    </xf>
    <xf numFmtId="166" fontId="5" fillId="0" borderId="4" xfId="0" applyNumberFormat="1" applyFont="1" applyBorder="1" applyAlignment="1">
      <alignment horizontal="center"/>
    </xf>
    <xf numFmtId="166" fontId="5" fillId="0" borderId="4" xfId="0" applyNumberFormat="1" applyFont="1" applyBorder="1" applyAlignment="1">
      <alignment horizontal="center" vertical="center"/>
    </xf>
    <xf numFmtId="167" fontId="0" fillId="0" borderId="0" xfId="0" applyNumberFormat="1"/>
  </cellXfs>
  <cellStyles count="5">
    <cellStyle name="Hyperlink" xfId="1" builtinId="8"/>
    <cellStyle name="Normal" xfId="0" builtinId="0"/>
    <cellStyle name="Normal_Crnwd Daily Flow" xfId="4" xr:uid="{3A7515C6-0101-46AC-BFFD-670A0A91FACB}"/>
    <cellStyle name="Normal_Lake Placid" xfId="2" xr:uid="{7EC10B9E-71FB-4C39-9BE1-0907D2B4B747}"/>
    <cellStyle name="Normal_WW Plant Capacities" xfId="3" xr:uid="{16DD4BF6-4860-4512-99A9-96B11F2F1F4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Pus79@outlook.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D8685-47AA-4CCE-AE86-C508F4FF4969}">
  <sheetPr>
    <tabColor rgb="FF92D050"/>
  </sheetPr>
  <dimension ref="A1:T49"/>
  <sheetViews>
    <sheetView tabSelected="1" zoomScaleNormal="100" workbookViewId="0">
      <selection activeCell="N61" sqref="N61"/>
    </sheetView>
  </sheetViews>
  <sheetFormatPr defaultRowHeight="14.25"/>
  <cols>
    <col min="1" max="1" width="12.125" customWidth="1"/>
    <col min="7" max="7" width="8.375" bestFit="1" customWidth="1"/>
    <col min="18" max="18" width="8.875" customWidth="1"/>
    <col min="19" max="19" width="8.125" customWidth="1"/>
  </cols>
  <sheetData>
    <row r="1" spans="1:20" ht="15.75">
      <c r="A1" s="1" t="s">
        <v>0</v>
      </c>
      <c r="B1" s="1"/>
      <c r="C1" s="1"/>
      <c r="D1" s="1"/>
      <c r="E1" s="1"/>
      <c r="F1" s="1"/>
      <c r="G1" s="1"/>
      <c r="H1" s="1"/>
      <c r="I1" s="1"/>
      <c r="J1" s="1"/>
      <c r="K1" s="1"/>
      <c r="L1" s="1"/>
      <c r="M1" s="1"/>
      <c r="N1" s="1"/>
      <c r="O1" s="1"/>
      <c r="P1" s="1"/>
      <c r="Q1" s="1"/>
      <c r="R1" s="1"/>
      <c r="S1" s="1"/>
    </row>
    <row r="2" spans="1:20">
      <c r="A2" s="2"/>
      <c r="B2" s="3" t="s">
        <v>1</v>
      </c>
      <c r="C2" s="4" t="s">
        <v>2</v>
      </c>
      <c r="D2" s="5"/>
      <c r="E2" s="6"/>
      <c r="F2" s="7" t="s">
        <v>3</v>
      </c>
      <c r="G2" s="8">
        <v>45826</v>
      </c>
      <c r="H2" s="4"/>
      <c r="I2" s="4"/>
      <c r="J2" s="4"/>
      <c r="K2" s="4"/>
      <c r="L2" s="4"/>
      <c r="M2" s="4"/>
      <c r="N2" s="4"/>
      <c r="O2" s="4"/>
      <c r="P2" s="4"/>
      <c r="Q2" s="4"/>
      <c r="R2" s="4"/>
      <c r="S2" s="4"/>
    </row>
    <row r="3" spans="1:20" ht="15.75">
      <c r="A3" s="2"/>
      <c r="B3" s="3" t="s">
        <v>4</v>
      </c>
      <c r="C3" s="4" t="s">
        <v>5</v>
      </c>
      <c r="D3" s="2"/>
      <c r="G3" s="9"/>
      <c r="H3" s="4"/>
      <c r="I3" s="4"/>
      <c r="J3" s="4"/>
      <c r="K3" s="10"/>
      <c r="L3" s="11"/>
      <c r="M3" s="11"/>
      <c r="N3" s="11"/>
      <c r="O3" s="11"/>
      <c r="P3" s="4"/>
      <c r="Q3" s="4"/>
      <c r="R3" s="4"/>
      <c r="S3" s="4"/>
    </row>
    <row r="4" spans="1:20" ht="15">
      <c r="A4" s="2"/>
      <c r="B4" s="3" t="s">
        <v>6</v>
      </c>
      <c r="C4" s="4" t="s">
        <v>7</v>
      </c>
      <c r="D4" s="2"/>
      <c r="G4" s="9"/>
      <c r="H4" s="12"/>
      <c r="I4" s="4"/>
      <c r="J4" s="4"/>
      <c r="K4" s="13"/>
      <c r="L4" s="14"/>
      <c r="M4" s="11" t="s">
        <v>8</v>
      </c>
      <c r="N4" s="11"/>
      <c r="O4" s="11"/>
      <c r="P4" s="15"/>
      <c r="Q4" s="4"/>
      <c r="R4" s="4"/>
      <c r="S4" s="4"/>
    </row>
    <row r="5" spans="1:20" ht="15">
      <c r="B5" s="3"/>
      <c r="C5" s="9"/>
      <c r="G5" s="9"/>
      <c r="H5" s="12"/>
      <c r="I5" s="4"/>
      <c r="J5" s="4"/>
      <c r="K5" s="13"/>
      <c r="L5" s="16"/>
      <c r="M5" s="11" t="s">
        <v>9</v>
      </c>
      <c r="N5" s="11"/>
      <c r="O5" s="11"/>
      <c r="P5" s="15"/>
      <c r="Q5" s="4"/>
      <c r="R5" s="4"/>
      <c r="S5" s="4"/>
    </row>
    <row r="6" spans="1:20">
      <c r="A6" s="17" t="s">
        <v>10</v>
      </c>
      <c r="B6" s="9"/>
      <c r="C6" s="9"/>
      <c r="D6" s="9"/>
      <c r="E6" s="9"/>
      <c r="F6" s="18"/>
      <c r="G6" s="9"/>
      <c r="H6" s="4"/>
      <c r="I6" s="4"/>
      <c r="J6" s="4"/>
      <c r="K6" s="4"/>
      <c r="N6" s="11"/>
      <c r="O6" s="11"/>
      <c r="P6" s="4"/>
      <c r="Q6" s="4"/>
      <c r="R6" s="4"/>
      <c r="S6" s="4"/>
    </row>
    <row r="7" spans="1:20">
      <c r="A7" s="19"/>
      <c r="B7" s="4"/>
      <c r="C7" s="4"/>
      <c r="D7" s="19"/>
      <c r="E7" s="19"/>
      <c r="F7" s="19"/>
      <c r="G7" s="19"/>
      <c r="H7" s="4"/>
      <c r="I7" s="4"/>
      <c r="J7" s="4"/>
      <c r="K7" s="4"/>
      <c r="L7" s="4"/>
      <c r="M7" s="4"/>
      <c r="N7" s="4"/>
      <c r="O7" s="4"/>
      <c r="P7" s="4"/>
      <c r="Q7" s="4"/>
      <c r="R7" s="4"/>
      <c r="S7" s="4"/>
    </row>
    <row r="8" spans="1:20" ht="25.5">
      <c r="A8" s="20"/>
      <c r="B8" s="21" t="s">
        <v>11</v>
      </c>
      <c r="C8" s="22"/>
      <c r="D8" s="23"/>
      <c r="E8" s="22" t="s">
        <v>12</v>
      </c>
      <c r="F8" s="22"/>
      <c r="G8" s="22"/>
      <c r="H8" s="21" t="s">
        <v>13</v>
      </c>
      <c r="I8" s="23"/>
      <c r="J8" s="22" t="s">
        <v>14</v>
      </c>
      <c r="K8" s="22"/>
      <c r="L8" s="22"/>
      <c r="M8" s="24" t="s">
        <v>15</v>
      </c>
      <c r="N8" s="25" t="s">
        <v>16</v>
      </c>
      <c r="O8" s="24" t="s">
        <v>17</v>
      </c>
      <c r="P8" s="26" t="s">
        <v>17</v>
      </c>
      <c r="Q8" s="27" t="s">
        <v>17</v>
      </c>
      <c r="R8" s="28" t="s">
        <v>18</v>
      </c>
      <c r="S8" s="29" t="s">
        <v>19</v>
      </c>
    </row>
    <row r="9" spans="1:20">
      <c r="A9" s="20"/>
      <c r="B9" s="30" t="s">
        <v>20</v>
      </c>
      <c r="C9" s="31" t="s">
        <v>21</v>
      </c>
      <c r="D9" s="30" t="s">
        <v>22</v>
      </c>
      <c r="E9" s="32" t="s">
        <v>20</v>
      </c>
      <c r="F9" s="30" t="s">
        <v>21</v>
      </c>
      <c r="G9" s="32" t="s">
        <v>22</v>
      </c>
      <c r="H9" s="30" t="s">
        <v>23</v>
      </c>
      <c r="I9" s="32" t="s">
        <v>22</v>
      </c>
      <c r="J9" s="30" t="s">
        <v>20</v>
      </c>
      <c r="K9" s="33" t="s">
        <v>24</v>
      </c>
      <c r="L9" s="30" t="s">
        <v>22</v>
      </c>
      <c r="M9" s="32" t="s">
        <v>23</v>
      </c>
      <c r="N9" s="30" t="s">
        <v>22</v>
      </c>
      <c r="O9" s="32" t="s">
        <v>25</v>
      </c>
      <c r="P9" s="34" t="s">
        <v>21</v>
      </c>
      <c r="Q9" s="35" t="s">
        <v>26</v>
      </c>
      <c r="R9" s="30" t="s">
        <v>27</v>
      </c>
      <c r="S9" s="36" t="s">
        <v>27</v>
      </c>
    </row>
    <row r="10" spans="1:20">
      <c r="A10" s="20"/>
      <c r="B10" s="37" t="s">
        <v>27</v>
      </c>
      <c r="C10" s="38" t="s">
        <v>27</v>
      </c>
      <c r="D10" s="37" t="s">
        <v>27</v>
      </c>
      <c r="E10" s="39" t="s">
        <v>27</v>
      </c>
      <c r="F10" s="37" t="s">
        <v>27</v>
      </c>
      <c r="G10" s="39" t="s">
        <v>27</v>
      </c>
      <c r="H10" s="37" t="s">
        <v>28</v>
      </c>
      <c r="I10" s="39" t="s">
        <v>28</v>
      </c>
      <c r="J10" s="37" t="s">
        <v>29</v>
      </c>
      <c r="K10" s="39" t="s">
        <v>29</v>
      </c>
      <c r="L10" s="37" t="s">
        <v>29</v>
      </c>
      <c r="M10" s="39" t="s">
        <v>27</v>
      </c>
      <c r="N10" s="37" t="s">
        <v>27</v>
      </c>
      <c r="O10" s="39" t="s">
        <v>30</v>
      </c>
      <c r="P10" s="40" t="s">
        <v>30</v>
      </c>
      <c r="Q10" s="41" t="s">
        <v>30</v>
      </c>
      <c r="R10" s="37" t="s">
        <v>31</v>
      </c>
      <c r="S10" s="42" t="s">
        <v>31</v>
      </c>
    </row>
    <row r="11" spans="1:20">
      <c r="A11" s="43" t="s">
        <v>32</v>
      </c>
      <c r="B11" s="44">
        <v>20</v>
      </c>
      <c r="C11" s="45">
        <v>30</v>
      </c>
      <c r="D11" s="44">
        <v>60</v>
      </c>
      <c r="E11" s="46">
        <v>20</v>
      </c>
      <c r="F11" s="44">
        <v>30</v>
      </c>
      <c r="G11" s="46">
        <v>60</v>
      </c>
      <c r="H11" s="44">
        <v>6</v>
      </c>
      <c r="I11" s="46">
        <v>8.5</v>
      </c>
      <c r="J11" s="47">
        <v>200</v>
      </c>
      <c r="K11" s="48" t="s">
        <v>31</v>
      </c>
      <c r="L11" s="47">
        <v>800</v>
      </c>
      <c r="M11" s="48">
        <v>0.5</v>
      </c>
      <c r="N11" s="44">
        <v>12</v>
      </c>
      <c r="O11" s="49">
        <v>0.09</v>
      </c>
      <c r="P11" s="50"/>
      <c r="Q11" s="51"/>
      <c r="R11" s="47" t="s">
        <v>22</v>
      </c>
      <c r="S11" s="52" t="s">
        <v>22</v>
      </c>
    </row>
    <row r="12" spans="1:20">
      <c r="A12" s="53">
        <v>43466</v>
      </c>
      <c r="B12" s="54">
        <v>3.7</v>
      </c>
      <c r="C12" s="54">
        <v>3.1</v>
      </c>
      <c r="D12" s="54">
        <v>3.1</v>
      </c>
      <c r="E12" s="54">
        <v>2.8</v>
      </c>
      <c r="F12" s="54">
        <v>6</v>
      </c>
      <c r="G12" s="54">
        <v>6</v>
      </c>
      <c r="H12" s="54">
        <v>6.7</v>
      </c>
      <c r="I12" s="54">
        <v>6.9</v>
      </c>
      <c r="J12" s="54">
        <v>0.9</v>
      </c>
      <c r="K12" s="54">
        <v>0.5</v>
      </c>
      <c r="L12" s="54" t="s">
        <v>33</v>
      </c>
      <c r="M12" s="55">
        <v>1.1000000000000001</v>
      </c>
      <c r="N12" s="56">
        <v>6.5</v>
      </c>
      <c r="O12" s="57">
        <v>1.5100000000000001E-2</v>
      </c>
      <c r="P12" s="57">
        <f>'Lake Placid Flow Summary'!AH6</f>
        <v>0.51600000000000024</v>
      </c>
      <c r="Q12" s="57">
        <f>'Lake Placid Flow Summary'!AJ6</f>
        <v>3.2000000000000001E-2</v>
      </c>
      <c r="R12" s="54">
        <v>130</v>
      </c>
      <c r="S12" s="58">
        <v>180</v>
      </c>
    </row>
    <row r="13" spans="1:20">
      <c r="A13" s="59" t="s">
        <v>34</v>
      </c>
      <c r="B13" s="60">
        <v>3.5</v>
      </c>
      <c r="C13" s="60">
        <v>3.3</v>
      </c>
      <c r="D13" s="60">
        <v>3.3</v>
      </c>
      <c r="E13" s="60">
        <v>3</v>
      </c>
      <c r="F13" s="60">
        <v>5.8</v>
      </c>
      <c r="G13" s="60">
        <v>5.8</v>
      </c>
      <c r="H13" s="60">
        <v>6.8</v>
      </c>
      <c r="I13" s="60">
        <v>7.2</v>
      </c>
      <c r="J13" s="60">
        <v>0.8</v>
      </c>
      <c r="K13" s="60">
        <v>0.5</v>
      </c>
      <c r="L13" s="60" t="s">
        <v>33</v>
      </c>
      <c r="M13" s="55">
        <v>1.5</v>
      </c>
      <c r="N13" s="55">
        <v>1.2</v>
      </c>
      <c r="O13" s="61">
        <v>1.54E-2</v>
      </c>
      <c r="P13" s="57">
        <f>'Lake Placid Flow Summary'!AH7</f>
        <v>0.58710000000000018</v>
      </c>
      <c r="Q13" s="57">
        <f>'Lake Placid Flow Summary'!AJ7</f>
        <v>4.3999999999999997E-2</v>
      </c>
      <c r="R13" s="60">
        <v>240</v>
      </c>
      <c r="S13" s="62">
        <v>130</v>
      </c>
    </row>
    <row r="14" spans="1:20">
      <c r="A14" s="59" t="s">
        <v>35</v>
      </c>
      <c r="B14" s="60">
        <v>3.8</v>
      </c>
      <c r="C14" s="60">
        <v>5.2</v>
      </c>
      <c r="D14" s="60">
        <v>5.2</v>
      </c>
      <c r="E14" s="60">
        <v>3</v>
      </c>
      <c r="F14" s="60">
        <v>1.6</v>
      </c>
      <c r="G14" s="60">
        <v>1.6</v>
      </c>
      <c r="H14" s="60">
        <v>6.8</v>
      </c>
      <c r="I14" s="60">
        <v>7.2</v>
      </c>
      <c r="J14" s="60">
        <v>0.8</v>
      </c>
      <c r="K14" s="60">
        <v>0.5</v>
      </c>
      <c r="L14" s="60" t="s">
        <v>33</v>
      </c>
      <c r="M14" s="55">
        <v>1</v>
      </c>
      <c r="N14" s="55">
        <v>2.2999999999999998</v>
      </c>
      <c r="O14" s="61">
        <v>1.5299999999999999E-2</v>
      </c>
      <c r="P14" s="57">
        <f>'Lake Placid Flow Summary'!AI8</f>
        <v>1.5387096774193554E-2</v>
      </c>
      <c r="Q14" s="57">
        <f>'Lake Placid Flow Summary'!AJ8</f>
        <v>2.9000000000000001E-2</v>
      </c>
      <c r="R14" s="60">
        <v>240</v>
      </c>
      <c r="S14" s="62">
        <v>110</v>
      </c>
    </row>
    <row r="15" spans="1:20">
      <c r="A15" s="59" t="s">
        <v>36</v>
      </c>
      <c r="B15" s="60">
        <v>5.7</v>
      </c>
      <c r="C15" s="63">
        <v>27</v>
      </c>
      <c r="D15" s="63">
        <v>27</v>
      </c>
      <c r="E15" s="60">
        <v>3.5</v>
      </c>
      <c r="F15" s="60">
        <v>8.1</v>
      </c>
      <c r="G15" s="60">
        <v>8.1</v>
      </c>
      <c r="H15" s="60">
        <v>6.7</v>
      </c>
      <c r="I15" s="60">
        <v>7.1</v>
      </c>
      <c r="J15" s="60">
        <v>0.75</v>
      </c>
      <c r="K15" s="60">
        <v>0.5</v>
      </c>
      <c r="L15" s="60" t="s">
        <v>33</v>
      </c>
      <c r="M15" s="55">
        <v>1.1000000000000001</v>
      </c>
      <c r="N15" s="63">
        <v>0.21</v>
      </c>
      <c r="O15" s="61">
        <v>1.5599999999999999E-2</v>
      </c>
      <c r="P15" s="57">
        <f>'Lake Placid Flow Summary'!AI9</f>
        <v>1.3693333333333333E-2</v>
      </c>
      <c r="Q15" s="57">
        <f>'Lake Placid Flow Summary'!AJ9</f>
        <v>2.9000000000000001E-2</v>
      </c>
      <c r="R15" s="60">
        <v>160</v>
      </c>
      <c r="S15" s="62">
        <v>110</v>
      </c>
      <c r="T15" s="64"/>
    </row>
    <row r="16" spans="1:20">
      <c r="A16" s="59" t="s">
        <v>37</v>
      </c>
      <c r="B16" s="60">
        <v>6</v>
      </c>
      <c r="C16" s="60">
        <v>5.5</v>
      </c>
      <c r="D16" s="60">
        <v>5.5</v>
      </c>
      <c r="E16" s="60">
        <v>3.5</v>
      </c>
      <c r="F16" s="60" t="s">
        <v>38</v>
      </c>
      <c r="G16" s="60" t="s">
        <v>39</v>
      </c>
      <c r="H16" s="60">
        <v>6.8</v>
      </c>
      <c r="I16" s="60">
        <v>7.4</v>
      </c>
      <c r="J16" s="60">
        <v>0.7</v>
      </c>
      <c r="K16" s="60">
        <v>0.5</v>
      </c>
      <c r="L16" s="60" t="s">
        <v>33</v>
      </c>
      <c r="M16" s="55">
        <v>1.2</v>
      </c>
      <c r="N16" s="55">
        <v>1.1000000000000001</v>
      </c>
      <c r="O16" s="61">
        <v>1.6E-2</v>
      </c>
      <c r="P16" s="57">
        <f>'Lake Placid Flow Summary'!AI10</f>
        <v>1.0667741935483874E-2</v>
      </c>
      <c r="Q16" s="57">
        <f>'Lake Placid Flow Summary'!AJ10</f>
        <v>1.9E-2</v>
      </c>
      <c r="R16" s="60">
        <v>55</v>
      </c>
      <c r="S16" s="62">
        <v>11</v>
      </c>
    </row>
    <row r="17" spans="1:19">
      <c r="A17" s="59" t="s">
        <v>40</v>
      </c>
      <c r="B17" s="60">
        <v>5.4</v>
      </c>
      <c r="C17" s="60">
        <v>1</v>
      </c>
      <c r="D17" s="60" t="s">
        <v>41</v>
      </c>
      <c r="E17" s="60">
        <v>3.5</v>
      </c>
      <c r="F17" s="60">
        <v>4.2</v>
      </c>
      <c r="G17" s="60">
        <v>4.2</v>
      </c>
      <c r="H17" s="60">
        <v>6.7</v>
      </c>
      <c r="I17" s="60">
        <v>7.3</v>
      </c>
      <c r="J17" s="60">
        <v>0.7</v>
      </c>
      <c r="K17" s="60">
        <v>0.5</v>
      </c>
      <c r="L17" s="60" t="s">
        <v>33</v>
      </c>
      <c r="M17" s="55">
        <v>1</v>
      </c>
      <c r="N17" s="55" t="s">
        <v>42</v>
      </c>
      <c r="O17" s="61">
        <v>1.4999999999999999E-2</v>
      </c>
      <c r="P17" s="57">
        <f>'Lake Placid Flow Summary'!AI11</f>
        <v>1.5366666666666667E-2</v>
      </c>
      <c r="Q17" s="57">
        <f>'Lake Placid Flow Summary'!AJ11</f>
        <v>4.36E-2</v>
      </c>
      <c r="R17" s="60">
        <v>92</v>
      </c>
      <c r="S17" s="62">
        <v>59</v>
      </c>
    </row>
    <row r="18" spans="1:19">
      <c r="A18" s="59" t="s">
        <v>43</v>
      </c>
      <c r="B18" s="60">
        <v>5.3</v>
      </c>
      <c r="C18" s="60">
        <v>1</v>
      </c>
      <c r="D18" s="60" t="s">
        <v>41</v>
      </c>
      <c r="E18" s="60">
        <v>3.8</v>
      </c>
      <c r="F18" s="60">
        <v>4.4000000000000004</v>
      </c>
      <c r="G18" s="60">
        <v>4.4000000000000004</v>
      </c>
      <c r="H18" s="60">
        <v>6.9</v>
      </c>
      <c r="I18" s="60">
        <v>7.3</v>
      </c>
      <c r="J18" s="60">
        <v>0.9</v>
      </c>
      <c r="K18" s="60">
        <v>4</v>
      </c>
      <c r="L18" s="60">
        <v>4</v>
      </c>
      <c r="M18" s="55">
        <v>1</v>
      </c>
      <c r="N18" s="55">
        <v>9.4</v>
      </c>
      <c r="O18" s="61">
        <v>1.4999999999999999E-2</v>
      </c>
      <c r="P18" s="57">
        <f>'Lake Placid Flow Summary'!AI12</f>
        <v>1.6574193548387101E-2</v>
      </c>
      <c r="Q18" s="57">
        <f>'Lake Placid Flow Summary'!AJ12</f>
        <v>2.7E-2</v>
      </c>
      <c r="R18" s="60">
        <v>10</v>
      </c>
      <c r="S18" s="62">
        <v>36</v>
      </c>
    </row>
    <row r="19" spans="1:19">
      <c r="A19" s="59" t="s">
        <v>44</v>
      </c>
      <c r="B19" s="60">
        <v>5.4</v>
      </c>
      <c r="C19" s="60">
        <v>3.3</v>
      </c>
      <c r="D19" s="60">
        <v>3.3</v>
      </c>
      <c r="E19" s="60">
        <v>3.5</v>
      </c>
      <c r="F19" s="60">
        <v>1</v>
      </c>
      <c r="G19" s="60" t="s">
        <v>41</v>
      </c>
      <c r="H19" s="60">
        <v>6.8</v>
      </c>
      <c r="I19" s="60">
        <v>7</v>
      </c>
      <c r="J19" s="60">
        <v>0.9</v>
      </c>
      <c r="K19" s="60">
        <v>1</v>
      </c>
      <c r="L19" s="60">
        <v>1</v>
      </c>
      <c r="M19" s="55">
        <v>1.4</v>
      </c>
      <c r="N19" s="55">
        <v>5.6</v>
      </c>
      <c r="O19" s="61">
        <v>1.52E-2</v>
      </c>
      <c r="P19" s="57">
        <f>'Lake Placid Flow Summary'!AI13</f>
        <v>1.7729032258064516E-2</v>
      </c>
      <c r="Q19" s="57">
        <f>'Lake Placid Flow Summary'!AJ13</f>
        <v>2.7400000000000001E-2</v>
      </c>
      <c r="R19" s="60">
        <v>48</v>
      </c>
      <c r="S19" s="62">
        <v>75</v>
      </c>
    </row>
    <row r="20" spans="1:19">
      <c r="A20" s="59" t="s">
        <v>45</v>
      </c>
      <c r="B20" s="60">
        <v>5.7</v>
      </c>
      <c r="C20" s="60">
        <v>9.1999999999999993</v>
      </c>
      <c r="D20" s="60">
        <v>9.1999999999999993</v>
      </c>
      <c r="E20" s="60">
        <v>3.5</v>
      </c>
      <c r="F20" s="60">
        <v>2.2000000000000002</v>
      </c>
      <c r="G20" s="60">
        <v>2.2000000000000002</v>
      </c>
      <c r="H20" s="60">
        <v>6.7</v>
      </c>
      <c r="I20" s="60">
        <v>6.9</v>
      </c>
      <c r="J20" s="60">
        <v>1.6</v>
      </c>
      <c r="K20" s="60">
        <v>9</v>
      </c>
      <c r="L20" s="60">
        <v>9</v>
      </c>
      <c r="M20" s="55">
        <v>1.1000000000000001</v>
      </c>
      <c r="N20" s="55">
        <v>2</v>
      </c>
      <c r="O20" s="61">
        <v>1.47E-2</v>
      </c>
      <c r="P20" s="57">
        <f>'Lake Placid Flow Summary'!AI14</f>
        <v>1.0230000000000001E-2</v>
      </c>
      <c r="Q20" s="57">
        <f>'Lake Placid Flow Summary'!AJ14</f>
        <v>2.01E-2</v>
      </c>
      <c r="R20" s="60">
        <v>77</v>
      </c>
      <c r="S20" s="62">
        <v>81</v>
      </c>
    </row>
    <row r="21" spans="1:19">
      <c r="A21" s="59" t="s">
        <v>46</v>
      </c>
      <c r="B21" s="60">
        <v>5.5</v>
      </c>
      <c r="C21" s="60">
        <v>1</v>
      </c>
      <c r="D21" s="60" t="s">
        <v>41</v>
      </c>
      <c r="E21" s="60">
        <v>3.7</v>
      </c>
      <c r="F21" s="60">
        <v>4</v>
      </c>
      <c r="G21" s="60">
        <v>4</v>
      </c>
      <c r="H21" s="60">
        <v>6.6</v>
      </c>
      <c r="I21" s="60">
        <v>7.4</v>
      </c>
      <c r="J21" s="60">
        <v>1.6</v>
      </c>
      <c r="K21" s="60">
        <v>1</v>
      </c>
      <c r="L21" s="60">
        <v>1</v>
      </c>
      <c r="M21" s="55">
        <v>0.9</v>
      </c>
      <c r="N21" s="55">
        <v>13</v>
      </c>
      <c r="O21" s="61">
        <v>1.4E-2</v>
      </c>
      <c r="P21" s="57">
        <f>'Lake Placid Flow Summary'!AI15</f>
        <v>4.835483870967743E-3</v>
      </c>
      <c r="Q21" s="57">
        <f>'Lake Placid Flow Summary'!AJ15</f>
        <v>9.5999999999999992E-3</v>
      </c>
      <c r="R21" s="60">
        <v>47</v>
      </c>
      <c r="S21" s="62">
        <v>82</v>
      </c>
    </row>
    <row r="22" spans="1:19" ht="15" thickBot="1">
      <c r="A22" s="59" t="s">
        <v>47</v>
      </c>
      <c r="B22" s="60">
        <v>5.4</v>
      </c>
      <c r="C22" s="65">
        <v>2.2999999999999998</v>
      </c>
      <c r="D22" s="65">
        <v>2.2999999999999998</v>
      </c>
      <c r="E22" s="60">
        <v>3.4</v>
      </c>
      <c r="F22" s="60">
        <v>1.4</v>
      </c>
      <c r="G22" s="60">
        <v>1.4</v>
      </c>
      <c r="H22" s="60">
        <v>6.7</v>
      </c>
      <c r="I22" s="60">
        <v>6.9</v>
      </c>
      <c r="J22" s="60">
        <v>1.6</v>
      </c>
      <c r="K22" s="60">
        <v>0.5</v>
      </c>
      <c r="L22" s="60" t="s">
        <v>48</v>
      </c>
      <c r="M22" s="55">
        <v>2</v>
      </c>
      <c r="N22" s="55">
        <v>2.7</v>
      </c>
      <c r="O22" s="61">
        <v>1.4E-2</v>
      </c>
      <c r="P22" s="57">
        <f>'Lake Placid Flow Summary'!AI16</f>
        <v>1.253666666666667E-2</v>
      </c>
      <c r="Q22" s="57">
        <f>'Lake Placid Flow Summary'!AJ16</f>
        <v>4.19E-2</v>
      </c>
      <c r="R22" s="60">
        <v>43</v>
      </c>
      <c r="S22" s="62">
        <v>63</v>
      </c>
    </row>
    <row r="23" spans="1:19" ht="15" thickBot="1">
      <c r="A23" s="66" t="s">
        <v>49</v>
      </c>
      <c r="B23" s="67">
        <v>9.6999999999999993</v>
      </c>
      <c r="C23" s="68">
        <v>54</v>
      </c>
      <c r="D23" s="68">
        <v>54</v>
      </c>
      <c r="E23" s="69">
        <v>3.5</v>
      </c>
      <c r="F23" s="65">
        <v>3.6</v>
      </c>
      <c r="G23" s="65">
        <v>3.6</v>
      </c>
      <c r="H23" s="65">
        <v>6.7</v>
      </c>
      <c r="I23" s="65">
        <v>6.9</v>
      </c>
      <c r="J23" s="65">
        <v>1.6</v>
      </c>
      <c r="K23" s="65">
        <v>0.5</v>
      </c>
      <c r="L23" s="60" t="s">
        <v>48</v>
      </c>
      <c r="M23" s="55">
        <v>1.4</v>
      </c>
      <c r="N23" s="70">
        <v>1.6</v>
      </c>
      <c r="O23" s="71">
        <v>1.44E-2</v>
      </c>
      <c r="P23" s="57">
        <f>'Lake Placid Flow Summary'!AI17</f>
        <v>1.6851612903225805E-2</v>
      </c>
      <c r="Q23" s="57">
        <f>'Lake Placid Flow Summary'!AJ17</f>
        <v>4.8500000000000001E-2</v>
      </c>
      <c r="R23" s="65">
        <v>470</v>
      </c>
      <c r="S23" s="72">
        <v>190</v>
      </c>
    </row>
    <row r="24" spans="1:19">
      <c r="A24" s="73" t="s">
        <v>50</v>
      </c>
      <c r="B24" s="74">
        <f t="shared" ref="B24:P24" si="0">IF(ISERROR(AVERAGE(B12:B23))," ",AVERAGE(B13:B23))</f>
        <v>5.581818181818182</v>
      </c>
      <c r="C24" s="74">
        <f t="shared" si="0"/>
        <v>10.254545454545454</v>
      </c>
      <c r="D24" s="74">
        <f t="shared" si="0"/>
        <v>13.725</v>
      </c>
      <c r="E24" s="74">
        <f t="shared" si="0"/>
        <v>3.4454545454545453</v>
      </c>
      <c r="F24" s="74">
        <f t="shared" si="0"/>
        <v>3.6300000000000003</v>
      </c>
      <c r="G24" s="74">
        <f t="shared" si="0"/>
        <v>3.9222222222222221</v>
      </c>
      <c r="H24" s="74">
        <f t="shared" si="0"/>
        <v>6.745454545454546</v>
      </c>
      <c r="I24" s="74">
        <f t="shared" si="0"/>
        <v>7.1454545454545464</v>
      </c>
      <c r="J24" s="75">
        <f t="shared" si="0"/>
        <v>1.0863636363636362</v>
      </c>
      <c r="K24" s="74">
        <f t="shared" si="0"/>
        <v>1.6818181818181819</v>
      </c>
      <c r="L24" s="74">
        <f t="shared" si="0"/>
        <v>3.75</v>
      </c>
      <c r="M24" s="74">
        <f t="shared" si="0"/>
        <v>1.2363636363636363</v>
      </c>
      <c r="N24" s="76">
        <f t="shared" si="0"/>
        <v>3.9110000000000005</v>
      </c>
      <c r="O24" s="77">
        <f t="shared" si="0"/>
        <v>1.4963636363636366E-2</v>
      </c>
      <c r="P24" s="77">
        <f t="shared" si="0"/>
        <v>6.5542893450635409E-2</v>
      </c>
      <c r="Q24" s="78">
        <f t="shared" ref="Q24" si="1">AVERAGE(Q12:Q23)</f>
        <v>3.0924999999999998E-2</v>
      </c>
      <c r="R24" s="74">
        <f t="shared" ref="R24:S24" si="2">IF(ISERROR(AVERAGE(R12:R23))," ",AVERAGE(R13:R23))</f>
        <v>134.72727272727272</v>
      </c>
      <c r="S24" s="74">
        <f t="shared" si="2"/>
        <v>86.090909090909093</v>
      </c>
    </row>
    <row r="25" spans="1:19">
      <c r="A25" s="79" t="s">
        <v>51</v>
      </c>
      <c r="B25" s="60">
        <f>MIN(B12:B23)</f>
        <v>3.5</v>
      </c>
      <c r="C25" s="60">
        <f t="shared" ref="C25:F25" si="3">MIN(C12:C23)</f>
        <v>1</v>
      </c>
      <c r="D25" s="60">
        <f t="shared" si="3"/>
        <v>2.2999999999999998</v>
      </c>
      <c r="E25" s="60">
        <f t="shared" si="3"/>
        <v>2.8</v>
      </c>
      <c r="F25" s="60">
        <f t="shared" si="3"/>
        <v>1</v>
      </c>
      <c r="G25" s="60">
        <f>MIN(G12:G23)</f>
        <v>1.4</v>
      </c>
      <c r="H25" s="60">
        <f>MIN(H12:H23)</f>
        <v>6.6</v>
      </c>
      <c r="I25" s="60">
        <f t="shared" ref="I25:S25" si="4">MIN(I12:I23)</f>
        <v>6.9</v>
      </c>
      <c r="J25" s="60">
        <f t="shared" si="4"/>
        <v>0.7</v>
      </c>
      <c r="K25" s="60">
        <f t="shared" si="4"/>
        <v>0.5</v>
      </c>
      <c r="L25" s="60">
        <f t="shared" si="4"/>
        <v>1</v>
      </c>
      <c r="M25" s="60">
        <f t="shared" si="4"/>
        <v>0.9</v>
      </c>
      <c r="N25" s="60">
        <f t="shared" si="4"/>
        <v>0.21</v>
      </c>
      <c r="O25" s="61">
        <f t="shared" si="4"/>
        <v>1.4E-2</v>
      </c>
      <c r="P25" s="61">
        <f t="shared" si="4"/>
        <v>4.835483870967743E-3</v>
      </c>
      <c r="Q25" s="61">
        <f t="shared" si="4"/>
        <v>9.5999999999999992E-3</v>
      </c>
      <c r="R25" s="60">
        <f t="shared" si="4"/>
        <v>10</v>
      </c>
      <c r="S25" s="80">
        <f t="shared" si="4"/>
        <v>11</v>
      </c>
    </row>
    <row r="26" spans="1:19" ht="15" thickBot="1">
      <c r="A26" s="81" t="s">
        <v>52</v>
      </c>
      <c r="B26" s="82">
        <f>MAX(B12:B23)</f>
        <v>9.6999999999999993</v>
      </c>
      <c r="C26" s="82">
        <f t="shared" ref="C26:F26" si="5">MAX(C12:C23)</f>
        <v>54</v>
      </c>
      <c r="D26" s="82">
        <f t="shared" si="5"/>
        <v>54</v>
      </c>
      <c r="E26" s="82">
        <f t="shared" si="5"/>
        <v>3.8</v>
      </c>
      <c r="F26" s="82">
        <f t="shared" si="5"/>
        <v>8.1</v>
      </c>
      <c r="G26" s="82">
        <f>MAX(G12:G23)</f>
        <v>8.1</v>
      </c>
      <c r="H26" s="82">
        <f>MAX(H12:H23)</f>
        <v>6.9</v>
      </c>
      <c r="I26" s="82">
        <f t="shared" ref="I26:S26" si="6">MAX(I12:I23)</f>
        <v>7.4</v>
      </c>
      <c r="J26" s="82">
        <f t="shared" si="6"/>
        <v>1.6</v>
      </c>
      <c r="K26" s="82">
        <f t="shared" si="6"/>
        <v>9</v>
      </c>
      <c r="L26" s="82">
        <f t="shared" si="6"/>
        <v>9</v>
      </c>
      <c r="M26" s="82">
        <f t="shared" si="6"/>
        <v>2</v>
      </c>
      <c r="N26" s="82">
        <f t="shared" si="6"/>
        <v>13</v>
      </c>
      <c r="O26" s="83">
        <f t="shared" si="6"/>
        <v>1.6E-2</v>
      </c>
      <c r="P26" s="83">
        <f t="shared" si="6"/>
        <v>0.58710000000000018</v>
      </c>
      <c r="Q26" s="83">
        <f t="shared" si="6"/>
        <v>4.8500000000000001E-2</v>
      </c>
      <c r="R26" s="82">
        <f t="shared" si="6"/>
        <v>470</v>
      </c>
      <c r="S26" s="84">
        <f t="shared" si="6"/>
        <v>190</v>
      </c>
    </row>
    <row r="28" spans="1:19">
      <c r="N28" s="85"/>
    </row>
    <row r="29" spans="1:19">
      <c r="J29" s="86"/>
    </row>
    <row r="31" spans="1:19">
      <c r="A31" s="87" t="s">
        <v>53</v>
      </c>
    </row>
    <row r="32" spans="1:19" ht="15">
      <c r="A32" s="88" t="s">
        <v>54</v>
      </c>
    </row>
    <row r="33" spans="1:1" ht="15">
      <c r="A33" s="88"/>
    </row>
    <row r="34" spans="1:1" ht="15">
      <c r="A34" s="88" t="s">
        <v>55</v>
      </c>
    </row>
    <row r="35" spans="1:1" ht="15">
      <c r="A35" s="88"/>
    </row>
    <row r="36" spans="1:1" ht="15">
      <c r="A36" s="88" t="s">
        <v>56</v>
      </c>
    </row>
    <row r="37" spans="1:1" ht="15">
      <c r="A37" s="88"/>
    </row>
    <row r="38" spans="1:1" ht="15">
      <c r="A38" s="88" t="s">
        <v>57</v>
      </c>
    </row>
    <row r="39" spans="1:1" ht="15">
      <c r="A39" s="88"/>
    </row>
    <row r="40" spans="1:1" ht="15">
      <c r="A40" s="88" t="s">
        <v>58</v>
      </c>
    </row>
    <row r="41" spans="1:1" ht="15">
      <c r="A41" s="88"/>
    </row>
    <row r="42" spans="1:1" ht="15">
      <c r="A42" s="88" t="s">
        <v>59</v>
      </c>
    </row>
    <row r="43" spans="1:1" ht="15">
      <c r="A43" s="88"/>
    </row>
    <row r="44" spans="1:1" ht="15">
      <c r="A44" s="89" t="s">
        <v>60</v>
      </c>
    </row>
    <row r="45" spans="1:1" ht="15">
      <c r="A45" s="88"/>
    </row>
    <row r="46" spans="1:1" ht="15">
      <c r="A46" s="90" t="s">
        <v>61</v>
      </c>
    </row>
    <row r="47" spans="1:1" ht="15">
      <c r="A47" s="90" t="s">
        <v>62</v>
      </c>
    </row>
    <row r="48" spans="1:1" ht="15">
      <c r="A48" s="90" t="s">
        <v>63</v>
      </c>
    </row>
    <row r="49" spans="1:1">
      <c r="A49" s="91" t="s">
        <v>64</v>
      </c>
    </row>
  </sheetData>
  <mergeCells count="5">
    <mergeCell ref="A1:S1"/>
    <mergeCell ref="B8:D8"/>
    <mergeCell ref="E8:G8"/>
    <mergeCell ref="H8:I8"/>
    <mergeCell ref="J8:L8"/>
  </mergeCells>
  <conditionalFormatting sqref="N12:N23">
    <cfRule type="cellIs" dxfId="3" priority="4" operator="greaterThan">
      <formula>12</formula>
    </cfRule>
  </conditionalFormatting>
  <conditionalFormatting sqref="M16">
    <cfRule type="cellIs" dxfId="2" priority="3" operator="greaterThan">
      <formula>12</formula>
    </cfRule>
  </conditionalFormatting>
  <conditionalFormatting sqref="M17:M23">
    <cfRule type="cellIs" dxfId="1" priority="2" operator="greaterThan">
      <formula>12</formula>
    </cfRule>
  </conditionalFormatting>
  <conditionalFormatting sqref="M12:M15">
    <cfRule type="cellIs" dxfId="0" priority="1" operator="greaterThan">
      <formula>12</formula>
    </cfRule>
  </conditionalFormatting>
  <hyperlinks>
    <hyperlink ref="A6" location="Hyperlinks!A1" display="Hyperlinks!A1" xr:uid="{906AC1A3-B12D-42F7-8EEC-1AF63977D6F3}"/>
    <hyperlink ref="A49" r:id="rId1" display="mailto:Pus79@outlook.com" xr:uid="{0C641D39-8566-4C59-BD8E-D7ED34602B23}"/>
  </hyperlinks>
  <pageMargins left="0.7" right="0.7" top="0.75" bottom="0.75" header="0.3" footer="0.3"/>
  <pageSetup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0C04F-5933-476F-A4C6-22CCDB355350}">
  <sheetPr>
    <tabColor rgb="FF92D050"/>
  </sheetPr>
  <dimension ref="A1:AJ50"/>
  <sheetViews>
    <sheetView zoomScaleNormal="100" workbookViewId="0">
      <selection activeCell="N61" sqref="N61"/>
    </sheetView>
  </sheetViews>
  <sheetFormatPr defaultRowHeight="14.25"/>
  <cols>
    <col min="1" max="1" width="11.625" customWidth="1"/>
    <col min="2" max="32" width="7.625" customWidth="1"/>
    <col min="33" max="33" width="1.125" customWidth="1"/>
    <col min="34" max="34" width="7" customWidth="1"/>
    <col min="35" max="35" width="6.25" customWidth="1"/>
    <col min="36" max="36" width="6.5" customWidth="1"/>
  </cols>
  <sheetData>
    <row r="1" spans="1:36" ht="15">
      <c r="A1" s="92" t="s">
        <v>65</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11"/>
      <c r="AH1" s="11"/>
      <c r="AI1" s="11"/>
      <c r="AJ1" s="11"/>
    </row>
    <row r="2" spans="1:36">
      <c r="A2" s="17" t="s">
        <v>10</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11"/>
      <c r="AH2" s="11"/>
      <c r="AI2" s="11"/>
      <c r="AJ2" s="11"/>
    </row>
    <row r="3" spans="1:36">
      <c r="A3" s="94"/>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11"/>
      <c r="AH3" s="11"/>
      <c r="AI3" s="11"/>
      <c r="AJ3" s="11"/>
    </row>
    <row r="4" spans="1:36">
      <c r="A4" s="95" t="s">
        <v>66</v>
      </c>
      <c r="B4" s="93"/>
      <c r="C4" s="93"/>
      <c r="D4" s="93"/>
      <c r="E4" s="93"/>
      <c r="F4" s="93"/>
      <c r="G4" s="93"/>
      <c r="H4" s="93"/>
      <c r="I4" s="93"/>
      <c r="J4" s="93"/>
      <c r="K4" s="93"/>
      <c r="L4" s="93"/>
      <c r="M4" s="93"/>
      <c r="N4" s="93"/>
      <c r="O4" s="96"/>
      <c r="P4" s="93"/>
      <c r="Q4" s="96"/>
      <c r="R4" s="93"/>
      <c r="S4" s="93"/>
      <c r="T4" s="93"/>
      <c r="U4" s="93"/>
      <c r="V4" s="93"/>
      <c r="W4" s="93"/>
      <c r="X4" s="93"/>
      <c r="Y4" s="93"/>
      <c r="Z4" s="93"/>
      <c r="AA4" s="93"/>
      <c r="AB4" s="93"/>
      <c r="AC4" s="93"/>
      <c r="AD4" s="93"/>
      <c r="AE4" s="93"/>
      <c r="AF4" s="93"/>
      <c r="AG4" s="11"/>
      <c r="AH4" s="11"/>
      <c r="AI4" s="11"/>
      <c r="AJ4" s="11"/>
    </row>
    <row r="5" spans="1:36">
      <c r="A5" s="97" t="s">
        <v>67</v>
      </c>
      <c r="B5" s="97">
        <v>1</v>
      </c>
      <c r="C5" s="97">
        <v>2</v>
      </c>
      <c r="D5" s="97">
        <v>3</v>
      </c>
      <c r="E5" s="97">
        <v>4</v>
      </c>
      <c r="F5" s="97">
        <v>5</v>
      </c>
      <c r="G5" s="97">
        <v>6</v>
      </c>
      <c r="H5" s="97">
        <v>7</v>
      </c>
      <c r="I5" s="97">
        <v>8</v>
      </c>
      <c r="J5" s="97">
        <v>9</v>
      </c>
      <c r="K5" s="97">
        <v>10</v>
      </c>
      <c r="L5" s="97">
        <v>11</v>
      </c>
      <c r="M5" s="97">
        <v>12</v>
      </c>
      <c r="N5" s="97">
        <v>13</v>
      </c>
      <c r="O5" s="97">
        <v>14</v>
      </c>
      <c r="P5" s="97">
        <v>15</v>
      </c>
      <c r="Q5" s="97">
        <v>16</v>
      </c>
      <c r="R5" s="97">
        <v>17</v>
      </c>
      <c r="S5" s="97">
        <v>18</v>
      </c>
      <c r="T5" s="97">
        <v>19</v>
      </c>
      <c r="U5" s="97">
        <v>20</v>
      </c>
      <c r="V5" s="97">
        <v>21</v>
      </c>
      <c r="W5" s="97">
        <v>22</v>
      </c>
      <c r="X5" s="97">
        <v>23</v>
      </c>
      <c r="Y5" s="97">
        <v>24</v>
      </c>
      <c r="Z5" s="97">
        <v>25</v>
      </c>
      <c r="AA5" s="97">
        <v>26</v>
      </c>
      <c r="AB5" s="97">
        <v>27</v>
      </c>
      <c r="AC5" s="97">
        <v>28</v>
      </c>
      <c r="AD5" s="97">
        <v>29</v>
      </c>
      <c r="AE5" s="97">
        <v>30</v>
      </c>
      <c r="AF5" s="97">
        <v>31</v>
      </c>
      <c r="AG5" s="98"/>
      <c r="AH5" s="99" t="s">
        <v>68</v>
      </c>
      <c r="AI5" s="99" t="s">
        <v>69</v>
      </c>
      <c r="AJ5" s="99" t="s">
        <v>22</v>
      </c>
    </row>
    <row r="6" spans="1:36" ht="23.25" customHeight="1">
      <c r="A6" s="53">
        <v>43466</v>
      </c>
      <c r="B6" s="61">
        <v>1.4999999999999999E-2</v>
      </c>
      <c r="C6" s="61">
        <v>1.9E-2</v>
      </c>
      <c r="D6" s="61">
        <v>1.4E-2</v>
      </c>
      <c r="E6" s="61">
        <v>1.5900000000000001E-2</v>
      </c>
      <c r="F6" s="61">
        <v>1.49E-2</v>
      </c>
      <c r="G6" s="61">
        <v>1.35E-2</v>
      </c>
      <c r="H6" s="61">
        <v>1.0699999999999999E-2</v>
      </c>
      <c r="I6" s="61">
        <v>1.7000000000000001E-2</v>
      </c>
      <c r="J6" s="61">
        <v>1.9E-2</v>
      </c>
      <c r="K6" s="61">
        <v>1.4E-2</v>
      </c>
      <c r="L6" s="61">
        <v>1.9E-2</v>
      </c>
      <c r="M6" s="61">
        <v>1.6E-2</v>
      </c>
      <c r="N6" s="61">
        <v>1.7000000000000001E-2</v>
      </c>
      <c r="O6" s="61">
        <v>1.7999999999999999E-2</v>
      </c>
      <c r="P6" s="61">
        <v>1.4999999999999999E-2</v>
      </c>
      <c r="Q6" s="61">
        <v>1.6E-2</v>
      </c>
      <c r="R6" s="61">
        <v>1.4E-2</v>
      </c>
      <c r="S6" s="61">
        <v>1.2999999999999999E-2</v>
      </c>
      <c r="T6" s="61">
        <v>1.7000000000000001E-2</v>
      </c>
      <c r="U6" s="61">
        <v>1.7999999999999999E-2</v>
      </c>
      <c r="V6" s="61">
        <v>0.02</v>
      </c>
      <c r="W6" s="61">
        <v>1.6E-2</v>
      </c>
      <c r="X6" s="61">
        <v>1.4E-2</v>
      </c>
      <c r="Y6" s="61">
        <v>8.9999999999999993E-3</v>
      </c>
      <c r="Z6" s="61">
        <v>1.4999999999999999E-2</v>
      </c>
      <c r="AA6" s="61">
        <v>1.2E-2</v>
      </c>
      <c r="AB6" s="61">
        <v>3.1E-2</v>
      </c>
      <c r="AC6" s="61">
        <v>3.2000000000000001E-2</v>
      </c>
      <c r="AD6" s="61">
        <v>1.4999999999999999E-2</v>
      </c>
      <c r="AE6" s="61">
        <v>1.7999999999999999E-2</v>
      </c>
      <c r="AF6" s="61">
        <v>1.7999999999999999E-2</v>
      </c>
      <c r="AG6" s="100"/>
      <c r="AH6" s="101">
        <f>SUM(B6:AF6)</f>
        <v>0.51600000000000024</v>
      </c>
      <c r="AI6" s="102">
        <f t="shared" ref="AI6:AI17" si="0">IF(ISERROR(AVERAGE(B6:AF6))," ",AVERAGE(B6:AF6))</f>
        <v>1.6645161290322587E-2</v>
      </c>
      <c r="AJ6" s="61">
        <f t="shared" ref="AJ6:AJ17" si="1">MAX(B6:AF6)</f>
        <v>3.2000000000000001E-2</v>
      </c>
    </row>
    <row r="7" spans="1:36" ht="23.25" customHeight="1">
      <c r="A7" s="59" t="s">
        <v>34</v>
      </c>
      <c r="B7" s="61">
        <v>2.5999999999999999E-2</v>
      </c>
      <c r="C7" s="61">
        <v>1.7000000000000001E-2</v>
      </c>
      <c r="D7" s="61">
        <v>2.1999999999999999E-2</v>
      </c>
      <c r="E7" s="61">
        <v>1.9E-2</v>
      </c>
      <c r="F7" s="61">
        <v>1.4999999999999999E-2</v>
      </c>
      <c r="G7" s="61">
        <v>2.5999999999999999E-2</v>
      </c>
      <c r="H7" s="61">
        <v>1.9E-2</v>
      </c>
      <c r="I7" s="61">
        <v>1.6E-2</v>
      </c>
      <c r="J7" s="61">
        <v>1.7999999999999999E-2</v>
      </c>
      <c r="K7" s="61">
        <v>2.9000000000000001E-2</v>
      </c>
      <c r="L7" s="61">
        <v>0.03</v>
      </c>
      <c r="M7" s="61">
        <v>1.7999999999999999E-2</v>
      </c>
      <c r="N7" s="61">
        <v>0.02</v>
      </c>
      <c r="O7" s="61">
        <v>2.3E-2</v>
      </c>
      <c r="P7" s="61">
        <v>1.7000000000000001E-2</v>
      </c>
      <c r="Q7" s="61">
        <v>1.9E-2</v>
      </c>
      <c r="R7" s="61">
        <v>1.6E-2</v>
      </c>
      <c r="S7" s="61">
        <v>1.7000000000000001E-2</v>
      </c>
      <c r="T7" s="61">
        <v>1.7000000000000001E-2</v>
      </c>
      <c r="U7" s="61">
        <v>0.02</v>
      </c>
      <c r="V7" s="61">
        <v>1.9E-2</v>
      </c>
      <c r="W7" s="61">
        <v>1.7999999999999999E-2</v>
      </c>
      <c r="X7" s="61">
        <v>0.02</v>
      </c>
      <c r="Y7" s="61">
        <v>2.1000000000000001E-2</v>
      </c>
      <c r="Z7" s="61">
        <v>1.7999999999999999E-2</v>
      </c>
      <c r="AA7" s="61">
        <v>2.1000000000000001E-2</v>
      </c>
      <c r="AB7" s="61">
        <v>4.3999999999999997E-2</v>
      </c>
      <c r="AC7" s="61">
        <v>2.2100000000000002E-2</v>
      </c>
      <c r="AD7" s="103"/>
      <c r="AE7" s="103"/>
      <c r="AF7" s="103"/>
      <c r="AG7" s="100"/>
      <c r="AH7" s="101">
        <f t="shared" ref="AH7:AH17" si="2">SUM(B7:AF7)</f>
        <v>0.58710000000000018</v>
      </c>
      <c r="AI7" s="102">
        <f t="shared" si="0"/>
        <v>2.0967857142857149E-2</v>
      </c>
      <c r="AJ7" s="61">
        <f t="shared" si="1"/>
        <v>4.3999999999999997E-2</v>
      </c>
    </row>
    <row r="8" spans="1:36" ht="23.25" customHeight="1">
      <c r="A8" s="59" t="s">
        <v>35</v>
      </c>
      <c r="B8" s="61">
        <v>2.1000000000000001E-2</v>
      </c>
      <c r="C8" s="61">
        <v>2.3E-2</v>
      </c>
      <c r="D8" s="61">
        <v>1.4999999999999999E-2</v>
      </c>
      <c r="E8" s="61">
        <v>2.4E-2</v>
      </c>
      <c r="F8" s="61">
        <v>2.3E-2</v>
      </c>
      <c r="G8" s="61">
        <v>2.1999999999999999E-2</v>
      </c>
      <c r="H8" s="61">
        <v>2.4E-2</v>
      </c>
      <c r="I8" s="61">
        <v>2.4E-2</v>
      </c>
      <c r="J8" s="61">
        <v>2.9000000000000001E-2</v>
      </c>
      <c r="K8" s="61">
        <v>1.4999999999999999E-2</v>
      </c>
      <c r="L8" s="61">
        <v>1.4999999999999999E-2</v>
      </c>
      <c r="M8" s="61">
        <v>2.3E-2</v>
      </c>
      <c r="N8" s="61">
        <v>1.4E-2</v>
      </c>
      <c r="O8" s="61">
        <v>0.01</v>
      </c>
      <c r="P8" s="61">
        <v>0.01</v>
      </c>
      <c r="Q8" s="61">
        <v>0.01</v>
      </c>
      <c r="R8" s="61">
        <v>0.01</v>
      </c>
      <c r="S8" s="61">
        <v>0.01</v>
      </c>
      <c r="T8" s="61">
        <v>1.0999999999999999E-2</v>
      </c>
      <c r="U8" s="61">
        <v>1.2999999999999999E-2</v>
      </c>
      <c r="V8" s="61">
        <v>1.2999999999999999E-2</v>
      </c>
      <c r="W8" s="61">
        <v>1.4E-2</v>
      </c>
      <c r="X8" s="61">
        <v>1.6E-2</v>
      </c>
      <c r="Y8" s="61">
        <v>0.01</v>
      </c>
      <c r="Z8" s="61">
        <v>0.01</v>
      </c>
      <c r="AA8" s="61">
        <v>1.9E-2</v>
      </c>
      <c r="AB8" s="61">
        <v>1.0999999999999999E-2</v>
      </c>
      <c r="AC8" s="61">
        <v>1.0999999999999999E-2</v>
      </c>
      <c r="AD8" s="61">
        <v>8.9999999999999993E-3</v>
      </c>
      <c r="AE8" s="61">
        <v>6.0000000000000001E-3</v>
      </c>
      <c r="AF8" s="61">
        <v>1.2E-2</v>
      </c>
      <c r="AG8" s="100"/>
      <c r="AH8" s="101">
        <f t="shared" si="2"/>
        <v>0.4770000000000002</v>
      </c>
      <c r="AI8" s="102">
        <f t="shared" si="0"/>
        <v>1.5387096774193554E-2</v>
      </c>
      <c r="AJ8" s="61">
        <f t="shared" si="1"/>
        <v>2.9000000000000001E-2</v>
      </c>
    </row>
    <row r="9" spans="1:36" ht="23.25" customHeight="1">
      <c r="A9" s="59" t="s">
        <v>36</v>
      </c>
      <c r="B9" s="61">
        <v>1.0999999999999999E-2</v>
      </c>
      <c r="C9" s="61">
        <v>2.9000000000000001E-2</v>
      </c>
      <c r="D9" s="61">
        <v>1.7999999999999999E-2</v>
      </c>
      <c r="E9" s="61">
        <v>1.2999999999999999E-2</v>
      </c>
      <c r="F9" s="61">
        <v>1.2999999999999999E-2</v>
      </c>
      <c r="G9" s="61">
        <v>5.0000000000000001E-3</v>
      </c>
      <c r="H9" s="61">
        <v>1.7000000000000001E-2</v>
      </c>
      <c r="I9" s="61">
        <v>2.1999999999999999E-2</v>
      </c>
      <c r="J9" s="61">
        <v>1.4E-2</v>
      </c>
      <c r="K9" s="61">
        <v>1.5599999999999999E-2</v>
      </c>
      <c r="L9" s="61">
        <v>1.21E-2</v>
      </c>
      <c r="M9" s="61">
        <v>1.2E-2</v>
      </c>
      <c r="N9" s="61">
        <v>1.2200000000000001E-2</v>
      </c>
      <c r="O9" s="61">
        <v>1.6500000000000001E-2</v>
      </c>
      <c r="P9" s="61">
        <v>1.6199999999999999E-2</v>
      </c>
      <c r="Q9" s="61">
        <v>1.23E-2</v>
      </c>
      <c r="R9" s="61">
        <v>1.2E-2</v>
      </c>
      <c r="S9" s="61">
        <v>1.3599999999999999E-2</v>
      </c>
      <c r="T9" s="61">
        <v>1.11E-2</v>
      </c>
      <c r="U9" s="61">
        <v>9.2999999999999992E-3</v>
      </c>
      <c r="V9" s="61">
        <v>1.6899999999999998E-2</v>
      </c>
      <c r="W9" s="61">
        <v>1.9E-2</v>
      </c>
      <c r="X9" s="61">
        <v>1.0999999999999999E-2</v>
      </c>
      <c r="Y9" s="61">
        <v>8.8999999999999999E-3</v>
      </c>
      <c r="Z9" s="61">
        <v>9.1999999999999998E-3</v>
      </c>
      <c r="AA9" s="61">
        <v>9.1000000000000004E-3</v>
      </c>
      <c r="AB9" s="61">
        <v>6.8999999999999999E-3</v>
      </c>
      <c r="AC9" s="61">
        <v>5.1000000000000004E-3</v>
      </c>
      <c r="AD9" s="61">
        <v>1.0999999999999999E-2</v>
      </c>
      <c r="AE9" s="61">
        <v>2.8799999999999999E-2</v>
      </c>
      <c r="AF9" s="104"/>
      <c r="AG9" s="100"/>
      <c r="AH9" s="101">
        <f t="shared" si="2"/>
        <v>0.4108</v>
      </c>
      <c r="AI9" s="102">
        <f t="shared" si="0"/>
        <v>1.3693333333333333E-2</v>
      </c>
      <c r="AJ9" s="61">
        <f t="shared" si="1"/>
        <v>2.9000000000000001E-2</v>
      </c>
    </row>
    <row r="10" spans="1:36" ht="23.25" customHeight="1">
      <c r="A10" s="59" t="s">
        <v>37</v>
      </c>
      <c r="B10" s="61">
        <v>1.11E-2</v>
      </c>
      <c r="C10" s="61">
        <v>1.26E-2</v>
      </c>
      <c r="D10" s="61">
        <v>1.84E-2</v>
      </c>
      <c r="E10" s="61">
        <v>8.8999999999999999E-3</v>
      </c>
      <c r="F10" s="61">
        <v>1.12E-2</v>
      </c>
      <c r="G10" s="61">
        <v>0.01</v>
      </c>
      <c r="H10" s="61">
        <v>1.0999999999999999E-2</v>
      </c>
      <c r="I10" s="61">
        <v>1.67E-2</v>
      </c>
      <c r="J10" s="61">
        <v>1.2800000000000001E-2</v>
      </c>
      <c r="K10" s="61">
        <v>1.2999999999999999E-2</v>
      </c>
      <c r="L10" s="61">
        <v>1.11E-2</v>
      </c>
      <c r="M10" s="61">
        <v>1.3299999999999999E-2</v>
      </c>
      <c r="N10" s="61">
        <v>1.21E-2</v>
      </c>
      <c r="O10" s="61">
        <v>8.9999999999999993E-3</v>
      </c>
      <c r="P10" s="61">
        <v>9.1000000000000004E-3</v>
      </c>
      <c r="Q10" s="61">
        <v>7.1000000000000004E-3</v>
      </c>
      <c r="R10" s="61">
        <v>1.43E-2</v>
      </c>
      <c r="S10" s="61">
        <v>1.4500000000000001E-2</v>
      </c>
      <c r="T10" s="61">
        <v>5.7999999999999996E-3</v>
      </c>
      <c r="U10" s="61">
        <v>3.8E-3</v>
      </c>
      <c r="V10" s="61">
        <v>1.2500000000000001E-2</v>
      </c>
      <c r="W10" s="61">
        <v>1.24E-2</v>
      </c>
      <c r="X10" s="61">
        <v>4.4999999999999997E-3</v>
      </c>
      <c r="Y10" s="61">
        <v>4.8999999999999998E-3</v>
      </c>
      <c r="Z10" s="61">
        <v>2E-3</v>
      </c>
      <c r="AA10" s="61">
        <v>0.01</v>
      </c>
      <c r="AB10" s="61">
        <v>1.9E-2</v>
      </c>
      <c r="AC10" s="61">
        <v>1.3100000000000001E-2</v>
      </c>
      <c r="AD10" s="61">
        <v>1.21E-2</v>
      </c>
      <c r="AE10" s="61">
        <v>3.3999999999999998E-3</v>
      </c>
      <c r="AF10" s="61">
        <v>1.0999999999999999E-2</v>
      </c>
      <c r="AG10" s="100"/>
      <c r="AH10" s="101">
        <f t="shared" si="2"/>
        <v>0.3307000000000001</v>
      </c>
      <c r="AI10" s="102">
        <f t="shared" si="0"/>
        <v>1.0667741935483874E-2</v>
      </c>
      <c r="AJ10" s="61">
        <f t="shared" si="1"/>
        <v>1.9E-2</v>
      </c>
    </row>
    <row r="11" spans="1:36" ht="23.25" customHeight="1">
      <c r="A11" s="59" t="s">
        <v>40</v>
      </c>
      <c r="B11" s="61">
        <v>2.5000000000000001E-2</v>
      </c>
      <c r="C11" s="61">
        <v>4.8999999999999998E-3</v>
      </c>
      <c r="D11" s="61">
        <v>6.6E-3</v>
      </c>
      <c r="E11" s="61">
        <v>1.11E-2</v>
      </c>
      <c r="F11" s="61">
        <v>4.3E-3</v>
      </c>
      <c r="G11" s="61">
        <v>1.7500000000000002E-2</v>
      </c>
      <c r="H11" s="61">
        <v>1.11E-2</v>
      </c>
      <c r="I11" s="61">
        <v>8.9999999999999993E-3</v>
      </c>
      <c r="J11" s="61">
        <v>1.2999999999999999E-2</v>
      </c>
      <c r="K11" s="61">
        <v>1.6E-2</v>
      </c>
      <c r="L11" s="61">
        <v>2.1100000000000001E-2</v>
      </c>
      <c r="M11" s="61">
        <v>1.2999999999999999E-2</v>
      </c>
      <c r="N11" s="61">
        <v>7.0000000000000001E-3</v>
      </c>
      <c r="O11" s="61">
        <v>2.3099999999999999E-2</v>
      </c>
      <c r="P11" s="61">
        <v>1.67E-2</v>
      </c>
      <c r="Q11" s="61">
        <v>1.01E-2</v>
      </c>
      <c r="R11" s="61">
        <v>1.2E-2</v>
      </c>
      <c r="S11" s="61">
        <v>1.67E-2</v>
      </c>
      <c r="T11" s="61">
        <v>1.2200000000000001E-2</v>
      </c>
      <c r="U11" s="61">
        <v>4.36E-2</v>
      </c>
      <c r="V11" s="61">
        <v>2.3099999999999999E-2</v>
      </c>
      <c r="W11" s="61">
        <v>1.3299999999999999E-2</v>
      </c>
      <c r="X11" s="61">
        <v>1.2E-2</v>
      </c>
      <c r="Y11" s="61">
        <v>2.4199999999999999E-2</v>
      </c>
      <c r="Z11" s="61">
        <v>1.23E-2</v>
      </c>
      <c r="AA11" s="61">
        <v>1.26E-2</v>
      </c>
      <c r="AB11" s="61">
        <v>1.4999999999999999E-2</v>
      </c>
      <c r="AC11" s="61">
        <v>2.6700000000000002E-2</v>
      </c>
      <c r="AD11" s="61">
        <v>1.52E-2</v>
      </c>
      <c r="AE11" s="61">
        <v>1.26E-2</v>
      </c>
      <c r="AF11" s="103"/>
      <c r="AG11" s="100"/>
      <c r="AH11" s="101">
        <f t="shared" si="2"/>
        <v>0.46100000000000002</v>
      </c>
      <c r="AI11" s="102">
        <f t="shared" si="0"/>
        <v>1.5366666666666667E-2</v>
      </c>
      <c r="AJ11" s="61">
        <f t="shared" si="1"/>
        <v>4.36E-2</v>
      </c>
    </row>
    <row r="12" spans="1:36" ht="23.25" customHeight="1">
      <c r="A12" s="59" t="s">
        <v>43</v>
      </c>
      <c r="B12" s="61">
        <v>1.11E-2</v>
      </c>
      <c r="C12" s="61">
        <v>1.6E-2</v>
      </c>
      <c r="D12" s="61">
        <v>1.04E-2</v>
      </c>
      <c r="E12" s="61">
        <v>1.01E-2</v>
      </c>
      <c r="F12" s="61">
        <v>1.18E-2</v>
      </c>
      <c r="G12" s="61">
        <v>1.2200000000000001E-2</v>
      </c>
      <c r="H12" s="61">
        <v>2.5000000000000001E-2</v>
      </c>
      <c r="I12" s="61">
        <v>2.5999999999999999E-2</v>
      </c>
      <c r="J12" s="61">
        <v>1.2500000000000001E-2</v>
      </c>
      <c r="K12" s="61">
        <v>2.4E-2</v>
      </c>
      <c r="L12" s="61">
        <v>2.3E-2</v>
      </c>
      <c r="M12" s="61">
        <v>1.7999999999999999E-2</v>
      </c>
      <c r="N12" s="61">
        <v>0.02</v>
      </c>
      <c r="O12" s="61">
        <v>1.4999999999999999E-2</v>
      </c>
      <c r="P12" s="61">
        <v>1.4999999999999999E-2</v>
      </c>
      <c r="Q12" s="61">
        <v>1.49E-2</v>
      </c>
      <c r="R12" s="61">
        <v>2.1399999999999999E-2</v>
      </c>
      <c r="S12" s="61">
        <v>1.21E-2</v>
      </c>
      <c r="T12" s="61">
        <v>1.49E-2</v>
      </c>
      <c r="U12" s="61">
        <v>1.2999999999999999E-2</v>
      </c>
      <c r="V12" s="61">
        <v>8.0000000000000002E-3</v>
      </c>
      <c r="W12" s="61">
        <v>0.02</v>
      </c>
      <c r="X12" s="61">
        <v>1.41E-2</v>
      </c>
      <c r="Y12" s="61">
        <v>1.2999999999999999E-2</v>
      </c>
      <c r="Z12" s="61">
        <v>1.7000000000000001E-2</v>
      </c>
      <c r="AA12" s="61">
        <v>1.9E-2</v>
      </c>
      <c r="AB12" s="61">
        <v>2.7E-2</v>
      </c>
      <c r="AC12" s="61">
        <v>1.6E-2</v>
      </c>
      <c r="AD12" s="61">
        <v>2.1000000000000001E-2</v>
      </c>
      <c r="AE12" s="61">
        <v>1.7000000000000001E-2</v>
      </c>
      <c r="AF12" s="61">
        <v>1.5299999999999999E-2</v>
      </c>
      <c r="AG12" s="100"/>
      <c r="AH12" s="101">
        <f t="shared" si="2"/>
        <v>0.51380000000000015</v>
      </c>
      <c r="AI12" s="102">
        <f t="shared" si="0"/>
        <v>1.6574193548387101E-2</v>
      </c>
      <c r="AJ12" s="61">
        <f t="shared" si="1"/>
        <v>2.7E-2</v>
      </c>
    </row>
    <row r="13" spans="1:36" ht="23.25" customHeight="1">
      <c r="A13" s="59" t="s">
        <v>44</v>
      </c>
      <c r="B13" s="61">
        <v>7.1000000000000004E-3</v>
      </c>
      <c r="C13" s="61">
        <v>1.4E-2</v>
      </c>
      <c r="D13" s="61">
        <v>0.01</v>
      </c>
      <c r="E13" s="61">
        <v>0.02</v>
      </c>
      <c r="F13" s="61">
        <v>0.02</v>
      </c>
      <c r="G13" s="61">
        <v>1.4500000000000001E-2</v>
      </c>
      <c r="H13" s="61">
        <v>2.1899999999999999E-2</v>
      </c>
      <c r="I13" s="61">
        <v>1.67E-2</v>
      </c>
      <c r="J13" s="61">
        <v>2.3E-2</v>
      </c>
      <c r="K13" s="61">
        <v>1.6400000000000001E-2</v>
      </c>
      <c r="L13" s="61">
        <v>0.02</v>
      </c>
      <c r="M13" s="61">
        <v>2.7400000000000001E-2</v>
      </c>
      <c r="N13" s="61">
        <v>6.7999999999999996E-3</v>
      </c>
      <c r="O13" s="61">
        <v>5.9999999999999995E-4</v>
      </c>
      <c r="P13" s="61">
        <v>2.47E-2</v>
      </c>
      <c r="Q13" s="61">
        <v>2.1999999999999999E-2</v>
      </c>
      <c r="R13" s="61">
        <v>2.41E-2</v>
      </c>
      <c r="S13" s="61">
        <v>2.1000000000000001E-2</v>
      </c>
      <c r="T13" s="61">
        <v>2.3E-2</v>
      </c>
      <c r="U13" s="61">
        <v>2.1899999999999999E-2</v>
      </c>
      <c r="V13" s="61">
        <v>8.9999999999999993E-3</v>
      </c>
      <c r="W13" s="61">
        <v>1.78E-2</v>
      </c>
      <c r="X13" s="61">
        <v>1.6E-2</v>
      </c>
      <c r="Y13" s="61">
        <v>1.5699999999999999E-2</v>
      </c>
      <c r="Z13" s="61">
        <v>2.0400000000000001E-2</v>
      </c>
      <c r="AA13" s="61">
        <v>2.2599999999999999E-2</v>
      </c>
      <c r="AB13" s="61">
        <v>1.7299999999999999E-2</v>
      </c>
      <c r="AC13" s="61">
        <v>1.4800000000000001E-2</v>
      </c>
      <c r="AD13" s="61">
        <v>1.7500000000000002E-2</v>
      </c>
      <c r="AE13" s="61">
        <v>1.95E-2</v>
      </c>
      <c r="AF13" s="61">
        <v>2.3900000000000001E-2</v>
      </c>
      <c r="AG13" s="100"/>
      <c r="AH13" s="101">
        <f t="shared" si="2"/>
        <v>0.54959999999999998</v>
      </c>
      <c r="AI13" s="102">
        <f t="shared" si="0"/>
        <v>1.7729032258064516E-2</v>
      </c>
      <c r="AJ13" s="61">
        <f t="shared" si="1"/>
        <v>2.7400000000000001E-2</v>
      </c>
    </row>
    <row r="14" spans="1:36" ht="23.25" customHeight="1">
      <c r="A14" s="59" t="s">
        <v>45</v>
      </c>
      <c r="B14" s="61">
        <v>1.5599999999999999E-2</v>
      </c>
      <c r="C14" s="61">
        <v>1.5299999999999999E-2</v>
      </c>
      <c r="D14" s="61">
        <v>1.49E-2</v>
      </c>
      <c r="E14" s="61">
        <v>2.01E-2</v>
      </c>
      <c r="F14" s="61">
        <v>1.67E-2</v>
      </c>
      <c r="G14" s="61">
        <v>1.2999999999999999E-2</v>
      </c>
      <c r="H14" s="61">
        <v>1.34E-2</v>
      </c>
      <c r="I14" s="61">
        <v>1.49E-2</v>
      </c>
      <c r="J14" s="61">
        <v>1.4200000000000001E-2</v>
      </c>
      <c r="K14" s="61">
        <v>1.4E-2</v>
      </c>
      <c r="L14" s="61">
        <v>1.2999999999999999E-2</v>
      </c>
      <c r="M14" s="61">
        <v>1.12E-2</v>
      </c>
      <c r="N14" s="61">
        <v>1.83E-2</v>
      </c>
      <c r="O14" s="61">
        <v>1.1299999999999999E-2</v>
      </c>
      <c r="P14" s="61">
        <v>1.12E-2</v>
      </c>
      <c r="Q14" s="61">
        <v>1.2999999999999999E-2</v>
      </c>
      <c r="R14" s="61">
        <v>1.7899999999999999E-2</v>
      </c>
      <c r="S14" s="61">
        <v>3.5000000000000001E-3</v>
      </c>
      <c r="T14" s="61">
        <v>7.4999999999999997E-3</v>
      </c>
      <c r="U14" s="61">
        <v>2.8E-3</v>
      </c>
      <c r="V14" s="61">
        <v>6.1999999999999998E-3</v>
      </c>
      <c r="W14" s="61">
        <v>3.0000000000000001E-3</v>
      </c>
      <c r="X14" s="61">
        <v>4.1000000000000003E-3</v>
      </c>
      <c r="Y14" s="61">
        <v>4.0000000000000001E-3</v>
      </c>
      <c r="Z14" s="61">
        <v>4.0000000000000001E-3</v>
      </c>
      <c r="AA14" s="61">
        <v>4.0000000000000001E-3</v>
      </c>
      <c r="AB14" s="61">
        <v>5.0000000000000001E-3</v>
      </c>
      <c r="AC14" s="61">
        <v>5.0000000000000001E-3</v>
      </c>
      <c r="AD14" s="61">
        <v>4.0000000000000001E-3</v>
      </c>
      <c r="AE14" s="61">
        <v>5.7999999999999996E-3</v>
      </c>
      <c r="AF14" s="103"/>
      <c r="AG14" s="100"/>
      <c r="AH14" s="101">
        <f t="shared" si="2"/>
        <v>0.30690000000000006</v>
      </c>
      <c r="AI14" s="102">
        <f t="shared" si="0"/>
        <v>1.0230000000000001E-2</v>
      </c>
      <c r="AJ14" s="61">
        <f t="shared" si="1"/>
        <v>2.01E-2</v>
      </c>
    </row>
    <row r="15" spans="1:36" ht="23.25" customHeight="1">
      <c r="A15" s="59" t="s">
        <v>46</v>
      </c>
      <c r="B15" s="61">
        <v>5.0000000000000001E-3</v>
      </c>
      <c r="C15" s="61">
        <v>4.1999999999999997E-3</v>
      </c>
      <c r="D15" s="61">
        <v>7.6E-3</v>
      </c>
      <c r="E15" s="61">
        <v>5.5999999999999999E-3</v>
      </c>
      <c r="F15" s="61">
        <v>4.7999999999999996E-3</v>
      </c>
      <c r="G15" s="61">
        <v>3.0000000000000001E-3</v>
      </c>
      <c r="H15" s="61">
        <v>9.5999999999999992E-3</v>
      </c>
      <c r="I15" s="61">
        <v>6.3E-3</v>
      </c>
      <c r="J15" s="61">
        <v>5.5999999999999999E-3</v>
      </c>
      <c r="K15" s="61">
        <v>2.7000000000000001E-3</v>
      </c>
      <c r="L15" s="61">
        <v>6.1000000000000004E-3</v>
      </c>
      <c r="M15" s="61">
        <v>9.5999999999999992E-3</v>
      </c>
      <c r="N15" s="61">
        <v>3.5000000000000001E-3</v>
      </c>
      <c r="O15" s="61">
        <v>3.5000000000000001E-3</v>
      </c>
      <c r="P15" s="61">
        <v>4.4000000000000003E-3</v>
      </c>
      <c r="Q15" s="61">
        <v>5.4999999999999997E-3</v>
      </c>
      <c r="R15" s="61">
        <v>3.5000000000000001E-3</v>
      </c>
      <c r="S15" s="61">
        <v>3.5000000000000001E-3</v>
      </c>
      <c r="T15" s="61">
        <v>4.8999999999999998E-3</v>
      </c>
      <c r="U15" s="61">
        <v>3.8E-3</v>
      </c>
      <c r="V15" s="61">
        <v>5.3E-3</v>
      </c>
      <c r="W15" s="61">
        <v>3.0000000000000001E-3</v>
      </c>
      <c r="X15" s="61">
        <v>4.1000000000000003E-3</v>
      </c>
      <c r="Y15" s="61">
        <v>4.5999999999999999E-3</v>
      </c>
      <c r="Z15" s="61">
        <v>4.1999999999999997E-3</v>
      </c>
      <c r="AA15" s="61">
        <v>4.1999999999999997E-3</v>
      </c>
      <c r="AB15" s="61">
        <v>4.4999999999999997E-3</v>
      </c>
      <c r="AC15" s="61">
        <v>4.7000000000000002E-3</v>
      </c>
      <c r="AD15" s="61">
        <v>4.0000000000000001E-3</v>
      </c>
      <c r="AE15" s="61">
        <v>4.0000000000000001E-3</v>
      </c>
      <c r="AF15" s="61">
        <v>4.5999999999999999E-3</v>
      </c>
      <c r="AG15" s="100"/>
      <c r="AH15" s="101">
        <f t="shared" si="2"/>
        <v>0.14990000000000003</v>
      </c>
      <c r="AI15" s="102">
        <f t="shared" si="0"/>
        <v>4.835483870967743E-3</v>
      </c>
      <c r="AJ15" s="61">
        <f t="shared" si="1"/>
        <v>9.5999999999999992E-3</v>
      </c>
    </row>
    <row r="16" spans="1:36" ht="23.25" customHeight="1">
      <c r="A16" s="59" t="s">
        <v>47</v>
      </c>
      <c r="B16" s="61">
        <v>5.4999999999999997E-3</v>
      </c>
      <c r="C16" s="61">
        <v>3.3999999999999998E-3</v>
      </c>
      <c r="D16" s="61">
        <v>1.01E-2</v>
      </c>
      <c r="E16" s="61">
        <v>1.0200000000000001E-2</v>
      </c>
      <c r="F16" s="61">
        <v>8.5000000000000006E-3</v>
      </c>
      <c r="G16" s="61">
        <v>1.06E-2</v>
      </c>
      <c r="H16" s="61">
        <v>7.1000000000000004E-3</v>
      </c>
      <c r="I16" s="61">
        <v>1.2200000000000001E-2</v>
      </c>
      <c r="J16" s="61">
        <v>1.1299999999999999E-2</v>
      </c>
      <c r="K16" s="61">
        <v>1.9300000000000001E-2</v>
      </c>
      <c r="L16" s="61">
        <v>1.06E-2</v>
      </c>
      <c r="M16" s="61">
        <v>1.34E-2</v>
      </c>
      <c r="N16" s="61">
        <v>6.0000000000000001E-3</v>
      </c>
      <c r="O16" s="61">
        <v>1.2E-2</v>
      </c>
      <c r="P16" s="61">
        <v>1.3599999999999999E-2</v>
      </c>
      <c r="Q16" s="61">
        <v>1.14E-2</v>
      </c>
      <c r="R16" s="61">
        <v>1.4E-2</v>
      </c>
      <c r="S16" s="61">
        <v>1.67E-2</v>
      </c>
      <c r="T16" s="61">
        <v>1.3299999999999999E-2</v>
      </c>
      <c r="U16" s="61">
        <v>1.3899999999999999E-2</v>
      </c>
      <c r="V16" s="61">
        <v>1.61E-2</v>
      </c>
      <c r="W16" s="61">
        <v>7.0000000000000001E-3</v>
      </c>
      <c r="X16" s="61">
        <v>2.0999999999999999E-3</v>
      </c>
      <c r="Y16" s="61">
        <v>8.9999999999999998E-4</v>
      </c>
      <c r="Z16" s="61">
        <v>4.19E-2</v>
      </c>
      <c r="AA16" s="61">
        <v>1.4800000000000001E-2</v>
      </c>
      <c r="AB16" s="61">
        <v>1.6400000000000001E-2</v>
      </c>
      <c r="AC16" s="61">
        <v>1.7999999999999999E-2</v>
      </c>
      <c r="AD16" s="61">
        <v>1.7899999999999999E-2</v>
      </c>
      <c r="AE16" s="61">
        <v>1.7899999999999999E-2</v>
      </c>
      <c r="AF16" s="103"/>
      <c r="AG16" s="100"/>
      <c r="AH16" s="101">
        <f t="shared" si="2"/>
        <v>0.3761000000000001</v>
      </c>
      <c r="AI16" s="102">
        <f t="shared" si="0"/>
        <v>1.253666666666667E-2</v>
      </c>
      <c r="AJ16" s="61">
        <f t="shared" si="1"/>
        <v>4.19E-2</v>
      </c>
    </row>
    <row r="17" spans="1:36" ht="23.25" customHeight="1">
      <c r="A17" s="59" t="s">
        <v>49</v>
      </c>
      <c r="B17" s="61">
        <v>1.2999999999999999E-2</v>
      </c>
      <c r="C17" s="61">
        <v>1.3299999999999999E-2</v>
      </c>
      <c r="D17" s="61">
        <v>1.6400000000000001E-2</v>
      </c>
      <c r="E17" s="61">
        <v>1.1900000000000001E-2</v>
      </c>
      <c r="F17" s="61">
        <v>1.7399999999999999E-2</v>
      </c>
      <c r="G17" s="61">
        <v>1.0699999999999999E-2</v>
      </c>
      <c r="H17" s="61">
        <v>1.34E-2</v>
      </c>
      <c r="I17" s="61">
        <v>2.1700000000000001E-2</v>
      </c>
      <c r="J17" s="61">
        <v>2.1299999999999999E-2</v>
      </c>
      <c r="K17" s="61">
        <v>6.4000000000000003E-3</v>
      </c>
      <c r="L17" s="61">
        <v>7.6E-3</v>
      </c>
      <c r="M17" s="61">
        <v>1.4E-2</v>
      </c>
      <c r="N17" s="61">
        <v>2.1700000000000001E-2</v>
      </c>
      <c r="O17" s="61">
        <v>1.4200000000000001E-2</v>
      </c>
      <c r="P17" s="61">
        <v>1.5800000000000002E-2</v>
      </c>
      <c r="Q17" s="61">
        <v>1.8800000000000001E-2</v>
      </c>
      <c r="R17" s="61">
        <v>1.7600000000000001E-2</v>
      </c>
      <c r="S17" s="61">
        <v>4.8500000000000001E-2</v>
      </c>
      <c r="T17" s="61">
        <v>1.9300000000000001E-2</v>
      </c>
      <c r="U17" s="61">
        <v>1.46E-2</v>
      </c>
      <c r="V17" s="61">
        <v>1.5100000000000001E-2</v>
      </c>
      <c r="W17" s="61">
        <v>1.9300000000000001E-2</v>
      </c>
      <c r="X17" s="61">
        <v>1.7999999999999999E-2</v>
      </c>
      <c r="Y17" s="61">
        <v>2.0199999999999999E-2</v>
      </c>
      <c r="Z17" s="61">
        <v>1.0999999999999999E-2</v>
      </c>
      <c r="AA17" s="61">
        <v>1.1599999999999999E-2</v>
      </c>
      <c r="AB17" s="61">
        <v>1.7899999999999999E-2</v>
      </c>
      <c r="AC17" s="61">
        <v>1.35E-2</v>
      </c>
      <c r="AD17" s="61">
        <v>2.0199999999999999E-2</v>
      </c>
      <c r="AE17" s="61">
        <v>2.3800000000000002E-2</v>
      </c>
      <c r="AF17" s="61">
        <v>1.4200000000000001E-2</v>
      </c>
      <c r="AG17" s="100"/>
      <c r="AH17" s="101">
        <f t="shared" si="2"/>
        <v>0.52239999999999998</v>
      </c>
      <c r="AI17" s="102">
        <f t="shared" si="0"/>
        <v>1.6851612903225805E-2</v>
      </c>
      <c r="AJ17" s="61">
        <f t="shared" si="1"/>
        <v>4.8500000000000001E-2</v>
      </c>
    </row>
    <row r="19" spans="1:36">
      <c r="B19">
        <v>1</v>
      </c>
      <c r="C19" s="105">
        <v>130</v>
      </c>
      <c r="D19" s="61">
        <f>C19/10000</f>
        <v>1.2999999999999999E-2</v>
      </c>
    </row>
    <row r="20" spans="1:36">
      <c r="B20">
        <f>B19+1</f>
        <v>2</v>
      </c>
      <c r="C20" s="105">
        <v>133</v>
      </c>
      <c r="D20" s="61">
        <f t="shared" ref="D20:D49" si="3">C20/10000</f>
        <v>1.3299999999999999E-2</v>
      </c>
    </row>
    <row r="21" spans="1:36">
      <c r="B21">
        <f t="shared" ref="B21:B49" si="4">B20+1</f>
        <v>3</v>
      </c>
      <c r="C21" s="105">
        <v>164</v>
      </c>
      <c r="D21" s="61">
        <f t="shared" si="3"/>
        <v>1.6400000000000001E-2</v>
      </c>
    </row>
    <row r="22" spans="1:36">
      <c r="B22">
        <f t="shared" si="4"/>
        <v>4</v>
      </c>
      <c r="C22" s="105">
        <v>119</v>
      </c>
      <c r="D22" s="61">
        <f t="shared" si="3"/>
        <v>1.1900000000000001E-2</v>
      </c>
    </row>
    <row r="23" spans="1:36">
      <c r="B23">
        <f t="shared" si="4"/>
        <v>5</v>
      </c>
      <c r="C23" s="105">
        <v>174</v>
      </c>
      <c r="D23" s="61">
        <f t="shared" si="3"/>
        <v>1.7399999999999999E-2</v>
      </c>
    </row>
    <row r="24" spans="1:36">
      <c r="B24">
        <f t="shared" si="4"/>
        <v>6</v>
      </c>
      <c r="C24" s="105">
        <v>107</v>
      </c>
      <c r="D24" s="61">
        <f t="shared" si="3"/>
        <v>1.0699999999999999E-2</v>
      </c>
    </row>
    <row r="25" spans="1:36">
      <c r="B25">
        <f t="shared" si="4"/>
        <v>7</v>
      </c>
      <c r="C25" s="105">
        <v>134</v>
      </c>
      <c r="D25" s="61">
        <f t="shared" si="3"/>
        <v>1.34E-2</v>
      </c>
    </row>
    <row r="26" spans="1:36">
      <c r="B26">
        <f t="shared" si="4"/>
        <v>8</v>
      </c>
      <c r="C26" s="105">
        <v>217</v>
      </c>
      <c r="D26" s="61">
        <f t="shared" si="3"/>
        <v>2.1700000000000001E-2</v>
      </c>
    </row>
    <row r="27" spans="1:36">
      <c r="B27">
        <f t="shared" si="4"/>
        <v>9</v>
      </c>
      <c r="C27" s="105">
        <v>213</v>
      </c>
      <c r="D27" s="61">
        <f t="shared" si="3"/>
        <v>2.1299999999999999E-2</v>
      </c>
    </row>
    <row r="28" spans="1:36">
      <c r="B28">
        <f t="shared" si="4"/>
        <v>10</v>
      </c>
      <c r="C28" s="105">
        <v>64</v>
      </c>
      <c r="D28" s="61">
        <f t="shared" si="3"/>
        <v>6.4000000000000003E-3</v>
      </c>
    </row>
    <row r="29" spans="1:36">
      <c r="B29">
        <f t="shared" si="4"/>
        <v>11</v>
      </c>
      <c r="C29" s="105">
        <v>76</v>
      </c>
      <c r="D29" s="61">
        <f t="shared" si="3"/>
        <v>7.6E-3</v>
      </c>
    </row>
    <row r="30" spans="1:36">
      <c r="B30">
        <f t="shared" si="4"/>
        <v>12</v>
      </c>
      <c r="C30" s="105">
        <v>140</v>
      </c>
      <c r="D30" s="61">
        <f t="shared" si="3"/>
        <v>1.4E-2</v>
      </c>
    </row>
    <row r="31" spans="1:36">
      <c r="B31">
        <f t="shared" si="4"/>
        <v>13</v>
      </c>
      <c r="C31" s="105">
        <v>217</v>
      </c>
      <c r="D31" s="61">
        <f t="shared" si="3"/>
        <v>2.1700000000000001E-2</v>
      </c>
    </row>
    <row r="32" spans="1:36">
      <c r="B32">
        <f t="shared" si="4"/>
        <v>14</v>
      </c>
      <c r="C32" s="105">
        <v>142</v>
      </c>
      <c r="D32" s="61">
        <f t="shared" si="3"/>
        <v>1.4200000000000001E-2</v>
      </c>
    </row>
    <row r="33" spans="2:4">
      <c r="B33">
        <f t="shared" si="4"/>
        <v>15</v>
      </c>
      <c r="C33" s="105">
        <v>158</v>
      </c>
      <c r="D33" s="61">
        <f t="shared" si="3"/>
        <v>1.5800000000000002E-2</v>
      </c>
    </row>
    <row r="34" spans="2:4">
      <c r="B34">
        <f t="shared" si="4"/>
        <v>16</v>
      </c>
      <c r="C34" s="105">
        <v>188</v>
      </c>
      <c r="D34" s="61">
        <f t="shared" si="3"/>
        <v>1.8800000000000001E-2</v>
      </c>
    </row>
    <row r="35" spans="2:4">
      <c r="B35">
        <f t="shared" si="4"/>
        <v>17</v>
      </c>
      <c r="C35" s="105">
        <v>176</v>
      </c>
      <c r="D35" s="61">
        <f t="shared" si="3"/>
        <v>1.7600000000000001E-2</v>
      </c>
    </row>
    <row r="36" spans="2:4">
      <c r="B36">
        <f t="shared" si="4"/>
        <v>18</v>
      </c>
      <c r="C36" s="105">
        <v>485</v>
      </c>
      <c r="D36" s="61">
        <f t="shared" si="3"/>
        <v>4.8500000000000001E-2</v>
      </c>
    </row>
    <row r="37" spans="2:4">
      <c r="B37">
        <f t="shared" si="4"/>
        <v>19</v>
      </c>
      <c r="C37" s="105">
        <v>193</v>
      </c>
      <c r="D37" s="61">
        <f t="shared" si="3"/>
        <v>1.9300000000000001E-2</v>
      </c>
    </row>
    <row r="38" spans="2:4">
      <c r="B38">
        <f t="shared" si="4"/>
        <v>20</v>
      </c>
      <c r="C38" s="105">
        <v>146</v>
      </c>
      <c r="D38" s="61">
        <f t="shared" si="3"/>
        <v>1.46E-2</v>
      </c>
    </row>
    <row r="39" spans="2:4">
      <c r="B39">
        <f t="shared" si="4"/>
        <v>21</v>
      </c>
      <c r="C39" s="105">
        <v>151</v>
      </c>
      <c r="D39" s="61">
        <f t="shared" si="3"/>
        <v>1.5100000000000001E-2</v>
      </c>
    </row>
    <row r="40" spans="2:4">
      <c r="B40">
        <f t="shared" si="4"/>
        <v>22</v>
      </c>
      <c r="C40" s="105">
        <v>193</v>
      </c>
      <c r="D40" s="61">
        <f t="shared" si="3"/>
        <v>1.9300000000000001E-2</v>
      </c>
    </row>
    <row r="41" spans="2:4">
      <c r="B41">
        <f t="shared" si="4"/>
        <v>23</v>
      </c>
      <c r="C41" s="105">
        <v>180</v>
      </c>
      <c r="D41" s="61">
        <f t="shared" si="3"/>
        <v>1.7999999999999999E-2</v>
      </c>
    </row>
    <row r="42" spans="2:4">
      <c r="B42">
        <f t="shared" si="4"/>
        <v>24</v>
      </c>
      <c r="C42" s="105">
        <v>202</v>
      </c>
      <c r="D42" s="61">
        <f t="shared" si="3"/>
        <v>2.0199999999999999E-2</v>
      </c>
    </row>
    <row r="43" spans="2:4">
      <c r="B43">
        <f t="shared" si="4"/>
        <v>25</v>
      </c>
      <c r="C43" s="105">
        <v>110</v>
      </c>
      <c r="D43" s="61">
        <f t="shared" si="3"/>
        <v>1.0999999999999999E-2</v>
      </c>
    </row>
    <row r="44" spans="2:4">
      <c r="B44">
        <f t="shared" si="4"/>
        <v>26</v>
      </c>
      <c r="C44" s="105">
        <v>116</v>
      </c>
      <c r="D44" s="61">
        <f t="shared" si="3"/>
        <v>1.1599999999999999E-2</v>
      </c>
    </row>
    <row r="45" spans="2:4">
      <c r="B45">
        <f t="shared" si="4"/>
        <v>27</v>
      </c>
      <c r="C45" s="105">
        <v>179</v>
      </c>
      <c r="D45" s="61">
        <f t="shared" si="3"/>
        <v>1.7899999999999999E-2</v>
      </c>
    </row>
    <row r="46" spans="2:4">
      <c r="B46">
        <f t="shared" si="4"/>
        <v>28</v>
      </c>
      <c r="C46" s="105">
        <v>135</v>
      </c>
      <c r="D46" s="61">
        <f t="shared" si="3"/>
        <v>1.35E-2</v>
      </c>
    </row>
    <row r="47" spans="2:4">
      <c r="B47">
        <f t="shared" si="4"/>
        <v>29</v>
      </c>
      <c r="C47" s="105">
        <v>202</v>
      </c>
      <c r="D47" s="61">
        <f t="shared" si="3"/>
        <v>2.0199999999999999E-2</v>
      </c>
    </row>
    <row r="48" spans="2:4">
      <c r="B48">
        <f t="shared" si="4"/>
        <v>30</v>
      </c>
      <c r="C48" s="105">
        <v>238</v>
      </c>
      <c r="D48" s="61">
        <f t="shared" si="3"/>
        <v>2.3800000000000002E-2</v>
      </c>
    </row>
    <row r="49" spans="2:4">
      <c r="B49">
        <f t="shared" si="4"/>
        <v>31</v>
      </c>
      <c r="C49" s="106">
        <v>142</v>
      </c>
      <c r="D49" s="61">
        <f t="shared" si="3"/>
        <v>1.4200000000000001E-2</v>
      </c>
    </row>
    <row r="50" spans="2:4">
      <c r="C50" t="s">
        <v>68</v>
      </c>
      <c r="D50" s="107">
        <f>SUM(D19:D49)</f>
        <v>0.52239999999999998</v>
      </c>
    </row>
  </sheetData>
  <hyperlinks>
    <hyperlink ref="A2" location="Hyperlinks!A1" display="Hyperlinks!A1" xr:uid="{000C2E02-7EE2-46C8-A9D0-8D8731836C89}"/>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F0ADEFFB48B849A10AE4A239DAFBBF" ma:contentTypeVersion="4" ma:contentTypeDescription="Create a new document." ma:contentTypeScope="" ma:versionID="86b35d2ed01004755a6c537f978e0e4c">
  <xsd:schema xmlns:xsd="http://www.w3.org/2001/XMLSchema" xmlns:xs="http://www.w3.org/2001/XMLSchema" xmlns:p="http://schemas.microsoft.com/office/2006/metadata/properties" xmlns:ns2="39ab288a-8589-4c39-bdd2-e9c983f1a4bf" targetNamespace="http://schemas.microsoft.com/office/2006/metadata/properties" ma:root="true" ma:fieldsID="9fc5664b8ad7a484f020b06b08969e53" ns2:_="">
    <xsd:import namespace="39ab288a-8589-4c39-bdd2-e9c983f1a4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ab288a-8589-4c39-bdd2-e9c983f1a4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85D182-C028-484E-845D-A0AE0E193F17}"/>
</file>

<file path=customXml/itemProps2.xml><?xml version="1.0" encoding="utf-8"?>
<ds:datastoreItem xmlns:ds="http://schemas.openxmlformats.org/officeDocument/2006/customXml" ds:itemID="{62EB14EE-B20D-479E-85F7-38048751C85A}"/>
</file>

<file path=customXml/itemProps3.xml><?xml version="1.0" encoding="utf-8"?>
<ds:datastoreItem xmlns:ds="http://schemas.openxmlformats.org/officeDocument/2006/customXml" ds:itemID="{D23E1D39-5D2A-40B3-B712-273DD80D61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Lake Placid</vt:lpstr>
      <vt:lpstr>Lake Placid Flow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Jacquee Chandler</dc:creator>
  <cp:lastModifiedBy>Jacquee Chandler</cp:lastModifiedBy>
  <dcterms:created xsi:type="dcterms:W3CDTF">2020-02-06T18:17:56Z</dcterms:created>
  <dcterms:modified xsi:type="dcterms:W3CDTF">2020-02-06T18:18:01Z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0x01010028F0ADEFFB48B849A10AE4A239DAFBBF</vt:lpwstr>
  </property>
</Properties>
</file>