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97B25760-D0AB-4925-BA48-9C8D64D543BE}" xr6:coauthVersionLast="44" xr6:coauthVersionMax="44" xr10:uidLastSave="{00000000-0000-0000-0000-000000000000}"/>
  <bookViews>
    <workbookView xWindow="-120" yWindow="-120" windowWidth="29040" windowHeight="15840" activeTab="4" xr2:uid="{773CE3D3-5192-4DD1-A96D-5BC0266F26C5}"/>
  </bookViews>
  <sheets>
    <sheet name="WLU" sheetId="4" r:id="rId1"/>
    <sheet name="Cypress Lakes" sheetId="1" r:id="rId2"/>
    <sheet name="Daily Flow-095" sheetId="2" r:id="rId3"/>
    <sheet name="CyprsLks Wells" sheetId="3" r:id="rId4"/>
    <sheet name="Monthly" sheetId="5" r:id="rId5"/>
  </sheets>
  <definedNames>
    <definedName name="Decision" localSheetId="3">#REF!</definedName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4" l="1"/>
  <c r="B4" i="4"/>
  <c r="D4" i="4"/>
  <c r="F4" i="4"/>
  <c r="H4" i="4"/>
  <c r="J4" i="4"/>
  <c r="L4" i="4"/>
  <c r="N4" i="4"/>
  <c r="P4" i="4"/>
  <c r="R4" i="4"/>
  <c r="T4" i="4"/>
  <c r="V4" i="4"/>
  <c r="X4" i="4"/>
  <c r="F23" i="3"/>
  <c r="J23" i="3"/>
  <c r="N23" i="3"/>
  <c r="R23" i="3"/>
  <c r="V23" i="3"/>
  <c r="Z23" i="3"/>
  <c r="AD23" i="3"/>
  <c r="AH21" i="3"/>
  <c r="I23" i="3"/>
  <c r="M23" i="3"/>
  <c r="Q23" i="3"/>
  <c r="U23" i="3"/>
  <c r="Y23" i="3"/>
  <c r="AC23" i="3"/>
  <c r="AG23" i="3"/>
  <c r="C23" i="3"/>
  <c r="D23" i="3"/>
  <c r="G23" i="3"/>
  <c r="H23" i="3"/>
  <c r="K23" i="3"/>
  <c r="L23" i="3"/>
  <c r="O23" i="3"/>
  <c r="P23" i="3"/>
  <c r="S23" i="3"/>
  <c r="T23" i="3"/>
  <c r="W23" i="3"/>
  <c r="X23" i="3"/>
  <c r="AA23" i="3"/>
  <c r="AB23" i="3"/>
  <c r="AE23" i="3"/>
  <c r="AF23" i="3"/>
  <c r="D28" i="3"/>
  <c r="T28" i="3"/>
  <c r="J28" i="3"/>
  <c r="N28" i="3"/>
  <c r="R28" i="3"/>
  <c r="V28" i="3"/>
  <c r="Z28" i="3"/>
  <c r="AD28" i="3"/>
  <c r="C28" i="3"/>
  <c r="E28" i="3"/>
  <c r="G28" i="3"/>
  <c r="H28" i="3"/>
  <c r="I28" i="3"/>
  <c r="K28" i="3"/>
  <c r="L28" i="3"/>
  <c r="M28" i="3"/>
  <c r="O28" i="3"/>
  <c r="P28" i="3"/>
  <c r="Q28" i="3"/>
  <c r="S28" i="3"/>
  <c r="U28" i="3"/>
  <c r="W28" i="3"/>
  <c r="X28" i="3"/>
  <c r="Y28" i="3"/>
  <c r="AA28" i="3"/>
  <c r="AB28" i="3"/>
  <c r="AC28" i="3"/>
  <c r="G33" i="3"/>
  <c r="K33" i="3"/>
  <c r="O33" i="3"/>
  <c r="S33" i="3"/>
  <c r="W33" i="3"/>
  <c r="AA33" i="3"/>
  <c r="AE33" i="3"/>
  <c r="F33" i="3"/>
  <c r="J33" i="3"/>
  <c r="N33" i="3"/>
  <c r="R33" i="3"/>
  <c r="V33" i="3"/>
  <c r="Z33" i="3"/>
  <c r="AD33" i="3"/>
  <c r="AH32" i="3"/>
  <c r="D33" i="3"/>
  <c r="E33" i="3"/>
  <c r="H33" i="3"/>
  <c r="I33" i="3"/>
  <c r="L33" i="3"/>
  <c r="M33" i="3"/>
  <c r="P33" i="3"/>
  <c r="Q33" i="3"/>
  <c r="T33" i="3"/>
  <c r="U33" i="3"/>
  <c r="X33" i="3"/>
  <c r="Y33" i="3"/>
  <c r="AB33" i="3"/>
  <c r="AC33" i="3"/>
  <c r="AF33" i="3"/>
  <c r="AG33" i="3"/>
  <c r="E38" i="3"/>
  <c r="I38" i="3"/>
  <c r="M38" i="3"/>
  <c r="Q38" i="3"/>
  <c r="U38" i="3"/>
  <c r="Y38" i="3"/>
  <c r="AC38" i="3"/>
  <c r="AH36" i="3"/>
  <c r="AH37" i="3"/>
  <c r="C38" i="3"/>
  <c r="D38" i="3"/>
  <c r="F38" i="3"/>
  <c r="G38" i="3"/>
  <c r="H38" i="3"/>
  <c r="J38" i="3"/>
  <c r="K38" i="3"/>
  <c r="L38" i="3"/>
  <c r="N38" i="3"/>
  <c r="O38" i="3"/>
  <c r="P38" i="3"/>
  <c r="R38" i="3"/>
  <c r="S38" i="3"/>
  <c r="T38" i="3"/>
  <c r="V38" i="3"/>
  <c r="W38" i="3"/>
  <c r="X38" i="3"/>
  <c r="Z38" i="3"/>
  <c r="AA38" i="3"/>
  <c r="AB38" i="3"/>
  <c r="AD38" i="3"/>
  <c r="AE38" i="3"/>
  <c r="AF38" i="3"/>
  <c r="AG38" i="3"/>
  <c r="I43" i="3"/>
  <c r="M43" i="3"/>
  <c r="Q43" i="3"/>
  <c r="U43" i="3"/>
  <c r="Y43" i="3"/>
  <c r="AC43" i="3"/>
  <c r="AG43" i="3"/>
  <c r="H43" i="3"/>
  <c r="L43" i="3"/>
  <c r="P43" i="3"/>
  <c r="T43" i="3"/>
  <c r="X43" i="3"/>
  <c r="AB43" i="3"/>
  <c r="AF43" i="3"/>
  <c r="C43" i="3"/>
  <c r="F43" i="3"/>
  <c r="G43" i="3"/>
  <c r="J43" i="3"/>
  <c r="K43" i="3"/>
  <c r="N43" i="3"/>
  <c r="O43" i="3"/>
  <c r="R43" i="3"/>
  <c r="S43" i="3"/>
  <c r="V43" i="3"/>
  <c r="W43" i="3"/>
  <c r="Z43" i="3"/>
  <c r="AA43" i="3"/>
  <c r="AD43" i="3"/>
  <c r="AE43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H53" i="3"/>
  <c r="L53" i="3"/>
  <c r="P53" i="3"/>
  <c r="T53" i="3"/>
  <c r="X53" i="3"/>
  <c r="AB53" i="3"/>
  <c r="AF53" i="3"/>
  <c r="G53" i="3"/>
  <c r="K53" i="3"/>
  <c r="O53" i="3"/>
  <c r="Q53" i="3"/>
  <c r="S53" i="3"/>
  <c r="U53" i="3"/>
  <c r="W53" i="3"/>
  <c r="AA53" i="3"/>
  <c r="AE53" i="3"/>
  <c r="E53" i="3"/>
  <c r="F53" i="3"/>
  <c r="I53" i="3"/>
  <c r="J53" i="3"/>
  <c r="M53" i="3"/>
  <c r="N53" i="3"/>
  <c r="R53" i="3"/>
  <c r="V53" i="3"/>
  <c r="Y53" i="3"/>
  <c r="Z53" i="3"/>
  <c r="AC53" i="3"/>
  <c r="AD53" i="3"/>
  <c r="AG53" i="3"/>
  <c r="F58" i="3"/>
  <c r="J58" i="3"/>
  <c r="N58" i="3"/>
  <c r="R58" i="3"/>
  <c r="V58" i="3"/>
  <c r="Z58" i="3"/>
  <c r="AD58" i="3"/>
  <c r="AH56" i="3"/>
  <c r="AH57" i="3"/>
  <c r="E58" i="3"/>
  <c r="G58" i="3"/>
  <c r="I58" i="3"/>
  <c r="K58" i="3"/>
  <c r="M58" i="3"/>
  <c r="Q58" i="3"/>
  <c r="U58" i="3"/>
  <c r="Y58" i="3"/>
  <c r="AC58" i="3"/>
  <c r="AE58" i="3"/>
  <c r="AG58" i="3"/>
  <c r="D58" i="3"/>
  <c r="H58" i="3"/>
  <c r="L58" i="3"/>
  <c r="O58" i="3"/>
  <c r="P58" i="3"/>
  <c r="S58" i="3"/>
  <c r="T58" i="3"/>
  <c r="W58" i="3"/>
  <c r="X58" i="3"/>
  <c r="AA58" i="3"/>
  <c r="AB58" i="3"/>
  <c r="AF58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I68" i="3"/>
  <c r="M68" i="3"/>
  <c r="Q68" i="3"/>
  <c r="U68" i="3"/>
  <c r="Y68" i="3"/>
  <c r="AC68" i="3"/>
  <c r="AG68" i="3"/>
  <c r="H68" i="3"/>
  <c r="L68" i="3"/>
  <c r="P68" i="3"/>
  <c r="T68" i="3"/>
  <c r="X68" i="3"/>
  <c r="AB68" i="3"/>
  <c r="AF68" i="3"/>
  <c r="C68" i="3"/>
  <c r="F68" i="3"/>
  <c r="G68" i="3"/>
  <c r="J68" i="3"/>
  <c r="K68" i="3"/>
  <c r="N68" i="3"/>
  <c r="O68" i="3"/>
  <c r="R68" i="3"/>
  <c r="S68" i="3"/>
  <c r="V68" i="3"/>
  <c r="W68" i="3"/>
  <c r="Z68" i="3"/>
  <c r="AA68" i="3"/>
  <c r="AD68" i="3"/>
  <c r="AE68" i="3"/>
  <c r="G73" i="3"/>
  <c r="K73" i="3"/>
  <c r="O73" i="3"/>
  <c r="S73" i="3"/>
  <c r="W73" i="3"/>
  <c r="AA73" i="3"/>
  <c r="AE73" i="3"/>
  <c r="D73" i="3"/>
  <c r="E73" i="3"/>
  <c r="F73" i="3"/>
  <c r="H73" i="3"/>
  <c r="I73" i="3"/>
  <c r="J73" i="3"/>
  <c r="L73" i="3"/>
  <c r="M73" i="3"/>
  <c r="N73" i="3"/>
  <c r="P73" i="3"/>
  <c r="Q73" i="3"/>
  <c r="R73" i="3"/>
  <c r="T73" i="3"/>
  <c r="U73" i="3"/>
  <c r="V73" i="3"/>
  <c r="X73" i="3"/>
  <c r="Y73" i="3"/>
  <c r="Z73" i="3"/>
  <c r="AB73" i="3"/>
  <c r="AC73" i="3"/>
  <c r="AD73" i="3"/>
  <c r="AF73" i="3"/>
  <c r="H78" i="3"/>
  <c r="L78" i="3"/>
  <c r="P78" i="3"/>
  <c r="G78" i="3"/>
  <c r="K78" i="3"/>
  <c r="O78" i="3"/>
  <c r="S78" i="3"/>
  <c r="W78" i="3"/>
  <c r="AA78" i="3"/>
  <c r="AE78" i="3"/>
  <c r="E78" i="3"/>
  <c r="F78" i="3"/>
  <c r="I78" i="3"/>
  <c r="J78" i="3"/>
  <c r="M78" i="3"/>
  <c r="N78" i="3"/>
  <c r="Q78" i="3"/>
  <c r="R78" i="3"/>
  <c r="T78" i="3"/>
  <c r="U78" i="3"/>
  <c r="V78" i="3"/>
  <c r="X78" i="3"/>
  <c r="Y78" i="3"/>
  <c r="Z78" i="3"/>
  <c r="AB78" i="3"/>
  <c r="AC78" i="3"/>
  <c r="AD78" i="3"/>
  <c r="AF78" i="3"/>
  <c r="AG78" i="3"/>
  <c r="AH72" i="3" l="1"/>
  <c r="AH61" i="3"/>
  <c r="AH51" i="3"/>
  <c r="D53" i="3"/>
  <c r="C8" i="3"/>
  <c r="AH22" i="3"/>
  <c r="E23" i="3"/>
  <c r="C78" i="3"/>
  <c r="AH77" i="3"/>
  <c r="AH66" i="3"/>
  <c r="E68" i="3"/>
  <c r="B12" i="3"/>
  <c r="AH58" i="3"/>
  <c r="AH47" i="3"/>
  <c r="C33" i="3"/>
  <c r="AH31" i="3"/>
  <c r="C12" i="3"/>
  <c r="AH62" i="3"/>
  <c r="C53" i="3"/>
  <c r="AH52" i="3"/>
  <c r="AH41" i="3"/>
  <c r="E43" i="3"/>
  <c r="AH26" i="3"/>
  <c r="C7" i="3"/>
  <c r="D43" i="3"/>
  <c r="AH42" i="3"/>
  <c r="C73" i="3"/>
  <c r="AH71" i="3"/>
  <c r="AH76" i="3"/>
  <c r="D78" i="3"/>
  <c r="D68" i="3"/>
  <c r="AH67" i="3"/>
  <c r="AH46" i="3"/>
  <c r="AH38" i="3"/>
  <c r="B8" i="3"/>
  <c r="D8" i="3" s="1"/>
  <c r="AH27" i="3"/>
  <c r="F28" i="3"/>
  <c r="B5" i="3"/>
  <c r="AH23" i="3"/>
  <c r="C58" i="3"/>
  <c r="P41" i="1"/>
  <c r="M14" i="1" s="1"/>
  <c r="P35" i="1"/>
  <c r="K14" i="1" s="1"/>
  <c r="N14" i="1" s="1"/>
  <c r="N21" i="1"/>
  <c r="G21" i="1"/>
  <c r="P21" i="1" s="1"/>
  <c r="Q21" i="1" s="1"/>
  <c r="D21" i="1"/>
  <c r="C21" i="1"/>
  <c r="B21" i="1"/>
  <c r="N20" i="1"/>
  <c r="G20" i="1"/>
  <c r="P20" i="1" s="1"/>
  <c r="D20" i="1"/>
  <c r="C20" i="1"/>
  <c r="B20" i="1"/>
  <c r="H20" i="1" s="1"/>
  <c r="O20" i="1" s="1"/>
  <c r="N19" i="1"/>
  <c r="G19" i="1"/>
  <c r="P19" i="1" s="1"/>
  <c r="D19" i="1"/>
  <c r="C19" i="1"/>
  <c r="B19" i="1"/>
  <c r="H19" i="1" s="1"/>
  <c r="N18" i="1"/>
  <c r="G18" i="1"/>
  <c r="P18" i="1" s="1"/>
  <c r="Q18" i="1" s="1"/>
  <c r="D18" i="1"/>
  <c r="C18" i="1"/>
  <c r="B18" i="1"/>
  <c r="H18" i="1" s="1"/>
  <c r="O18" i="1" s="1"/>
  <c r="N17" i="1"/>
  <c r="G17" i="1"/>
  <c r="P17" i="1" s="1"/>
  <c r="D17" i="1"/>
  <c r="C17" i="1"/>
  <c r="B17" i="1"/>
  <c r="H17" i="1" s="1"/>
  <c r="N16" i="1"/>
  <c r="G16" i="1"/>
  <c r="D16" i="1"/>
  <c r="C16" i="1"/>
  <c r="B16" i="1"/>
  <c r="N15" i="1"/>
  <c r="G15" i="1"/>
  <c r="P15" i="1" s="1"/>
  <c r="Q15" i="1" s="1"/>
  <c r="D15" i="1"/>
  <c r="C15" i="1"/>
  <c r="B15" i="1"/>
  <c r="H15" i="1" s="1"/>
  <c r="O15" i="1" s="1"/>
  <c r="G14" i="1"/>
  <c r="P14" i="1" s="1"/>
  <c r="Q14" i="1" s="1"/>
  <c r="D14" i="1"/>
  <c r="C14" i="1"/>
  <c r="B14" i="1"/>
  <c r="N13" i="1"/>
  <c r="G13" i="1"/>
  <c r="P13" i="1" s="1"/>
  <c r="D13" i="1"/>
  <c r="C13" i="1"/>
  <c r="B13" i="1"/>
  <c r="H13" i="1" s="1"/>
  <c r="N12" i="1"/>
  <c r="G12" i="1"/>
  <c r="D12" i="1"/>
  <c r="C12" i="1"/>
  <c r="B12" i="1"/>
  <c r="N11" i="1"/>
  <c r="G11" i="1"/>
  <c r="P11" i="1" s="1"/>
  <c r="D11" i="1"/>
  <c r="C11" i="1"/>
  <c r="B11" i="1"/>
  <c r="H11" i="1" s="1"/>
  <c r="N10" i="1"/>
  <c r="N23" i="1" s="1"/>
  <c r="M22" i="1"/>
  <c r="K22" i="1"/>
  <c r="I22" i="1"/>
  <c r="F22" i="1"/>
  <c r="G10" i="1"/>
  <c r="D10" i="1"/>
  <c r="D22" i="1" s="1"/>
  <c r="C10" i="1"/>
  <c r="C22" i="1" s="1"/>
  <c r="B10" i="1"/>
  <c r="B23" i="1" s="1"/>
  <c r="AH48" i="3" l="1"/>
  <c r="B10" i="3"/>
  <c r="B9" i="3"/>
  <c r="AH43" i="3"/>
  <c r="C14" i="3"/>
  <c r="C11" i="3"/>
  <c r="AH68" i="3"/>
  <c r="B14" i="3"/>
  <c r="C5" i="3"/>
  <c r="D5" i="3" s="1"/>
  <c r="AH28" i="3"/>
  <c r="B6" i="3"/>
  <c r="D6" i="3" s="1"/>
  <c r="AH33" i="3"/>
  <c r="B7" i="3"/>
  <c r="D7" i="3" s="1"/>
  <c r="D12" i="3"/>
  <c r="C16" i="3"/>
  <c r="B13" i="3"/>
  <c r="D13" i="3" s="1"/>
  <c r="AH63" i="3"/>
  <c r="C6" i="3"/>
  <c r="B16" i="3"/>
  <c r="D16" i="3" s="1"/>
  <c r="AH78" i="3"/>
  <c r="C10" i="3"/>
  <c r="AH73" i="3"/>
  <c r="B15" i="3"/>
  <c r="B11" i="3"/>
  <c r="D11" i="3" s="1"/>
  <c r="AH53" i="3"/>
  <c r="C9" i="3"/>
  <c r="C13" i="3"/>
  <c r="C15" i="3"/>
  <c r="Q11" i="1"/>
  <c r="O17" i="1"/>
  <c r="Q17" i="1"/>
  <c r="O19" i="1"/>
  <c r="G22" i="1"/>
  <c r="P10" i="1"/>
  <c r="O13" i="1"/>
  <c r="Q13" i="1"/>
  <c r="H14" i="1"/>
  <c r="O14" i="1" s="1"/>
  <c r="Q20" i="1"/>
  <c r="H21" i="1"/>
  <c r="O21" i="1" s="1"/>
  <c r="P16" i="1"/>
  <c r="Q16" i="1" s="1"/>
  <c r="H16" i="1"/>
  <c r="O16" i="1" s="1"/>
  <c r="O11" i="1"/>
  <c r="P12" i="1"/>
  <c r="Q12" i="1" s="1"/>
  <c r="H12" i="1"/>
  <c r="O12" i="1" s="1"/>
  <c r="Q19" i="1"/>
  <c r="H10" i="1"/>
  <c r="N22" i="1"/>
  <c r="E22" i="1"/>
  <c r="B22" i="1"/>
  <c r="B24" i="1" s="1"/>
  <c r="D10" i="3" l="1"/>
  <c r="D14" i="3"/>
  <c r="D9" i="3"/>
  <c r="D15" i="3"/>
  <c r="O10" i="1"/>
  <c r="O22" i="1" s="1"/>
  <c r="H22" i="1"/>
  <c r="Q10" i="1"/>
  <c r="P22" i="1"/>
  <c r="P23" i="1"/>
  <c r="Q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  <author>Jacquee Chandler</author>
  </authors>
  <commentList>
    <comment ref="B9" authorId="0" shapeId="0" xr:uid="{78B8F72F-7C7F-4C2F-A529-DCA238BD5B4B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9" authorId="0" shapeId="0" xr:uid="{16331657-C703-4C48-BA22-278001CEACAE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9" authorId="0" shapeId="0" xr:uid="{ECFCE5D5-8E60-47F8-8161-366712A46091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9" authorId="1" shapeId="0" xr:uid="{68B8E256-7DCE-423F-BF71-D1A96329742B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9" authorId="1" shapeId="0" xr:uid="{CFC1A217-2CF1-4EF5-AEDC-FD9D89F3921E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Q15" authorId="2" shapeId="0" xr:uid="{EC2FB3A2-BE56-49E4-9161-B5916C299796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Asked Lee about meter calib. For Well 2</t>
        </r>
      </text>
    </comment>
  </commentList>
</comments>
</file>

<file path=xl/sharedStrings.xml><?xml version="1.0" encoding="utf-8"?>
<sst xmlns="http://schemas.openxmlformats.org/spreadsheetml/2006/main" count="224" uniqueCount="104">
  <si>
    <t>248/095 - Cypress Lakes</t>
  </si>
  <si>
    <t>PWS ID No. 6535055</t>
  </si>
  <si>
    <t xml:space="preserve">CUP No. 20013043.002 </t>
  </si>
  <si>
    <t>Expires: 08/29/37</t>
  </si>
  <si>
    <t>Permitted Annual Average Daily Withdrawal - 0.2938 mgd</t>
  </si>
  <si>
    <t>Permitted Peak Monthly Withdrawal of Plant - 0.382 mgd</t>
  </si>
  <si>
    <t>Water Loss-Use'!A1</t>
  </si>
  <si>
    <t>Hyper Links'!A1</t>
  </si>
  <si>
    <t>Source Meter Error Adj. 12/26/18</t>
  </si>
  <si>
    <t>Total Water Used/Loss</t>
  </si>
  <si>
    <t>Well 1
12/26/18 -5.10% 05/20/19              -2.00%</t>
  </si>
  <si>
    <t>Well 2
12/26/18 -7.40% 05/20/19 -3.00%</t>
  </si>
  <si>
    <t xml:space="preserve"> Pumped</t>
  </si>
  <si>
    <t>Pumped Daily Avg.</t>
  </si>
  <si>
    <t>Pumped Daily Max.</t>
  </si>
  <si>
    <t>Gallons Used</t>
  </si>
  <si>
    <t>Gallons Loss</t>
  </si>
  <si>
    <t>Total Used/ Loss</t>
  </si>
  <si>
    <t>Pumped, Less Gallons Loss/Used</t>
  </si>
  <si>
    <t>Billed Consumption</t>
  </si>
  <si>
    <t>Well 1 Meter Adj. %</t>
  </si>
  <si>
    <t xml:space="preserve"> Well 1 Pumped Meter Adj. Adj.</t>
  </si>
  <si>
    <t>Well 2 Meter Adj. %</t>
  </si>
  <si>
    <t xml:space="preserve"> Well 2 Pumped Meter Adj. Adj.</t>
  </si>
  <si>
    <t>Total Pumped Meter Adj.</t>
  </si>
  <si>
    <t>Pumped + Source Mtr Error, Less Gals Loss/Use</t>
  </si>
  <si>
    <t>Total AFW(Total Water Loss/Use + Billed)</t>
  </si>
  <si>
    <t>AFW % plus source mtr. error</t>
  </si>
  <si>
    <t>2018               AFW %</t>
  </si>
  <si>
    <t>January 2019</t>
  </si>
  <si>
    <t>February</t>
  </si>
  <si>
    <t>March</t>
  </si>
  <si>
    <t>April</t>
  </si>
  <si>
    <t>May</t>
  </si>
  <si>
    <t>-5.1%&amp;-2.0%</t>
  </si>
  <si>
    <t>-7.4%&amp;-3.0%</t>
  </si>
  <si>
    <t>June</t>
  </si>
  <si>
    <t>July</t>
  </si>
  <si>
    <t>August</t>
  </si>
  <si>
    <t>September</t>
  </si>
  <si>
    <t>October</t>
  </si>
  <si>
    <t>November</t>
  </si>
  <si>
    <t>December</t>
  </si>
  <si>
    <t>YTD Total/Avg/Max</t>
  </si>
  <si>
    <t>Proof to Daily Flow</t>
  </si>
  <si>
    <t>Proof to Total Billed</t>
  </si>
  <si>
    <t>YTD AFW % Jan-Dec</t>
  </si>
  <si>
    <t>Verif. W/UIWtrMn WLU wrksht &amp; WAF Input</t>
  </si>
  <si>
    <t xml:space="preserve"> Water Loss/Use Proof</t>
  </si>
  <si>
    <t>Source Meter Error Adj.</t>
  </si>
  <si>
    <t>AFW% Email to LN, MW</t>
  </si>
  <si>
    <t>Well 1</t>
  </si>
  <si>
    <t>Meter Error %</t>
  </si>
  <si>
    <t>Pumped Meter Error</t>
  </si>
  <si>
    <t xml:space="preserve">Emailed Lee and Steve about AFW. </t>
  </si>
  <si>
    <t>05/01-05/20/19</t>
  </si>
  <si>
    <t>05/21-05/31/19</t>
  </si>
  <si>
    <t>Well 2</t>
  </si>
  <si>
    <t>248/095  - Cypress Lakes</t>
  </si>
  <si>
    <t>Day</t>
  </si>
  <si>
    <t>Total</t>
  </si>
  <si>
    <t>Avg.</t>
  </si>
  <si>
    <t>Max</t>
  </si>
  <si>
    <t>Proof</t>
  </si>
  <si>
    <t>Grand Total</t>
  </si>
  <si>
    <t>Dec</t>
  </si>
  <si>
    <t>Wells</t>
  </si>
  <si>
    <t>Nov</t>
  </si>
  <si>
    <t>Oct</t>
  </si>
  <si>
    <t>Sept</t>
  </si>
  <si>
    <t>Aug</t>
  </si>
  <si>
    <t>Mar</t>
  </si>
  <si>
    <t>Feb</t>
  </si>
  <si>
    <t>Jan</t>
  </si>
  <si>
    <t>January</t>
  </si>
  <si>
    <t>Month</t>
  </si>
  <si>
    <t>Cypress Lakes Well Flows</t>
  </si>
  <si>
    <t>Cypress Lakes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</si>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</sst>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0"/>
    <numFmt numFmtId="166" formatCode="0.0%"/>
    <numFmt numFmtId="167" formatCode="0.000"/>
    <numFmt numFmtId="168" formatCode="mm/dd/yy;@"/>
    <numFmt numFmtId="169" formatCode="0.00000"/>
  </numFmts>
  <fonts count="53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color theme="10"/>
      <name val="Geneva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800000"/>
      <name val="Arial"/>
      <family val="2"/>
    </font>
    <font>
      <b/>
      <sz val="12"/>
      <color rgb="FF800000"/>
      <name val="Arial"/>
      <family val="2"/>
    </font>
    <font>
      <u/>
      <sz val="10"/>
      <color theme="8" tint="-0.249977111117893"/>
      <name val="Arial"/>
      <family val="2"/>
    </font>
    <font>
      <u/>
      <sz val="9"/>
      <color rgb="FF0070C0"/>
      <name val="Geneva"/>
      <family val="2"/>
    </font>
    <font>
      <b/>
      <sz val="10"/>
      <color rgb="FF800000"/>
      <name val="Arial"/>
      <family val="2"/>
    </font>
    <font>
      <b/>
      <sz val="9"/>
      <name val="Arial"/>
      <family val="2"/>
    </font>
    <font>
      <sz val="9"/>
      <color rgb="FF800000"/>
      <name val="Arial"/>
      <family val="2"/>
    </font>
    <font>
      <b/>
      <sz val="9"/>
      <color rgb="FF800000"/>
      <name val="Arial"/>
      <family val="2"/>
    </font>
    <font>
      <sz val="9"/>
      <color theme="9" tint="-0.249977111117893"/>
      <name val="Arial"/>
      <family val="2"/>
    </font>
    <font>
      <sz val="9"/>
      <color theme="1"/>
      <name val="Arial"/>
      <family val="2"/>
    </font>
    <font>
      <sz val="9"/>
      <color theme="3" tint="-0.249977111117893"/>
      <name val="Arial"/>
      <family val="2"/>
    </font>
    <font>
      <sz val="9"/>
      <color theme="9" tint="-0.499984740745262"/>
      <name val="Arial"/>
      <family val="2"/>
    </font>
    <font>
      <sz val="9"/>
      <name val="Geneva"/>
    </font>
    <font>
      <b/>
      <sz val="9"/>
      <color theme="3" tint="-0.249977111117893"/>
      <name val="Arial"/>
      <family val="2"/>
    </font>
    <font>
      <b/>
      <i/>
      <sz val="9"/>
      <color rgb="FFFF0000"/>
      <name val="Arial"/>
      <family val="2"/>
    </font>
    <font>
      <b/>
      <i/>
      <sz val="9"/>
      <color indexed="48"/>
      <name val="Arial"/>
      <family val="2"/>
    </font>
    <font>
      <i/>
      <sz val="9"/>
      <color theme="1"/>
      <name val="Arial"/>
      <family val="2"/>
    </font>
    <font>
      <b/>
      <sz val="9"/>
      <name val="Geneva"/>
      <family val="2"/>
    </font>
    <font>
      <sz val="9"/>
      <name val="Geneva"/>
      <family val="2"/>
    </font>
    <font>
      <sz val="9"/>
      <color rgb="FFFF0000"/>
      <name val="Arial"/>
      <family val="2"/>
    </font>
    <font>
      <b/>
      <sz val="9"/>
      <color indexed="10"/>
      <name val="Geneva"/>
      <family val="2"/>
    </font>
    <font>
      <sz val="10"/>
      <color theme="3" tint="-0.249977111117893"/>
      <name val="Arial"/>
      <family val="2"/>
    </font>
    <font>
      <sz val="10"/>
      <name val="Geneva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3" tint="-0.499984740745262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9"/>
      <color theme="3" tint="-0.499984740745262"/>
      <name val="Arial"/>
      <family val="2"/>
    </font>
    <font>
      <sz val="10"/>
      <color rgb="FFC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Arial"/>
      <family val="2"/>
    </font>
    <font>
      <sz val="10"/>
      <name val="Geneva"/>
      <family val="2"/>
    </font>
    <font>
      <i/>
      <sz val="9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FF0000"/>
      <name val="Geneva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u/>
      <sz val="10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7" fillId="0" borderId="0" applyProtection="0"/>
    <xf numFmtId="0" fontId="27" fillId="0" borderId="0" applyProtection="0"/>
  </cellStyleXfs>
  <cellXfs count="19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2" quotePrefix="1" applyFont="1" applyAlignment="1" applyProtection="1"/>
    <xf numFmtId="0" fontId="12" fillId="0" borderId="0" xfId="2" quotePrefix="1" applyFont="1" applyAlignment="1" applyProtection="1"/>
    <xf numFmtId="0" fontId="6" fillId="0" borderId="0" xfId="2" quotePrefix="1" applyAlignment="1" applyProtection="1"/>
    <xf numFmtId="0" fontId="14" fillId="0" borderId="0" xfId="0" applyFont="1"/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9" fillId="5" borderId="12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wrapText="1"/>
    </xf>
    <xf numFmtId="9" fontId="20" fillId="7" borderId="13" xfId="1" applyFont="1" applyFill="1" applyBorder="1" applyAlignment="1">
      <alignment horizontal="center" vertical="center" wrapText="1"/>
    </xf>
    <xf numFmtId="49" fontId="14" fillId="0" borderId="14" xfId="0" applyNumberFormat="1" applyFont="1" applyBorder="1"/>
    <xf numFmtId="164" fontId="19" fillId="0" borderId="15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165" fontId="19" fillId="8" borderId="15" xfId="0" applyNumberFormat="1" applyFont="1" applyFill="1" applyBorder="1" applyAlignment="1">
      <alignment horizontal="center"/>
    </xf>
    <xf numFmtId="165" fontId="19" fillId="4" borderId="15" xfId="0" applyNumberFormat="1" applyFont="1" applyFill="1" applyBorder="1" applyAlignment="1">
      <alignment horizontal="center"/>
    </xf>
    <xf numFmtId="10" fontId="15" fillId="0" borderId="15" xfId="0" applyNumberFormat="1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165" fontId="5" fillId="0" borderId="15" xfId="0" applyNumberFormat="1" applyFont="1" applyBorder="1"/>
    <xf numFmtId="166" fontId="5" fillId="0" borderId="17" xfId="0" applyNumberFormat="1" applyFont="1" applyBorder="1" applyAlignment="1">
      <alignment horizontal="center"/>
    </xf>
    <xf numFmtId="9" fontId="20" fillId="7" borderId="15" xfId="1" applyFont="1" applyFill="1" applyBorder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9" fillId="0" borderId="14" xfId="0" applyFont="1" applyBorder="1"/>
    <xf numFmtId="165" fontId="19" fillId="4" borderId="14" xfId="0" applyNumberFormat="1" applyFont="1" applyFill="1" applyBorder="1" applyAlignment="1">
      <alignment horizontal="center"/>
    </xf>
    <xf numFmtId="165" fontId="16" fillId="0" borderId="14" xfId="0" applyNumberFormat="1" applyFont="1" applyBorder="1" applyAlignment="1">
      <alignment horizontal="center"/>
    </xf>
    <xf numFmtId="165" fontId="19" fillId="0" borderId="14" xfId="0" applyNumberFormat="1" applyFont="1" applyBorder="1" applyAlignment="1">
      <alignment horizontal="center"/>
    </xf>
    <xf numFmtId="9" fontId="20" fillId="7" borderId="14" xfId="1" applyFont="1" applyFill="1" applyBorder="1" applyAlignment="1">
      <alignment horizontal="center" vertical="center"/>
    </xf>
    <xf numFmtId="10" fontId="15" fillId="0" borderId="0" xfId="1" applyNumberFormat="1" applyFont="1" applyAlignment="1">
      <alignment horizontal="center"/>
    </xf>
    <xf numFmtId="49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15" fillId="0" borderId="0" xfId="0" applyFont="1"/>
    <xf numFmtId="165" fontId="16" fillId="0" borderId="0" xfId="0" applyNumberFormat="1" applyFont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0" fontId="19" fillId="0" borderId="18" xfId="0" applyFont="1" applyBorder="1"/>
    <xf numFmtId="0" fontId="14" fillId="0" borderId="14" xfId="0" applyFont="1" applyBorder="1" applyAlignment="1">
      <alignment horizontal="left"/>
    </xf>
    <xf numFmtId="164" fontId="22" fillId="0" borderId="14" xfId="0" applyNumberFormat="1" applyFont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5" fontId="22" fillId="3" borderId="14" xfId="0" applyNumberFormat="1" applyFont="1" applyFill="1" applyBorder="1" applyAlignment="1">
      <alignment horizontal="center"/>
    </xf>
    <xf numFmtId="165" fontId="22" fillId="4" borderId="14" xfId="0" applyNumberFormat="1" applyFont="1" applyFill="1" applyBorder="1" applyAlignment="1">
      <alignment horizontal="center"/>
    </xf>
    <xf numFmtId="165" fontId="16" fillId="9" borderId="14" xfId="0" applyNumberFormat="1" applyFont="1" applyFill="1" applyBorder="1" applyAlignment="1">
      <alignment horizontal="center"/>
    </xf>
    <xf numFmtId="165" fontId="19" fillId="5" borderId="14" xfId="0" applyNumberFormat="1" applyFont="1" applyFill="1" applyBorder="1" applyAlignment="1">
      <alignment horizontal="center"/>
    </xf>
    <xf numFmtId="165" fontId="5" fillId="6" borderId="14" xfId="0" applyNumberFormat="1" applyFont="1" applyFill="1" applyBorder="1"/>
    <xf numFmtId="10" fontId="14" fillId="9" borderId="14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5" fontId="18" fillId="0" borderId="0" xfId="0" applyNumberFormat="1" applyFont="1"/>
    <xf numFmtId="165" fontId="22" fillId="0" borderId="0" xfId="0" applyNumberFormat="1" applyFont="1"/>
    <xf numFmtId="165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64" fontId="23" fillId="0" borderId="14" xfId="0" applyNumberFormat="1" applyFont="1" applyBorder="1" applyAlignment="1">
      <alignment horizontal="center"/>
    </xf>
    <xf numFmtId="164" fontId="23" fillId="0" borderId="14" xfId="0" applyNumberFormat="1" applyFont="1" applyBorder="1" applyAlignment="1">
      <alignment horizontal="left"/>
    </xf>
    <xf numFmtId="164" fontId="24" fillId="0" borderId="14" xfId="0" applyNumberFormat="1" applyFont="1" applyBorder="1" applyAlignment="1">
      <alignment horizontal="center"/>
    </xf>
    <xf numFmtId="167" fontId="18" fillId="0" borderId="0" xfId="0" applyNumberFormat="1" applyFont="1"/>
    <xf numFmtId="167" fontId="25" fillId="0" borderId="14" xfId="0" applyNumberFormat="1" applyFont="1" applyBorder="1"/>
    <xf numFmtId="164" fontId="23" fillId="0" borderId="14" xfId="0" applyNumberFormat="1" applyFont="1" applyBorder="1" applyAlignment="1">
      <alignment horizontal="right"/>
    </xf>
    <xf numFmtId="165" fontId="23" fillId="0" borderId="14" xfId="0" applyNumberFormat="1" applyFont="1" applyBorder="1" applyAlignment="1">
      <alignment horizontal="center"/>
    </xf>
    <xf numFmtId="0" fontId="26" fillId="0" borderId="14" xfId="0" applyFont="1" applyBorder="1"/>
    <xf numFmtId="166" fontId="22" fillId="0" borderId="14" xfId="0" applyNumberFormat="1" applyFont="1" applyBorder="1" applyAlignment="1">
      <alignment horizontal="right"/>
    </xf>
    <xf numFmtId="10" fontId="18" fillId="0" borderId="14" xfId="1" applyNumberFormat="1" applyFont="1" applyBorder="1"/>
    <xf numFmtId="164" fontId="0" fillId="0" borderId="0" xfId="0" applyNumberFormat="1"/>
    <xf numFmtId="164" fontId="27" fillId="0" borderId="0" xfId="0" applyNumberFormat="1" applyFont="1"/>
    <xf numFmtId="0" fontId="28" fillId="0" borderId="0" xfId="0" applyFont="1" applyAlignment="1">
      <alignment horizontal="left"/>
    </xf>
    <xf numFmtId="165" fontId="0" fillId="0" borderId="0" xfId="0" applyNumberFormat="1"/>
    <xf numFmtId="10" fontId="0" fillId="0" borderId="0" xfId="0" applyNumberFormat="1"/>
    <xf numFmtId="0" fontId="29" fillId="0" borderId="0" xfId="0" applyFont="1"/>
    <xf numFmtId="164" fontId="30" fillId="0" borderId="0" xfId="0" applyNumberFormat="1" applyFont="1" applyAlignment="1">
      <alignment horizontal="center"/>
    </xf>
    <xf numFmtId="0" fontId="5" fillId="10" borderId="19" xfId="0" applyFont="1" applyFill="1" applyBorder="1" applyAlignment="1">
      <alignment horizontal="left"/>
    </xf>
    <xf numFmtId="0" fontId="5" fillId="10" borderId="20" xfId="0" applyFont="1" applyFill="1" applyBorder="1" applyAlignment="1">
      <alignment horizontal="center" wrapText="1"/>
    </xf>
    <xf numFmtId="0" fontId="5" fillId="10" borderId="17" xfId="0" applyFont="1" applyFill="1" applyBorder="1" applyAlignment="1">
      <alignment horizontal="center" wrapText="1"/>
    </xf>
    <xf numFmtId="165" fontId="30" fillId="0" borderId="0" xfId="0" applyNumberFormat="1" applyFont="1" applyAlignment="1">
      <alignment horizontal="center"/>
    </xf>
    <xf numFmtId="0" fontId="31" fillId="0" borderId="14" xfId="0" applyFont="1" applyBorder="1"/>
    <xf numFmtId="0" fontId="32" fillId="0" borderId="17" xfId="0" applyFont="1" applyBorder="1" applyAlignment="1">
      <alignment horizontal="right"/>
    </xf>
    <xf numFmtId="165" fontId="33" fillId="0" borderId="17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15" fillId="0" borderId="0" xfId="0" applyNumberFormat="1" applyFont="1"/>
    <xf numFmtId="0" fontId="34" fillId="0" borderId="0" xfId="0" applyFont="1"/>
    <xf numFmtId="0" fontId="34" fillId="0" borderId="0" xfId="0" applyFont="1" applyAlignment="1">
      <alignment horizontal="left"/>
    </xf>
    <xf numFmtId="0" fontId="15" fillId="0" borderId="0" xfId="3" applyFont="1" applyAlignment="1">
      <alignment horizontal="right"/>
    </xf>
    <xf numFmtId="165" fontId="35" fillId="0" borderId="14" xfId="0" applyNumberFormat="1" applyFont="1" applyBorder="1" applyAlignment="1">
      <alignment horizontal="center"/>
    </xf>
    <xf numFmtId="0" fontId="36" fillId="0" borderId="14" xfId="3" applyFont="1" applyBorder="1" applyAlignment="1">
      <alignment horizontal="center" wrapText="1"/>
    </xf>
    <xf numFmtId="168" fontId="37" fillId="0" borderId="0" xfId="0" applyNumberFormat="1" applyFont="1"/>
    <xf numFmtId="0" fontId="37" fillId="0" borderId="0" xfId="0" applyFont="1"/>
    <xf numFmtId="14" fontId="0" fillId="0" borderId="0" xfId="0" applyNumberFormat="1"/>
    <xf numFmtId="165" fontId="38" fillId="0" borderId="14" xfId="0" applyNumberFormat="1" applyFont="1" applyBorder="1" applyAlignment="1">
      <alignment horizontal="center"/>
    </xf>
    <xf numFmtId="10" fontId="35" fillId="0" borderId="14" xfId="3" applyNumberFormat="1" applyFont="1" applyBorder="1" applyAlignment="1">
      <alignment horizontal="center" wrapText="1"/>
    </xf>
    <xf numFmtId="165" fontId="35" fillId="0" borderId="14" xfId="3" applyNumberFormat="1" applyFont="1" applyBorder="1" applyAlignment="1">
      <alignment horizontal="center" wrapText="1"/>
    </xf>
    <xf numFmtId="0" fontId="38" fillId="0" borderId="14" xfId="0" applyFont="1" applyBorder="1" applyAlignment="1">
      <alignment horizontal="right"/>
    </xf>
    <xf numFmtId="10" fontId="35" fillId="0" borderId="14" xfId="0" applyNumberFormat="1" applyFont="1" applyBorder="1" applyAlignment="1">
      <alignment horizontal="center"/>
    </xf>
    <xf numFmtId="0" fontId="35" fillId="0" borderId="14" xfId="0" applyFont="1" applyBorder="1" applyAlignment="1">
      <alignment horizontal="right"/>
    </xf>
    <xf numFmtId="165" fontId="36" fillId="0" borderId="14" xfId="0" applyNumberFormat="1" applyFont="1" applyBorder="1" applyAlignment="1">
      <alignment horizontal="center"/>
    </xf>
    <xf numFmtId="168" fontId="18" fillId="0" borderId="0" xfId="0" applyNumberFormat="1" applyFont="1"/>
    <xf numFmtId="1" fontId="5" fillId="0" borderId="0" xfId="0" applyNumberFormat="1" applyFont="1"/>
    <xf numFmtId="0" fontId="43" fillId="0" borderId="0" xfId="0" applyFont="1"/>
    <xf numFmtId="0" fontId="4" fillId="2" borderId="14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2" borderId="14" xfId="4" applyFont="1" applyFill="1" applyBorder="1" applyAlignment="1">
      <alignment horizontal="center"/>
    </xf>
    <xf numFmtId="0" fontId="33" fillId="0" borderId="14" xfId="0" applyFont="1" applyBorder="1" applyAlignment="1">
      <alignment horizontal="center"/>
    </xf>
    <xf numFmtId="17" fontId="4" fillId="0" borderId="14" xfId="0" applyNumberFormat="1" applyFont="1" applyBorder="1"/>
    <xf numFmtId="164" fontId="3" fillId="0" borderId="14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12" borderId="14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4" fillId="0" borderId="14" xfId="5" applyNumberFormat="1" applyFont="1" applyBorder="1" applyAlignment="1">
      <alignment horizontal="center"/>
    </xf>
    <xf numFmtId="164" fontId="33" fillId="0" borderId="14" xfId="0" applyNumberFormat="1" applyFont="1" applyBorder="1" applyAlignment="1">
      <alignment horizontal="center"/>
    </xf>
    <xf numFmtId="0" fontId="3" fillId="0" borderId="14" xfId="0" applyFont="1" applyBorder="1"/>
    <xf numFmtId="164" fontId="3" fillId="2" borderId="14" xfId="0" applyNumberFormat="1" applyFont="1" applyFill="1" applyBorder="1" applyAlignment="1">
      <alignment horizontal="center"/>
    </xf>
    <xf numFmtId="164" fontId="3" fillId="12" borderId="17" xfId="0" applyNumberFormat="1" applyFont="1" applyFill="1" applyBorder="1" applyAlignment="1">
      <alignment horizontal="center"/>
    </xf>
    <xf numFmtId="167" fontId="33" fillId="0" borderId="14" xfId="0" applyNumberFormat="1" applyFont="1" applyBorder="1" applyAlignment="1">
      <alignment horizontal="center"/>
    </xf>
    <xf numFmtId="167" fontId="3" fillId="9" borderId="14" xfId="0" applyNumberFormat="1" applyFont="1" applyFill="1" applyBorder="1" applyAlignment="1">
      <alignment horizontal="center"/>
    </xf>
    <xf numFmtId="167" fontId="3" fillId="11" borderId="14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14" xfId="0" applyFont="1" applyBorder="1" applyAlignment="1">
      <alignment horizontal="left"/>
    </xf>
    <xf numFmtId="0" fontId="5" fillId="0" borderId="14" xfId="0" applyFont="1" applyBorder="1"/>
    <xf numFmtId="0" fontId="45" fillId="0" borderId="0" xfId="0" applyFont="1"/>
    <xf numFmtId="0" fontId="46" fillId="0" borderId="0" xfId="0" applyFont="1" applyAlignment="1">
      <alignment horizontal="center"/>
    </xf>
    <xf numFmtId="0" fontId="4" fillId="9" borderId="14" xfId="0" applyFont="1" applyFill="1" applyBorder="1"/>
    <xf numFmtId="0" fontId="4" fillId="0" borderId="17" xfId="0" applyFont="1" applyBorder="1" applyAlignment="1">
      <alignment horizontal="right"/>
    </xf>
    <xf numFmtId="0" fontId="4" fillId="0" borderId="15" xfId="0" applyFont="1" applyBorder="1"/>
    <xf numFmtId="164" fontId="47" fillId="0" borderId="14" xfId="0" applyNumberFormat="1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4" fillId="0" borderId="21" xfId="0" applyFont="1" applyBorder="1"/>
    <xf numFmtId="0" fontId="47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right"/>
    </xf>
    <xf numFmtId="164" fontId="4" fillId="9" borderId="14" xfId="0" applyNumberFormat="1" applyFont="1" applyFill="1" applyBorder="1" applyAlignment="1">
      <alignment horizontal="center"/>
    </xf>
    <xf numFmtId="164" fontId="3" fillId="9" borderId="14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48" fillId="0" borderId="21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21" xfId="0" applyFont="1" applyBorder="1" applyAlignment="1">
      <alignment horizontal="right"/>
    </xf>
    <xf numFmtId="164" fontId="46" fillId="0" borderId="0" xfId="0" applyNumberFormat="1" applyFont="1" applyAlignment="1">
      <alignment horizontal="center"/>
    </xf>
    <xf numFmtId="0" fontId="47" fillId="0" borderId="0" xfId="0" applyFont="1" applyAlignment="1">
      <alignment horizontal="left"/>
    </xf>
    <xf numFmtId="0" fontId="31" fillId="0" borderId="0" xfId="0" applyFont="1"/>
    <xf numFmtId="0" fontId="44" fillId="0" borderId="0" xfId="0" applyFont="1" applyAlignment="1">
      <alignment horizontal="center"/>
    </xf>
    <xf numFmtId="164" fontId="46" fillId="0" borderId="14" xfId="0" applyNumberFormat="1" applyFont="1" applyBorder="1" applyAlignment="1">
      <alignment horizontal="center"/>
    </xf>
    <xf numFmtId="164" fontId="30" fillId="0" borderId="14" xfId="0" applyNumberFormat="1" applyFont="1" applyBorder="1" applyAlignment="1">
      <alignment horizontal="center"/>
    </xf>
    <xf numFmtId="164" fontId="4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49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6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44" fillId="0" borderId="0" xfId="0" applyFont="1"/>
    <xf numFmtId="0" fontId="49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165" fontId="48" fillId="0" borderId="14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52" fillId="0" borderId="14" xfId="2" applyFont="1" applyBorder="1" applyAlignment="1" applyProtection="1"/>
    <xf numFmtId="0" fontId="51" fillId="13" borderId="14" xfId="0" applyFont="1" applyFill="1" applyBorder="1" applyAlignment="1">
      <alignment horizontal="center" wrapText="1"/>
    </xf>
    <xf numFmtId="0" fontId="1" fillId="13" borderId="14" xfId="0" applyFont="1" applyFill="1" applyBorder="1" applyAlignment="1">
      <alignment horizontal="center" wrapText="1"/>
    </xf>
    <xf numFmtId="0" fontId="1" fillId="13" borderId="17" xfId="0" applyFont="1" applyFill="1" applyBorder="1" applyAlignment="1">
      <alignment horizontal="center" wrapText="1"/>
    </xf>
    <xf numFmtId="0" fontId="48" fillId="13" borderId="22" xfId="0" applyFont="1" applyFill="1" applyBorder="1" applyAlignment="1">
      <alignment horizontal="center"/>
    </xf>
    <xf numFmtId="165" fontId="51" fillId="0" borderId="1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3" applyFont="1" applyAlignment="1">
      <alignment horizontal="center" wrapText="1"/>
    </xf>
    <xf numFmtId="0" fontId="35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14" borderId="0" xfId="0" applyFill="1" applyAlignment="1">
      <alignment horizontal="center"/>
    </xf>
    <xf numFmtId="17" fontId="0" fillId="14" borderId="1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6">
    <cellStyle name="Hyperlink" xfId="2" builtinId="8"/>
    <cellStyle name="Normal" xfId="0" builtinId="0"/>
    <cellStyle name="Normal 4" xfId="3" xr:uid="{47A316D7-C82A-465E-9718-074C7B8984E6}"/>
    <cellStyle name="Normal_2008 DMRs" xfId="4" xr:uid="{076CE08D-0AF0-4679-AE79-419970BCECC3}"/>
    <cellStyle name="Normal_Crnwd Daily Flow" xfId="5" xr:uid="{22978993-1A6F-43FF-B3E9-145B8A1EA2B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6EFE-FECB-4F60-A8A2-29690C850948}">
  <dimension ref="A1:Z4"/>
  <sheetViews>
    <sheetView workbookViewId="0">
      <selection activeCell="L4" sqref="L4:M4"/>
    </sheetView>
  </sheetViews>
  <sheetFormatPr defaultRowHeight="14.25"/>
  <sheetData>
    <row r="1" spans="1:26" ht="15" thickBot="1"/>
    <row r="2" spans="1:26" ht="30.75" thickBot="1">
      <c r="A2" s="180">
        <v>2019</v>
      </c>
      <c r="B2" s="179" t="s">
        <v>102</v>
      </c>
      <c r="C2" s="178" t="s">
        <v>101</v>
      </c>
      <c r="D2" s="178" t="s">
        <v>100</v>
      </c>
      <c r="E2" s="178" t="s">
        <v>99</v>
      </c>
      <c r="F2" s="178" t="s">
        <v>98</v>
      </c>
      <c r="G2" s="178" t="s">
        <v>97</v>
      </c>
      <c r="H2" s="178" t="s">
        <v>96</v>
      </c>
      <c r="I2" s="178" t="s">
        <v>95</v>
      </c>
      <c r="J2" s="178" t="s">
        <v>94</v>
      </c>
      <c r="K2" s="178" t="s">
        <v>93</v>
      </c>
      <c r="L2" s="178" t="s">
        <v>92</v>
      </c>
      <c r="M2" s="178" t="s">
        <v>91</v>
      </c>
      <c r="N2" s="178" t="s">
        <v>90</v>
      </c>
      <c r="O2" s="178" t="s">
        <v>89</v>
      </c>
      <c r="P2" s="178" t="s">
        <v>88</v>
      </c>
      <c r="Q2" s="178" t="s">
        <v>87</v>
      </c>
      <c r="R2" s="178" t="s">
        <v>86</v>
      </c>
      <c r="S2" s="178" t="s">
        <v>85</v>
      </c>
      <c r="T2" s="178" t="s">
        <v>84</v>
      </c>
      <c r="U2" s="178" t="s">
        <v>83</v>
      </c>
      <c r="V2" s="178" t="s">
        <v>82</v>
      </c>
      <c r="W2" s="178" t="s">
        <v>81</v>
      </c>
      <c r="X2" s="178" t="s">
        <v>80</v>
      </c>
      <c r="Y2" s="178" t="s">
        <v>79</v>
      </c>
      <c r="Z2" s="177" t="s">
        <v>78</v>
      </c>
    </row>
    <row r="3" spans="1:26" ht="18.75" customHeight="1">
      <c r="A3" s="176" t="s">
        <v>77</v>
      </c>
      <c r="B3" s="175">
        <v>0.40259</v>
      </c>
      <c r="C3" s="175">
        <v>0</v>
      </c>
      <c r="D3" s="175">
        <v>0.40014</v>
      </c>
      <c r="E3" s="175">
        <v>0</v>
      </c>
      <c r="F3" s="175">
        <v>0.33289000000000002</v>
      </c>
      <c r="G3" s="175">
        <v>0</v>
      </c>
      <c r="H3" s="175">
        <v>0.46548</v>
      </c>
      <c r="I3" s="175">
        <v>0</v>
      </c>
      <c r="J3" s="175">
        <v>0.86234</v>
      </c>
      <c r="K3" s="175">
        <v>0</v>
      </c>
      <c r="L3" s="175">
        <v>1.2450399999999999</v>
      </c>
      <c r="M3" s="175">
        <v>1.5E-3</v>
      </c>
      <c r="N3" s="175">
        <v>3.1294900000000001</v>
      </c>
      <c r="O3" s="175">
        <v>1.01E-3</v>
      </c>
      <c r="P3" s="175">
        <v>4.0170899999999996</v>
      </c>
      <c r="Q3" s="175">
        <v>0</v>
      </c>
      <c r="R3" s="175">
        <v>2.2621500000000001</v>
      </c>
      <c r="S3" s="175">
        <v>9.6000000000000002E-2</v>
      </c>
      <c r="T3" s="175">
        <v>1.4836800000000001</v>
      </c>
      <c r="U3" s="175">
        <v>5.5E-2</v>
      </c>
      <c r="V3" s="175">
        <v>1.6828399999999999</v>
      </c>
      <c r="W3" s="175">
        <v>5.0000000000000001E-3</v>
      </c>
      <c r="X3" s="175">
        <v>2.2821500000000001</v>
      </c>
      <c r="Y3" s="175">
        <v>0</v>
      </c>
      <c r="Z3" s="174">
        <f>SUM(B3:Y3)</f>
        <v>18.72439</v>
      </c>
    </row>
    <row r="4" spans="1:26" ht="27.75" customHeight="1">
      <c r="A4" s="173" t="s">
        <v>60</v>
      </c>
      <c r="B4" s="181">
        <f>SUM(B3:C3)</f>
        <v>0.40259</v>
      </c>
      <c r="C4" s="181"/>
      <c r="D4" s="181">
        <f>SUM(D3:E3)</f>
        <v>0.40014</v>
      </c>
      <c r="E4" s="181"/>
      <c r="F4" s="181">
        <f>SUM(F3:G3)</f>
        <v>0.33289000000000002</v>
      </c>
      <c r="G4" s="181"/>
      <c r="H4" s="181">
        <f>SUM(H3:I3)</f>
        <v>0.46548</v>
      </c>
      <c r="I4" s="181"/>
      <c r="J4" s="181">
        <f>SUM(J3:K3)</f>
        <v>0.86234</v>
      </c>
      <c r="K4" s="181"/>
      <c r="L4" s="181">
        <f>SUM(L3:M3)</f>
        <v>1.24654</v>
      </c>
      <c r="M4" s="181"/>
      <c r="N4" s="181">
        <f>SUM(N3:O3)</f>
        <v>3.1305000000000001</v>
      </c>
      <c r="O4" s="181"/>
      <c r="P4" s="181">
        <f>SUM(P3:Q3)</f>
        <v>4.0170899999999996</v>
      </c>
      <c r="Q4" s="181"/>
      <c r="R4" s="181">
        <f>SUM(R3:S3)</f>
        <v>2.3581500000000002</v>
      </c>
      <c r="S4" s="181"/>
      <c r="T4" s="181">
        <f>SUM(T3:U3)</f>
        <v>1.53868</v>
      </c>
      <c r="U4" s="181"/>
      <c r="V4" s="181">
        <f>SUM(V3:W3)</f>
        <v>1.6878399999999998</v>
      </c>
      <c r="W4" s="181"/>
      <c r="X4" s="181">
        <f>SUM(X3:Y3)</f>
        <v>2.2821500000000001</v>
      </c>
      <c r="Y4" s="181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Cypress Lakes'!A1" display="Cypress Lakes" xr:uid="{0AD7C339-53BF-412D-8EA7-92C269BA8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E7CD-6119-409B-A855-6E572454A414}">
  <sheetPr>
    <tabColor rgb="FF00B050"/>
  </sheetPr>
  <dimension ref="A1:V43"/>
  <sheetViews>
    <sheetView topLeftCell="A7" zoomScale="110" zoomScaleNormal="110" workbookViewId="0">
      <selection activeCell="Q10" sqref="Q10:Q21"/>
    </sheetView>
  </sheetViews>
  <sheetFormatPr defaultRowHeight="14.25"/>
  <cols>
    <col min="1" max="1" width="14.5" customWidth="1"/>
    <col min="2" max="2" width="8.75" customWidth="1"/>
    <col min="3" max="3" width="9.625" customWidth="1"/>
    <col min="4" max="4" width="7.75" customWidth="1"/>
    <col min="5" max="5" width="9.75" customWidth="1"/>
    <col min="6" max="6" width="9.125" customWidth="1"/>
    <col min="7" max="7" width="10.375" customWidth="1"/>
    <col min="8" max="8" width="11.125" customWidth="1"/>
    <col min="9" max="9" width="11.375" customWidth="1"/>
    <col min="10" max="10" width="8.25" customWidth="1"/>
    <col min="11" max="11" width="9.875" customWidth="1"/>
    <col min="12" max="12" width="7.875" customWidth="1"/>
    <col min="13" max="13" width="9.875" customWidth="1"/>
    <col min="14" max="14" width="11.875" bestFit="1" customWidth="1"/>
    <col min="15" max="15" width="9.875" customWidth="1"/>
    <col min="16" max="16" width="15.5" bestFit="1" customWidth="1"/>
  </cols>
  <sheetData>
    <row r="1" spans="1:22" ht="15.7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ht="16.5" customHeight="1">
      <c r="A2" s="3" t="s">
        <v>1</v>
      </c>
      <c r="B2" s="3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  <c r="P2" s="5"/>
    </row>
    <row r="3" spans="1:22" ht="16.5" customHeight="1">
      <c r="A3" s="3" t="s">
        <v>2</v>
      </c>
      <c r="B3" s="3"/>
      <c r="C3" s="3" t="s">
        <v>3</v>
      </c>
      <c r="D3" s="3"/>
      <c r="F3" s="3"/>
      <c r="G3" s="3"/>
      <c r="H3" s="6"/>
      <c r="I3" s="7"/>
      <c r="J3" s="7"/>
      <c r="K3" s="7"/>
      <c r="L3" s="7"/>
      <c r="M3" s="7"/>
      <c r="N3" s="7"/>
      <c r="O3" s="7"/>
      <c r="P3" s="5"/>
    </row>
    <row r="4" spans="1:22" ht="18.75" customHeight="1">
      <c r="A4" s="3" t="s">
        <v>4</v>
      </c>
      <c r="B4" s="3"/>
      <c r="C4" s="3"/>
      <c r="D4" s="3"/>
      <c r="E4" s="3"/>
      <c r="F4" s="3"/>
      <c r="G4" s="3"/>
      <c r="H4" s="5"/>
      <c r="I4" s="8"/>
      <c r="J4" s="8"/>
      <c r="K4" s="8"/>
      <c r="L4" s="8"/>
      <c r="M4" s="8"/>
      <c r="N4" s="8"/>
      <c r="O4" s="8"/>
      <c r="P4" s="5"/>
    </row>
    <row r="5" spans="1:22" ht="18.75" customHeight="1">
      <c r="A5" s="3" t="s">
        <v>5</v>
      </c>
      <c r="B5" s="3"/>
      <c r="C5" s="3"/>
      <c r="D5" s="3"/>
      <c r="E5" s="3"/>
      <c r="F5" s="3"/>
      <c r="G5" s="3"/>
      <c r="H5" s="5"/>
      <c r="I5" s="5"/>
      <c r="J5" s="9"/>
      <c r="K5" s="10"/>
      <c r="L5" s="10"/>
      <c r="M5" s="10"/>
      <c r="N5" s="10"/>
      <c r="O5" s="5"/>
      <c r="P5" s="5"/>
    </row>
    <row r="6" spans="1:22" ht="15" thickBot="1">
      <c r="A6" s="11" t="s">
        <v>6</v>
      </c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</row>
    <row r="7" spans="1:22" ht="19.899999999999999" customHeight="1" thickBot="1">
      <c r="A7" s="12" t="s">
        <v>7</v>
      </c>
      <c r="B7" s="5"/>
      <c r="C7" s="5"/>
      <c r="D7" s="5"/>
      <c r="E7" s="5"/>
      <c r="F7" s="5"/>
      <c r="G7" s="5"/>
      <c r="H7" s="5"/>
      <c r="I7" s="5"/>
      <c r="J7" s="185" t="s">
        <v>8</v>
      </c>
      <c r="K7" s="186"/>
      <c r="L7" s="186"/>
      <c r="M7" s="187"/>
      <c r="N7" s="5"/>
      <c r="O7" s="5"/>
      <c r="P7" s="5"/>
    </row>
    <row r="8" spans="1:22" s="16" customFormat="1" ht="36.75" customHeight="1" thickBot="1">
      <c r="A8" s="13"/>
      <c r="B8" s="14"/>
      <c r="C8" s="14"/>
      <c r="D8" s="14"/>
      <c r="E8" s="188" t="s">
        <v>9</v>
      </c>
      <c r="F8" s="189"/>
      <c r="G8" s="190"/>
      <c r="H8" s="14"/>
      <c r="I8" s="14"/>
      <c r="J8" s="191" t="s">
        <v>10</v>
      </c>
      <c r="K8" s="192"/>
      <c r="L8" s="193" t="s">
        <v>11</v>
      </c>
      <c r="M8" s="194"/>
      <c r="N8" s="15"/>
      <c r="O8" s="14"/>
      <c r="P8" s="14"/>
      <c r="Q8" s="182"/>
      <c r="R8" s="182"/>
    </row>
    <row r="9" spans="1:22" s="16" customFormat="1" ht="64.5" customHeight="1" thickBot="1">
      <c r="A9" s="17"/>
      <c r="B9" s="18" t="s">
        <v>12</v>
      </c>
      <c r="C9" s="19" t="s">
        <v>13</v>
      </c>
      <c r="D9" s="19" t="s">
        <v>14</v>
      </c>
      <c r="E9" s="19" t="s">
        <v>15</v>
      </c>
      <c r="F9" s="19" t="s">
        <v>16</v>
      </c>
      <c r="G9" s="20" t="s">
        <v>17</v>
      </c>
      <c r="H9" s="19" t="s">
        <v>18</v>
      </c>
      <c r="I9" s="21" t="s">
        <v>19</v>
      </c>
      <c r="J9" s="22" t="s">
        <v>20</v>
      </c>
      <c r="K9" s="22" t="s">
        <v>21</v>
      </c>
      <c r="L9" s="22" t="s">
        <v>22</v>
      </c>
      <c r="M9" s="22" t="s">
        <v>23</v>
      </c>
      <c r="N9" s="23" t="s">
        <v>24</v>
      </c>
      <c r="O9" s="24" t="s">
        <v>25</v>
      </c>
      <c r="P9" s="25" t="s">
        <v>26</v>
      </c>
      <c r="Q9" s="19" t="s">
        <v>27</v>
      </c>
      <c r="R9" s="26" t="s">
        <v>28</v>
      </c>
      <c r="S9" s="183"/>
      <c r="T9" s="183"/>
      <c r="U9" s="183"/>
      <c r="V9" s="183"/>
    </row>
    <row r="10" spans="1:22" s="16" customFormat="1" ht="22.9" customHeight="1">
      <c r="A10" s="27" t="s">
        <v>29</v>
      </c>
      <c r="B10" s="28">
        <f>'Daily Flow-095'!AH5</f>
        <v>5.6330000000000009</v>
      </c>
      <c r="C10" s="28">
        <f>'Daily Flow-095'!AI5</f>
        <v>0.18170967741935487</v>
      </c>
      <c r="D10" s="28">
        <f>'Daily Flow-095'!AJ5</f>
        <v>0.24299999999999999</v>
      </c>
      <c r="E10" s="29">
        <v>0.40259</v>
      </c>
      <c r="F10" s="29">
        <v>0</v>
      </c>
      <c r="G10" s="30">
        <f>SUM(E10:F10)</f>
        <v>0.40259</v>
      </c>
      <c r="H10" s="28">
        <f>B10-G10</f>
        <v>5.2304100000000009</v>
      </c>
      <c r="I10" s="31">
        <v>4.6989514777213914</v>
      </c>
      <c r="J10" s="32">
        <v>-5.0999999999999997E-2</v>
      </c>
      <c r="K10" s="33">
        <v>-0.28656900000000002</v>
      </c>
      <c r="L10" s="32">
        <v>-7.3999999999999996E-2</v>
      </c>
      <c r="M10" s="33">
        <v>-1.036E-3</v>
      </c>
      <c r="N10" s="34">
        <f>K10+M10</f>
        <v>-0.287605</v>
      </c>
      <c r="O10" s="35">
        <f>H10+N10</f>
        <v>4.9428050000000008</v>
      </c>
      <c r="P10" s="36">
        <f>SUM(G10+I10)</f>
        <v>5.1015414777213914</v>
      </c>
      <c r="Q10" s="37">
        <f>P10/(B10+N10)</f>
        <v>0.95438063561652431</v>
      </c>
      <c r="R10" s="38">
        <v>0.91414165140273407</v>
      </c>
      <c r="S10" s="39"/>
      <c r="T10" s="39"/>
      <c r="U10" s="39"/>
      <c r="V10" s="39"/>
    </row>
    <row r="11" spans="1:22" s="16" customFormat="1" ht="20.25" customHeight="1">
      <c r="A11" s="40" t="s">
        <v>30</v>
      </c>
      <c r="B11" s="28">
        <f>'Daily Flow-095'!AH6</f>
        <v>5.7319999999999993</v>
      </c>
      <c r="C11" s="28">
        <f>'Daily Flow-095'!AI6</f>
        <v>0.20471428571428568</v>
      </c>
      <c r="D11" s="28">
        <f>'Daily Flow-095'!AJ6</f>
        <v>0.26300000000000001</v>
      </c>
      <c r="E11" s="29">
        <v>0.40014</v>
      </c>
      <c r="F11" s="29">
        <v>0</v>
      </c>
      <c r="G11" s="30">
        <f t="shared" ref="G11:G21" si="0">SUM(E11:F11)</f>
        <v>0.40014</v>
      </c>
      <c r="H11" s="28">
        <f t="shared" ref="H11:H21" si="1">B11-G11</f>
        <v>5.3318599999999989</v>
      </c>
      <c r="I11" s="41">
        <v>4.4722319271272504</v>
      </c>
      <c r="J11" s="32">
        <v>-5.0999999999999997E-2</v>
      </c>
      <c r="K11" s="33">
        <v>-0.11974800000000001</v>
      </c>
      <c r="L11" s="32">
        <v>-7.3999999999999996E-2</v>
      </c>
      <c r="M11" s="33">
        <v>-0.25041599999999997</v>
      </c>
      <c r="N11" s="42">
        <f t="shared" ref="N11:N21" si="2">K11+M11</f>
        <v>-0.37016399999999999</v>
      </c>
      <c r="O11" s="43">
        <f t="shared" ref="O11:O21" si="3">H11+N11</f>
        <v>4.961695999999999</v>
      </c>
      <c r="P11" s="36">
        <f t="shared" ref="P11:P20" si="4">SUM(G11+I11)</f>
        <v>4.8723719271272508</v>
      </c>
      <c r="Q11" s="37">
        <f>P11/(B11+N11)</f>
        <v>0.90871334504211831</v>
      </c>
      <c r="R11" s="44">
        <v>0.91634126696787588</v>
      </c>
      <c r="S11" s="45"/>
      <c r="U11" s="46"/>
      <c r="V11" s="47"/>
    </row>
    <row r="12" spans="1:22" s="16" customFormat="1" ht="21" customHeight="1">
      <c r="A12" s="40" t="s">
        <v>31</v>
      </c>
      <c r="B12" s="28">
        <f>'Daily Flow-095'!AH7</f>
        <v>7.2110000000000003</v>
      </c>
      <c r="C12" s="28">
        <f>'Daily Flow-095'!AI7</f>
        <v>0.23261290322580647</v>
      </c>
      <c r="D12" s="28">
        <f>'Daily Flow-095'!AJ7</f>
        <v>0.35399999999999998</v>
      </c>
      <c r="E12" s="29">
        <v>0.33289000000000002</v>
      </c>
      <c r="F12" s="29">
        <v>0</v>
      </c>
      <c r="G12" s="30">
        <f t="shared" si="0"/>
        <v>0.33289000000000002</v>
      </c>
      <c r="H12" s="28">
        <f t="shared" si="1"/>
        <v>6.8781100000000004</v>
      </c>
      <c r="I12" s="41">
        <v>5.4726012243635846</v>
      </c>
      <c r="J12" s="32">
        <v>-5.0999999999999997E-2</v>
      </c>
      <c r="K12" s="33">
        <v>-4.08E-4</v>
      </c>
      <c r="L12" s="32">
        <v>-7.3999999999999996E-2</v>
      </c>
      <c r="M12" s="33">
        <v>-0.533022</v>
      </c>
      <c r="N12" s="42">
        <f t="shared" si="2"/>
        <v>-0.53342999999999996</v>
      </c>
      <c r="O12" s="43">
        <f t="shared" si="3"/>
        <v>6.3446800000000003</v>
      </c>
      <c r="P12" s="36">
        <f t="shared" si="4"/>
        <v>5.8054912243635846</v>
      </c>
      <c r="Q12" s="37">
        <f>P12/(B12+N12)</f>
        <v>0.86940177704817534</v>
      </c>
      <c r="R12" s="44">
        <v>0.94011893620697717</v>
      </c>
      <c r="S12" s="45"/>
      <c r="T12" s="47"/>
      <c r="U12" s="48"/>
      <c r="V12" s="47"/>
    </row>
    <row r="13" spans="1:22" s="16" customFormat="1" ht="21.6" customHeight="1">
      <c r="A13" s="40" t="s">
        <v>32</v>
      </c>
      <c r="B13" s="28">
        <f>'Daily Flow-095'!AH8</f>
        <v>7.3260000000000014</v>
      </c>
      <c r="C13" s="28">
        <f>'Daily Flow-095'!AI8</f>
        <v>0.24420000000000006</v>
      </c>
      <c r="D13" s="28">
        <f>'Daily Flow-095'!AJ8</f>
        <v>0.34699999999999998</v>
      </c>
      <c r="E13" s="29">
        <v>0.46548</v>
      </c>
      <c r="F13" s="29">
        <v>0</v>
      </c>
      <c r="G13" s="30">
        <f t="shared" si="0"/>
        <v>0.46548</v>
      </c>
      <c r="H13" s="28">
        <f t="shared" si="1"/>
        <v>6.8605200000000011</v>
      </c>
      <c r="I13" s="41">
        <v>5.0975152176883061</v>
      </c>
      <c r="J13" s="32">
        <v>-5.0999999999999997E-2</v>
      </c>
      <c r="K13" s="33">
        <v>-3.57E-4</v>
      </c>
      <c r="L13" s="32">
        <v>-7.3999999999999996E-2</v>
      </c>
      <c r="M13" s="33">
        <v>-0.54160600000000014</v>
      </c>
      <c r="N13" s="42">
        <f t="shared" si="2"/>
        <v>-0.54196300000000019</v>
      </c>
      <c r="O13" s="43">
        <f t="shared" si="3"/>
        <v>6.3185570000000011</v>
      </c>
      <c r="P13" s="36">
        <f t="shared" si="4"/>
        <v>5.5629952176883064</v>
      </c>
      <c r="Q13" s="37">
        <f>P13/(B13+N13)</f>
        <v>0.82001251138345876</v>
      </c>
      <c r="R13" s="44">
        <v>0.94169905709104318</v>
      </c>
      <c r="S13" s="49"/>
      <c r="T13" s="50"/>
      <c r="U13" s="49"/>
      <c r="V13" s="50"/>
    </row>
    <row r="14" spans="1:22" s="16" customFormat="1" ht="20.25" customHeight="1">
      <c r="A14" s="40" t="s">
        <v>33</v>
      </c>
      <c r="B14" s="28">
        <f>'Daily Flow-095'!AH9</f>
        <v>7.7460000000000004</v>
      </c>
      <c r="C14" s="28">
        <f>'Daily Flow-095'!AI9</f>
        <v>0.24987096774193548</v>
      </c>
      <c r="D14" s="28">
        <f>'Daily Flow-095'!AJ9</f>
        <v>0.40600000000000003</v>
      </c>
      <c r="E14" s="29">
        <v>0.86234</v>
      </c>
      <c r="F14" s="29">
        <v>0</v>
      </c>
      <c r="G14" s="30">
        <f t="shared" si="0"/>
        <v>0.86234</v>
      </c>
      <c r="H14" s="28">
        <f t="shared" si="1"/>
        <v>6.8836600000000008</v>
      </c>
      <c r="I14" s="41">
        <v>5.1616358387370322</v>
      </c>
      <c r="J14" s="51" t="s">
        <v>34</v>
      </c>
      <c r="K14" s="33">
        <f>P35</f>
        <v>5.0999999999999993E-4</v>
      </c>
      <c r="L14" s="51" t="s">
        <v>35</v>
      </c>
      <c r="M14" s="33">
        <f>P41</f>
        <v>-0.43496400000000007</v>
      </c>
      <c r="N14" s="42">
        <f t="shared" si="2"/>
        <v>-0.43445400000000006</v>
      </c>
      <c r="O14" s="43">
        <f t="shared" si="3"/>
        <v>6.4492060000000011</v>
      </c>
      <c r="P14" s="36">
        <f t="shared" si="4"/>
        <v>6.0239758387370319</v>
      </c>
      <c r="Q14" s="37">
        <f t="shared" ref="Q14:Q18" si="5">P14/(B14+N14)</f>
        <v>0.82389905482876413</v>
      </c>
      <c r="R14" s="44">
        <v>0.92061837095330901</v>
      </c>
    </row>
    <row r="15" spans="1:22" s="16" customFormat="1" ht="21.6" customHeight="1">
      <c r="A15" s="40" t="s">
        <v>36</v>
      </c>
      <c r="B15" s="28">
        <f>'Daily Flow-095'!AH10</f>
        <v>7.6020000000000012</v>
      </c>
      <c r="C15" s="28">
        <f>'Daily Flow-095'!AI10</f>
        <v>0.25340000000000001</v>
      </c>
      <c r="D15" s="28">
        <f>'Daily Flow-095'!AJ10</f>
        <v>0.41599999999999998</v>
      </c>
      <c r="E15" s="29">
        <v>1.2450399999999999</v>
      </c>
      <c r="F15" s="29">
        <v>1.5E-3</v>
      </c>
      <c r="G15" s="30">
        <f t="shared" si="0"/>
        <v>1.24654</v>
      </c>
      <c r="H15" s="28">
        <f t="shared" si="1"/>
        <v>6.3554600000000008</v>
      </c>
      <c r="I15" s="41">
        <v>4.3289846074410159</v>
      </c>
      <c r="J15" s="32">
        <v>-0.02</v>
      </c>
      <c r="K15" s="33">
        <v>-3.5999999999999997E-4</v>
      </c>
      <c r="L15" s="32">
        <v>-0.03</v>
      </c>
      <c r="M15" s="33">
        <v>-0.22752</v>
      </c>
      <c r="N15" s="42">
        <f t="shared" si="2"/>
        <v>-0.22788</v>
      </c>
      <c r="O15" s="43">
        <f t="shared" si="3"/>
        <v>6.1275800000000009</v>
      </c>
      <c r="P15" s="36">
        <f t="shared" si="4"/>
        <v>5.5755246074410163</v>
      </c>
      <c r="Q15" s="37">
        <f t="shared" si="5"/>
        <v>0.75609355522299815</v>
      </c>
      <c r="R15" s="44">
        <v>0.92409073312055579</v>
      </c>
    </row>
    <row r="16" spans="1:22" s="16" customFormat="1" ht="20.25" customHeight="1">
      <c r="A16" s="40" t="s">
        <v>37</v>
      </c>
      <c r="B16" s="28">
        <f>'Daily Flow-095'!AH11</f>
        <v>7.5010000000000012</v>
      </c>
      <c r="C16" s="28">
        <f>'Daily Flow-095'!AI11</f>
        <v>0.2419677419354839</v>
      </c>
      <c r="D16" s="28">
        <f>'Daily Flow-095'!AJ11</f>
        <v>0.35499999999999998</v>
      </c>
      <c r="E16" s="29">
        <v>3.1294900000000001</v>
      </c>
      <c r="F16" s="29">
        <v>1.01E-3</v>
      </c>
      <c r="G16" s="30">
        <f t="shared" si="0"/>
        <v>3.1305000000000001</v>
      </c>
      <c r="H16" s="28">
        <f t="shared" si="1"/>
        <v>4.3705000000000016</v>
      </c>
      <c r="I16" s="41">
        <v>3.7935929646634543</v>
      </c>
      <c r="J16" s="32">
        <v>-0.02</v>
      </c>
      <c r="K16" s="33">
        <v>-9.8720000000000016E-2</v>
      </c>
      <c r="L16" s="32">
        <v>-0.03</v>
      </c>
      <c r="M16" s="33">
        <v>-7.6949999999999977E-2</v>
      </c>
      <c r="N16" s="42">
        <f t="shared" si="2"/>
        <v>-0.17566999999999999</v>
      </c>
      <c r="O16" s="43">
        <f t="shared" si="3"/>
        <v>4.1948300000000014</v>
      </c>
      <c r="P16" s="36">
        <f t="shared" si="4"/>
        <v>6.9240929646634548</v>
      </c>
      <c r="Q16" s="37">
        <f t="shared" si="5"/>
        <v>0.94522608055383905</v>
      </c>
      <c r="R16" s="44">
        <v>0.92652634253495092</v>
      </c>
    </row>
    <row r="17" spans="1:18" s="16" customFormat="1" ht="20.25" customHeight="1">
      <c r="A17" s="40" t="s">
        <v>38</v>
      </c>
      <c r="B17" s="28">
        <f>'Daily Flow-095'!AH12</f>
        <v>7.68</v>
      </c>
      <c r="C17" s="28">
        <f>'Daily Flow-095'!AI12</f>
        <v>0.24774193548387097</v>
      </c>
      <c r="D17" s="28">
        <f>'Daily Flow-095'!AJ12</f>
        <v>0.377</v>
      </c>
      <c r="E17" s="29">
        <v>4.0170899999999996</v>
      </c>
      <c r="F17" s="29">
        <v>0</v>
      </c>
      <c r="G17" s="30">
        <f t="shared" si="0"/>
        <v>4.0170899999999996</v>
      </c>
      <c r="H17" s="28">
        <f t="shared" si="1"/>
        <v>3.6629100000000001</v>
      </c>
      <c r="I17" s="41">
        <v>3.4462398052671688</v>
      </c>
      <c r="J17" s="32">
        <v>-0.02</v>
      </c>
      <c r="K17" s="33">
        <v>-0.15329999999999999</v>
      </c>
      <c r="L17" s="32">
        <v>-0.03</v>
      </c>
      <c r="M17" s="33">
        <v>-4.4999999999999999E-4</v>
      </c>
      <c r="N17" s="42">
        <f t="shared" si="2"/>
        <v>-0.15375</v>
      </c>
      <c r="O17" s="43">
        <f t="shared" si="3"/>
        <v>3.5091600000000001</v>
      </c>
      <c r="P17" s="36">
        <f t="shared" si="4"/>
        <v>7.4633298052671684</v>
      </c>
      <c r="Q17" s="37">
        <f t="shared" si="5"/>
        <v>0.99163990104861899</v>
      </c>
      <c r="R17" s="44">
        <v>0.93956293536455648</v>
      </c>
    </row>
    <row r="18" spans="1:18" s="16" customFormat="1" ht="20.25" customHeight="1">
      <c r="A18" s="40" t="s">
        <v>39</v>
      </c>
      <c r="B18" s="28">
        <f>'Daily Flow-095'!AH13</f>
        <v>6.5750000000000002</v>
      </c>
      <c r="C18" s="28">
        <f>'Daily Flow-095'!AI13</f>
        <v>0.21916666666666668</v>
      </c>
      <c r="D18" s="28">
        <f>'Daily Flow-095'!AJ13</f>
        <v>0.38300000000000001</v>
      </c>
      <c r="E18" s="29">
        <v>2.2621500000000001</v>
      </c>
      <c r="F18" s="29">
        <v>9.6000000000000002E-2</v>
      </c>
      <c r="G18" s="30">
        <f t="shared" si="0"/>
        <v>2.3581500000000002</v>
      </c>
      <c r="H18" s="28">
        <f t="shared" si="1"/>
        <v>4.21685</v>
      </c>
      <c r="I18" s="41">
        <v>4.2806617200738035</v>
      </c>
      <c r="J18" s="32">
        <v>-0.02</v>
      </c>
      <c r="K18" s="33">
        <v>-0.13095999999999999</v>
      </c>
      <c r="L18" s="32">
        <v>-0.03</v>
      </c>
      <c r="M18" s="33">
        <v>-8.0999999999999985E-4</v>
      </c>
      <c r="N18" s="42">
        <f t="shared" si="2"/>
        <v>-0.13177</v>
      </c>
      <c r="O18" s="43">
        <f t="shared" si="3"/>
        <v>4.0850799999999996</v>
      </c>
      <c r="P18" s="36">
        <f t="shared" si="4"/>
        <v>6.6388117200738037</v>
      </c>
      <c r="Q18" s="37">
        <f t="shared" si="5"/>
        <v>1.0303546078711769</v>
      </c>
      <c r="R18" s="44">
        <v>0.99072812951057543</v>
      </c>
    </row>
    <row r="19" spans="1:18" s="16" customFormat="1" ht="20.25" customHeight="1">
      <c r="A19" s="40" t="s">
        <v>40</v>
      </c>
      <c r="B19" s="28">
        <f>'Daily Flow-095'!AH14</f>
        <v>6.5100000000000016</v>
      </c>
      <c r="C19" s="28">
        <f>'Daily Flow-095'!AI14</f>
        <v>0.21000000000000005</v>
      </c>
      <c r="D19" s="28">
        <f>'Daily Flow-095'!AJ14</f>
        <v>0.31</v>
      </c>
      <c r="E19" s="29">
        <v>1.4836800000000001</v>
      </c>
      <c r="F19" s="29">
        <v>5.5E-2</v>
      </c>
      <c r="G19" s="30">
        <f t="shared" si="0"/>
        <v>1.53868</v>
      </c>
      <c r="H19" s="28">
        <f t="shared" si="1"/>
        <v>4.9713200000000013</v>
      </c>
      <c r="I19" s="41">
        <v>4.9161013927580193</v>
      </c>
      <c r="J19" s="32">
        <v>-0.02</v>
      </c>
      <c r="K19" s="33">
        <v>-0.12994000000000003</v>
      </c>
      <c r="L19" s="32">
        <v>-0.03</v>
      </c>
      <c r="M19" s="33">
        <v>-3.8999999999999999E-4</v>
      </c>
      <c r="N19" s="42">
        <f t="shared" si="2"/>
        <v>-0.13033000000000003</v>
      </c>
      <c r="O19" s="43">
        <f t="shared" si="3"/>
        <v>4.8409900000000015</v>
      </c>
      <c r="P19" s="36">
        <f t="shared" si="4"/>
        <v>6.4547813927580195</v>
      </c>
      <c r="Q19" s="37">
        <f>P19/(B19+N19)</f>
        <v>1.0117735545503166</v>
      </c>
      <c r="R19" s="44">
        <v>0.88489477434360797</v>
      </c>
    </row>
    <row r="20" spans="1:18" s="16" customFormat="1" ht="20.25" customHeight="1">
      <c r="A20" s="40" t="s">
        <v>41</v>
      </c>
      <c r="B20" s="28">
        <f>'Daily Flow-095'!AH15</f>
        <v>6.8170000000000002</v>
      </c>
      <c r="C20" s="28">
        <f>'Daily Flow-095'!AI15</f>
        <v>0.22723333333333334</v>
      </c>
      <c r="D20" s="28">
        <f>'Daily Flow-095'!AJ15</f>
        <v>0.27700000000000002</v>
      </c>
      <c r="E20" s="29">
        <v>1.6828399999999999</v>
      </c>
      <c r="F20" s="29">
        <v>5.0000000000000001E-3</v>
      </c>
      <c r="G20" s="30">
        <f t="shared" si="0"/>
        <v>1.6878399999999998</v>
      </c>
      <c r="H20" s="28">
        <f t="shared" si="1"/>
        <v>5.1291600000000006</v>
      </c>
      <c r="I20" s="41">
        <v>5.2409200001988072</v>
      </c>
      <c r="J20" s="32">
        <v>-0.02</v>
      </c>
      <c r="K20" s="33">
        <v>-0.13616000000000003</v>
      </c>
      <c r="L20" s="32">
        <v>-0.03</v>
      </c>
      <c r="M20" s="33">
        <v>-2.6999999999999995E-4</v>
      </c>
      <c r="N20" s="42">
        <f t="shared" si="2"/>
        <v>-0.13643000000000002</v>
      </c>
      <c r="O20" s="43">
        <f t="shared" si="3"/>
        <v>4.9927300000000008</v>
      </c>
      <c r="P20" s="36">
        <f t="shared" si="4"/>
        <v>6.9287600001988068</v>
      </c>
      <c r="Q20" s="37">
        <f>P20/(B20+N20)</f>
        <v>1.0371510215743278</v>
      </c>
      <c r="R20" s="44">
        <v>0.90063107845829671</v>
      </c>
    </row>
    <row r="21" spans="1:18" s="16" customFormat="1" ht="20.25" customHeight="1">
      <c r="A21" s="52" t="s">
        <v>42</v>
      </c>
      <c r="B21" s="28">
        <f>'Daily Flow-095'!AH16</f>
        <v>7.3240000000000016</v>
      </c>
      <c r="C21" s="28">
        <f>'Daily Flow-095'!AI16</f>
        <v>0.23625806451612907</v>
      </c>
      <c r="D21" s="28">
        <f>'Daily Flow-095'!AJ16</f>
        <v>0.28499999999999998</v>
      </c>
      <c r="E21" s="29">
        <v>2.2821500000000001</v>
      </c>
      <c r="F21" s="29">
        <v>0</v>
      </c>
      <c r="G21" s="30">
        <f t="shared" si="0"/>
        <v>2.2821500000000001</v>
      </c>
      <c r="H21" s="28">
        <f t="shared" si="1"/>
        <v>5.0418500000000019</v>
      </c>
      <c r="I21" s="41">
        <v>5.3255787599625721</v>
      </c>
      <c r="J21" s="32">
        <v>-0.02</v>
      </c>
      <c r="K21" s="33">
        <v>-0.14628000000000005</v>
      </c>
      <c r="L21" s="32">
        <v>-0.03</v>
      </c>
      <c r="M21" s="33">
        <v>-2.9999999999999997E-4</v>
      </c>
      <c r="N21" s="42">
        <f t="shared" si="2"/>
        <v>-0.14658000000000004</v>
      </c>
      <c r="O21" s="43">
        <f t="shared" si="3"/>
        <v>4.8952700000000018</v>
      </c>
      <c r="P21" s="36">
        <f>SUM(G21+I21)</f>
        <v>7.6077287599625727</v>
      </c>
      <c r="Q21" s="37">
        <f>P21/(B21+N21)</f>
        <v>1.0599531252124819</v>
      </c>
      <c r="R21" s="44">
        <v>0.98924555956231885</v>
      </c>
    </row>
    <row r="22" spans="1:18" s="16" customFormat="1" ht="20.25" customHeight="1">
      <c r="A22" s="53" t="s">
        <v>43</v>
      </c>
      <c r="B22" s="54">
        <f>SUM(B10:B21)</f>
        <v>83.656999999999996</v>
      </c>
      <c r="C22" s="54">
        <f>AVERAGE(C10:C21)</f>
        <v>0.22907296466973889</v>
      </c>
      <c r="D22" s="54">
        <f>MAX(D10:D21)</f>
        <v>0.41599999999999998</v>
      </c>
      <c r="E22" s="55">
        <f>SUM(E10:E21)</f>
        <v>18.56588</v>
      </c>
      <c r="F22" s="55">
        <f>SUM(F10:F21)</f>
        <v>0.15851000000000001</v>
      </c>
      <c r="G22" s="56">
        <f>SUM(G10:G21)</f>
        <v>18.72439</v>
      </c>
      <c r="H22" s="54">
        <f>SUM(H10:H21)</f>
        <v>64.932609999999997</v>
      </c>
      <c r="I22" s="57">
        <f>SUM(I10:I21)</f>
        <v>56.235014936002401</v>
      </c>
      <c r="J22" s="58"/>
      <c r="K22" s="42">
        <f>SUM(K10:K21)</f>
        <v>-1.2022920000000001</v>
      </c>
      <c r="L22" s="58"/>
      <c r="M22" s="42">
        <f>SUM(M10:M21)</f>
        <v>-2.0677340000000002</v>
      </c>
      <c r="N22" s="42">
        <f>SUM(N10:N21)</f>
        <v>-3.2700259999999997</v>
      </c>
      <c r="O22" s="59">
        <f>SUM(O10:O21)</f>
        <v>61.66258400000001</v>
      </c>
      <c r="P22" s="60">
        <f>SUM(P10:P21)</f>
        <v>74.9594049360024</v>
      </c>
      <c r="Q22" s="61"/>
    </row>
    <row r="23" spans="1:18" s="16" customFormat="1" ht="12">
      <c r="A23" s="62"/>
      <c r="B23" s="63">
        <f>SUM(B10:B21)</f>
        <v>83.656999999999996</v>
      </c>
      <c r="C23" s="195"/>
      <c r="D23" s="195"/>
      <c r="E23" s="195"/>
      <c r="F23" s="195"/>
      <c r="I23" s="64"/>
      <c r="J23" s="64"/>
      <c r="K23" s="64"/>
      <c r="L23" s="64"/>
      <c r="M23" s="64"/>
      <c r="N23" s="63">
        <f>SUM(N10:N21)</f>
        <v>-3.2700259999999997</v>
      </c>
      <c r="O23" s="65"/>
      <c r="P23" s="63">
        <f>SUM(P10:P21)</f>
        <v>74.9594049360024</v>
      </c>
      <c r="Q23" s="66"/>
    </row>
    <row r="24" spans="1:18" s="16" customFormat="1" ht="12">
      <c r="B24" s="67">
        <f>B22-'Daily Flow-095'!AH17</f>
        <v>0</v>
      </c>
      <c r="C24" s="68" t="s">
        <v>44</v>
      </c>
      <c r="D24" s="69"/>
      <c r="E24" s="70"/>
      <c r="F24" s="70"/>
      <c r="G24" s="71"/>
      <c r="H24" s="72" t="s">
        <v>45</v>
      </c>
      <c r="I24" s="73">
        <v>0</v>
      </c>
      <c r="O24" s="74"/>
      <c r="P24" s="75" t="s">
        <v>46</v>
      </c>
      <c r="Q24" s="76">
        <f>P23/SUM(B23+N23)</f>
        <v>0.93248198316312303</v>
      </c>
    </row>
    <row r="25" spans="1:18">
      <c r="A25" s="13"/>
      <c r="C25" s="77"/>
      <c r="E25" s="78"/>
      <c r="F25" s="79"/>
      <c r="G25" s="77"/>
      <c r="H25" s="77"/>
      <c r="I25" s="80"/>
      <c r="J25" s="80"/>
      <c r="K25" s="80"/>
      <c r="L25" s="80"/>
      <c r="M25" s="80"/>
      <c r="N25" s="80"/>
      <c r="O25" s="80"/>
      <c r="P25" s="81"/>
    </row>
    <row r="26" spans="1:18">
      <c r="A26" s="82"/>
      <c r="B26" s="77"/>
      <c r="C26" s="77"/>
      <c r="D26" s="77"/>
      <c r="E26" s="77"/>
      <c r="F26" s="77"/>
      <c r="G26" s="83"/>
      <c r="H26" s="84" t="s">
        <v>47</v>
      </c>
      <c r="I26" s="85"/>
      <c r="J26" s="86"/>
      <c r="L26" s="87"/>
      <c r="M26" s="183"/>
      <c r="N26" s="183"/>
      <c r="O26" s="183"/>
      <c r="P26" s="183"/>
    </row>
    <row r="27" spans="1:18" ht="36.6" customHeight="1">
      <c r="B27" s="77"/>
      <c r="C27" s="77"/>
      <c r="D27" s="77"/>
      <c r="E27" s="88"/>
      <c r="F27" s="89" t="s">
        <v>48</v>
      </c>
      <c r="G27" s="90">
        <v>0</v>
      </c>
      <c r="H27" s="83"/>
      <c r="I27" s="91"/>
      <c r="J27" s="91"/>
      <c r="K27" s="91"/>
      <c r="L27" s="49"/>
      <c r="M27" s="39"/>
      <c r="N27" s="39"/>
      <c r="O27" s="39"/>
      <c r="P27" s="39"/>
    </row>
    <row r="28" spans="1:18">
      <c r="K28" s="92"/>
      <c r="L28" s="46"/>
      <c r="M28" s="48"/>
      <c r="N28" s="47"/>
      <c r="O28" s="48"/>
      <c r="P28" s="47"/>
    </row>
    <row r="29" spans="1:18">
      <c r="K29" s="49"/>
      <c r="L29" s="93"/>
      <c r="M29" s="48"/>
      <c r="N29" s="47"/>
      <c r="O29" s="48"/>
      <c r="P29" s="47"/>
    </row>
    <row r="30" spans="1:18">
      <c r="K30" s="94"/>
      <c r="L30" s="16"/>
      <c r="M30" s="49"/>
      <c r="N30" s="50"/>
      <c r="O30" s="49"/>
      <c r="P30" s="50"/>
    </row>
    <row r="31" spans="1:18">
      <c r="H31" s="95"/>
      <c r="I31" s="95"/>
      <c r="J31" s="95"/>
      <c r="K31" s="49"/>
      <c r="L31" s="48"/>
      <c r="M31" s="47"/>
      <c r="N31" s="184" t="s">
        <v>49</v>
      </c>
      <c r="O31" s="184"/>
      <c r="P31" s="184"/>
    </row>
    <row r="32" spans="1:18" ht="24">
      <c r="H32" s="96" t="s">
        <v>50</v>
      </c>
      <c r="I32" s="95"/>
      <c r="J32" s="95"/>
      <c r="K32" s="5"/>
      <c r="L32" s="97"/>
      <c r="M32" s="50"/>
      <c r="N32" s="98" t="s">
        <v>51</v>
      </c>
      <c r="O32" s="99" t="s">
        <v>52</v>
      </c>
      <c r="P32" s="99" t="s">
        <v>53</v>
      </c>
    </row>
    <row r="33" spans="8:16">
      <c r="H33" s="100" t="s">
        <v>54</v>
      </c>
      <c r="I33" s="100"/>
      <c r="J33" s="101"/>
      <c r="K33" s="102">
        <v>43633</v>
      </c>
      <c r="N33" s="103" t="s">
        <v>55</v>
      </c>
      <c r="O33" s="104">
        <v>5.0999999999999997E-2</v>
      </c>
      <c r="P33" s="105">
        <v>5.0999999999999993E-4</v>
      </c>
    </row>
    <row r="34" spans="8:16">
      <c r="H34" s="100"/>
      <c r="I34" s="100"/>
      <c r="J34" s="101"/>
      <c r="K34" s="16"/>
      <c r="N34" s="106" t="s">
        <v>56</v>
      </c>
      <c r="O34" s="107">
        <v>-0.02</v>
      </c>
      <c r="P34" s="98">
        <v>0</v>
      </c>
    </row>
    <row r="35" spans="8:16">
      <c r="H35" s="100"/>
      <c r="I35" s="100"/>
      <c r="J35" s="101"/>
      <c r="K35" s="16"/>
      <c r="N35" s="108"/>
      <c r="O35" s="107"/>
      <c r="P35" s="109">
        <f>SUM(P33:P34)</f>
        <v>5.0999999999999993E-4</v>
      </c>
    </row>
    <row r="36" spans="8:16">
      <c r="H36" s="100"/>
      <c r="I36" s="100"/>
      <c r="J36" s="101"/>
      <c r="K36" s="16"/>
    </row>
    <row r="37" spans="8:16">
      <c r="H37" s="100"/>
      <c r="I37" s="100"/>
      <c r="J37" s="101"/>
      <c r="K37" s="16"/>
      <c r="N37" s="184" t="s">
        <v>49</v>
      </c>
      <c r="O37" s="184"/>
      <c r="P37" s="184"/>
    </row>
    <row r="38" spans="8:16" ht="24">
      <c r="H38" s="100"/>
      <c r="I38" s="100"/>
      <c r="J38" s="101"/>
      <c r="K38" s="16"/>
      <c r="N38" s="98" t="s">
        <v>57</v>
      </c>
      <c r="O38" s="99" t="s">
        <v>52</v>
      </c>
      <c r="P38" s="99" t="s">
        <v>53</v>
      </c>
    </row>
    <row r="39" spans="8:16">
      <c r="H39" s="110"/>
      <c r="I39" s="110"/>
      <c r="J39" s="16"/>
      <c r="K39" s="16"/>
      <c r="N39" s="103" t="s">
        <v>55</v>
      </c>
      <c r="O39" s="104">
        <v>-7.3999999999999996E-2</v>
      </c>
      <c r="P39" s="105">
        <v>-0.34121400000000007</v>
      </c>
    </row>
    <row r="40" spans="8:16">
      <c r="H40" s="110"/>
      <c r="I40" s="110"/>
      <c r="J40" s="16"/>
      <c r="K40" s="16"/>
      <c r="N40" s="106" t="s">
        <v>56</v>
      </c>
      <c r="O40" s="107">
        <v>-0.03</v>
      </c>
      <c r="P40" s="98">
        <v>-9.375E-2</v>
      </c>
    </row>
    <row r="41" spans="8:16">
      <c r="H41" s="16"/>
      <c r="I41" s="16"/>
      <c r="J41" s="16"/>
      <c r="K41" s="16"/>
      <c r="N41" s="108"/>
      <c r="O41" s="107"/>
      <c r="P41" s="109">
        <f>SUM(P39:P40)</f>
        <v>-0.43496400000000007</v>
      </c>
    </row>
    <row r="42" spans="8:16">
      <c r="H42" s="16"/>
      <c r="I42" s="16"/>
      <c r="J42" s="16"/>
      <c r="K42" s="16"/>
    </row>
    <row r="43" spans="8:16">
      <c r="H43" s="16"/>
      <c r="I43" s="16"/>
      <c r="J43" s="16"/>
      <c r="K43" s="16"/>
    </row>
  </sheetData>
  <mergeCells count="12">
    <mergeCell ref="U9:V9"/>
    <mergeCell ref="C23:F23"/>
    <mergeCell ref="M26:N26"/>
    <mergeCell ref="O26:P26"/>
    <mergeCell ref="N31:P31"/>
    <mergeCell ref="Q8:R8"/>
    <mergeCell ref="S9:T9"/>
    <mergeCell ref="N37:P37"/>
    <mergeCell ref="J7:M7"/>
    <mergeCell ref="E8:G8"/>
    <mergeCell ref="J8:K8"/>
    <mergeCell ref="L8:M8"/>
  </mergeCells>
  <hyperlinks>
    <hyperlink ref="A6" location="'Water Loss-Use'!A1" display="'Water Loss-Use'!A1" xr:uid="{D5912EC4-2A72-4398-BB4B-D8B08BA09084}"/>
    <hyperlink ref="A7" location="'Hyper Links'!A1" display="'Hyper Links'!A1" xr:uid="{FF5DC655-AA1C-4AA5-BB6D-193F21D6B1A4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BF2B-FC23-4673-8A0B-343240152D73}">
  <dimension ref="A1:AK17"/>
  <sheetViews>
    <sheetView topLeftCell="H1" zoomScaleNormal="100" workbookViewId="0">
      <selection activeCell="Q10" sqref="Q10:Q21"/>
    </sheetView>
  </sheetViews>
  <sheetFormatPr defaultColWidth="10" defaultRowHeight="14.25"/>
  <cols>
    <col min="1" max="1" width="12.125" customWidth="1"/>
    <col min="2" max="32" width="7.875" customWidth="1"/>
    <col min="33" max="33" width="1.25" customWidth="1"/>
    <col min="34" max="36" width="9" customWidth="1"/>
    <col min="37" max="37" width="6.5" style="112" bestFit="1" customWidth="1"/>
  </cols>
  <sheetData>
    <row r="1" spans="1:37" ht="15.75">
      <c r="A1" s="2" t="s">
        <v>58</v>
      </c>
      <c r="B1" s="5"/>
      <c r="C1" s="111"/>
      <c r="D1" s="5"/>
      <c r="E1" s="5"/>
      <c r="F1" s="5"/>
      <c r="G1" s="5"/>
      <c r="H1" s="5"/>
      <c r="I1" s="5"/>
      <c r="J1" s="5"/>
      <c r="K1" s="12" t="s">
        <v>7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7" ht="18" customHeight="1">
      <c r="A2" s="62"/>
      <c r="B2" s="5"/>
      <c r="C2" s="11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4" spans="1:37">
      <c r="A4" s="113" t="s">
        <v>59</v>
      </c>
      <c r="B4" s="113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4"/>
      <c r="AH4" s="115" t="s">
        <v>60</v>
      </c>
      <c r="AI4" s="115" t="s">
        <v>61</v>
      </c>
      <c r="AJ4" s="115" t="s">
        <v>62</v>
      </c>
      <c r="AK4" s="116" t="s">
        <v>63</v>
      </c>
    </row>
    <row r="5" spans="1:37" ht="27" customHeight="1">
      <c r="A5" s="117">
        <v>43466</v>
      </c>
      <c r="B5" s="118">
        <v>0.193</v>
      </c>
      <c r="C5" s="118">
        <v>0.184</v>
      </c>
      <c r="D5" s="118">
        <v>0.20200000000000001</v>
      </c>
      <c r="E5" s="118">
        <v>0.13700000000000001</v>
      </c>
      <c r="F5" s="118">
        <v>0.13</v>
      </c>
      <c r="G5" s="118">
        <v>0.219</v>
      </c>
      <c r="H5" s="118">
        <v>0.221</v>
      </c>
      <c r="I5" s="118">
        <v>0.18099999999999999</v>
      </c>
      <c r="J5" s="118">
        <v>0.187</v>
      </c>
      <c r="K5" s="118">
        <v>0.184</v>
      </c>
      <c r="L5" s="118">
        <v>0.157</v>
      </c>
      <c r="M5" s="118">
        <v>0.18</v>
      </c>
      <c r="N5" s="118">
        <v>0.22900000000000001</v>
      </c>
      <c r="O5" s="118">
        <v>0.184</v>
      </c>
      <c r="P5" s="118">
        <v>0.189</v>
      </c>
      <c r="Q5" s="118">
        <v>0.15</v>
      </c>
      <c r="R5" s="118">
        <v>0.24299999999999999</v>
      </c>
      <c r="S5" s="118">
        <v>0.14199999999999999</v>
      </c>
      <c r="T5" s="118">
        <v>0.17399999999999999</v>
      </c>
      <c r="U5" s="118">
        <v>0.157</v>
      </c>
      <c r="V5" s="118">
        <v>0.20899999999999999</v>
      </c>
      <c r="W5" s="118">
        <v>0.19</v>
      </c>
      <c r="X5" s="118">
        <v>0.185</v>
      </c>
      <c r="Y5" s="118">
        <v>0.17</v>
      </c>
      <c r="Z5" s="118">
        <v>0.17100000000000001</v>
      </c>
      <c r="AA5" s="118">
        <v>0.17</v>
      </c>
      <c r="AB5" s="118">
        <v>0.17899999999999999</v>
      </c>
      <c r="AC5" s="118">
        <v>0.16600000000000001</v>
      </c>
      <c r="AD5" s="119">
        <v>0.17599999999999999</v>
      </c>
      <c r="AE5" s="119">
        <v>0.189</v>
      </c>
      <c r="AF5" s="119">
        <v>0.185</v>
      </c>
      <c r="AG5" s="120"/>
      <c r="AH5" s="121">
        <v>5.6330000000000009</v>
      </c>
      <c r="AI5" s="122">
        <v>0.18170967741935487</v>
      </c>
      <c r="AJ5" s="118">
        <v>0.24299999999999999</v>
      </c>
      <c r="AK5" s="123">
        <v>0</v>
      </c>
    </row>
    <row r="6" spans="1:37" ht="27" customHeight="1">
      <c r="A6" s="124" t="s">
        <v>30</v>
      </c>
      <c r="B6" s="118">
        <v>0.14399999999999999</v>
      </c>
      <c r="C6" s="118">
        <v>0.16900000000000001</v>
      </c>
      <c r="D6" s="118">
        <v>0.17899999999999999</v>
      </c>
      <c r="E6" s="118">
        <v>0.222</v>
      </c>
      <c r="F6" s="118">
        <v>0.154</v>
      </c>
      <c r="G6" s="118">
        <v>0.23599999999999999</v>
      </c>
      <c r="H6" s="118">
        <v>0.19500000000000001</v>
      </c>
      <c r="I6" s="118">
        <v>0.16900000000000001</v>
      </c>
      <c r="J6" s="118">
        <v>0.155</v>
      </c>
      <c r="K6" s="118">
        <v>0.17100000000000001</v>
      </c>
      <c r="L6" s="118">
        <v>0.22</v>
      </c>
      <c r="M6" s="118">
        <v>0.17</v>
      </c>
      <c r="N6" s="118">
        <v>0.182</v>
      </c>
      <c r="O6" s="118">
        <v>0.22700000000000001</v>
      </c>
      <c r="P6" s="118">
        <v>0.182</v>
      </c>
      <c r="Q6" s="118">
        <v>0.188</v>
      </c>
      <c r="R6" s="118">
        <v>0.25900000000000001</v>
      </c>
      <c r="S6" s="118">
        <v>0.23400000000000001</v>
      </c>
      <c r="T6" s="118">
        <v>0.252</v>
      </c>
      <c r="U6" s="118">
        <v>0.23400000000000001</v>
      </c>
      <c r="V6" s="118">
        <v>0.23699999999999999</v>
      </c>
      <c r="W6" s="118">
        <v>0.185</v>
      </c>
      <c r="X6" s="118">
        <v>0.20799999999999999</v>
      </c>
      <c r="Y6" s="118">
        <v>0.222</v>
      </c>
      <c r="Z6" s="118">
        <v>0.26300000000000001</v>
      </c>
      <c r="AA6" s="118">
        <v>0.20100000000000001</v>
      </c>
      <c r="AB6" s="118">
        <v>0.23599999999999999</v>
      </c>
      <c r="AC6" s="118">
        <v>0.23799999999999999</v>
      </c>
      <c r="AD6" s="125"/>
      <c r="AE6" s="125"/>
      <c r="AF6" s="125"/>
      <c r="AG6" s="126"/>
      <c r="AH6" s="121">
        <v>5.7319999999999993</v>
      </c>
      <c r="AI6" s="122">
        <v>0.20471428571428568</v>
      </c>
      <c r="AJ6" s="118">
        <v>0.26300000000000001</v>
      </c>
      <c r="AK6" s="123">
        <v>0</v>
      </c>
    </row>
    <row r="7" spans="1:37" ht="27" customHeight="1">
      <c r="A7" s="124" t="s">
        <v>31</v>
      </c>
      <c r="B7" s="118">
        <v>0.17199999999999999</v>
      </c>
      <c r="C7" s="118">
        <v>0.14000000000000001</v>
      </c>
      <c r="D7" s="118">
        <v>0.35399999999999998</v>
      </c>
      <c r="E7" s="118">
        <v>0.20799999999999999</v>
      </c>
      <c r="F7" s="118">
        <v>0.23300000000000001</v>
      </c>
      <c r="G7" s="118">
        <v>0.22</v>
      </c>
      <c r="H7" s="118">
        <v>0.22500000000000001</v>
      </c>
      <c r="I7" s="118">
        <v>0.186</v>
      </c>
      <c r="J7" s="118">
        <v>0.13500000000000001</v>
      </c>
      <c r="K7" s="118">
        <v>0.31</v>
      </c>
      <c r="L7" s="118">
        <v>0.28899999999999998</v>
      </c>
      <c r="M7" s="118">
        <v>0.22800000000000001</v>
      </c>
      <c r="N7" s="118">
        <v>0.23799999999999999</v>
      </c>
      <c r="O7" s="118">
        <v>0.23400000000000001</v>
      </c>
      <c r="P7" s="118">
        <v>0.19800000000000001</v>
      </c>
      <c r="Q7" s="118">
        <v>0.21199999999999999</v>
      </c>
      <c r="R7" s="118">
        <v>0.25800000000000001</v>
      </c>
      <c r="S7" s="118">
        <v>0.23499999999999999</v>
      </c>
      <c r="T7" s="118">
        <v>0.20799999999999999</v>
      </c>
      <c r="U7" s="118">
        <v>0.24399999999999999</v>
      </c>
      <c r="V7" s="118">
        <v>0.23499999999999999</v>
      </c>
      <c r="W7" s="118">
        <v>0.214</v>
      </c>
      <c r="X7" s="118">
        <v>0.20200000000000001</v>
      </c>
      <c r="Y7" s="118">
        <v>0.29699999999999999</v>
      </c>
      <c r="Z7" s="118">
        <v>0.26800000000000002</v>
      </c>
      <c r="AA7" s="118">
        <v>0.25900000000000001</v>
      </c>
      <c r="AB7" s="118">
        <v>0.22600000000000001</v>
      </c>
      <c r="AC7" s="118">
        <v>0.27700000000000002</v>
      </c>
      <c r="AD7" s="119">
        <v>0.21</v>
      </c>
      <c r="AE7" s="119">
        <v>0.20200000000000001</v>
      </c>
      <c r="AF7" s="119">
        <v>0.29399999999999998</v>
      </c>
      <c r="AG7" s="120"/>
      <c r="AH7" s="121">
        <v>7.2110000000000003</v>
      </c>
      <c r="AI7" s="122">
        <v>0.23261290322580647</v>
      </c>
      <c r="AJ7" s="118">
        <v>0.35399999999999998</v>
      </c>
      <c r="AK7" s="123">
        <v>0</v>
      </c>
    </row>
    <row r="8" spans="1:37" ht="27" customHeight="1">
      <c r="A8" s="124" t="s">
        <v>32</v>
      </c>
      <c r="B8" s="118">
        <v>0.216</v>
      </c>
      <c r="C8" s="118">
        <v>0.30399999999999999</v>
      </c>
      <c r="D8" s="118">
        <v>0.27100000000000002</v>
      </c>
      <c r="E8" s="118">
        <v>0.23100000000000001</v>
      </c>
      <c r="F8" s="118">
        <v>0.192</v>
      </c>
      <c r="G8" s="118">
        <v>0.21099999999999999</v>
      </c>
      <c r="H8" s="118">
        <v>0.26200000000000001</v>
      </c>
      <c r="I8" s="118">
        <v>0.28800000000000003</v>
      </c>
      <c r="J8" s="118">
        <v>0.217</v>
      </c>
      <c r="K8" s="118">
        <v>0.27200000000000002</v>
      </c>
      <c r="L8" s="118">
        <v>0.27900000000000003</v>
      </c>
      <c r="M8" s="118">
        <v>0.19900000000000001</v>
      </c>
      <c r="N8" s="118">
        <v>0.26100000000000001</v>
      </c>
      <c r="O8" s="118">
        <v>0.16900000000000001</v>
      </c>
      <c r="P8" s="118">
        <v>0.27500000000000002</v>
      </c>
      <c r="Q8" s="118">
        <v>0.253</v>
      </c>
      <c r="R8" s="118">
        <v>0.20599999999999999</v>
      </c>
      <c r="S8" s="118">
        <v>0.222</v>
      </c>
      <c r="T8" s="118">
        <v>0.24299999999999999</v>
      </c>
      <c r="U8" s="118">
        <v>0.21</v>
      </c>
      <c r="V8" s="118">
        <v>0.222</v>
      </c>
      <c r="W8" s="118">
        <v>0.30499999999999999</v>
      </c>
      <c r="X8" s="118">
        <v>0.252</v>
      </c>
      <c r="Y8" s="118">
        <v>0.252</v>
      </c>
      <c r="Z8" s="118">
        <v>0.23599999999999999</v>
      </c>
      <c r="AA8" s="118">
        <v>0.184</v>
      </c>
      <c r="AB8" s="118">
        <v>0.182</v>
      </c>
      <c r="AC8" s="118">
        <v>0.307</v>
      </c>
      <c r="AD8" s="119">
        <v>0.34699999999999998</v>
      </c>
      <c r="AE8" s="119">
        <v>0.25800000000000001</v>
      </c>
      <c r="AF8" s="125"/>
      <c r="AG8" s="120"/>
      <c r="AH8" s="121">
        <v>7.3260000000000014</v>
      </c>
      <c r="AI8" s="122">
        <v>0.24420000000000006</v>
      </c>
      <c r="AJ8" s="118">
        <v>0.34699999999999998</v>
      </c>
      <c r="AK8" s="123">
        <v>0</v>
      </c>
    </row>
    <row r="9" spans="1:37" ht="27" customHeight="1">
      <c r="A9" s="124" t="s">
        <v>33</v>
      </c>
      <c r="B9" s="118">
        <v>0.25700000000000001</v>
      </c>
      <c r="C9" s="118">
        <v>0.23</v>
      </c>
      <c r="D9" s="118">
        <v>0.20899999999999999</v>
      </c>
      <c r="E9" s="118">
        <v>0.14000000000000001</v>
      </c>
      <c r="F9" s="118">
        <v>0.31</v>
      </c>
      <c r="G9" s="118">
        <v>0.25700000000000001</v>
      </c>
      <c r="H9" s="118">
        <v>0.22700000000000001</v>
      </c>
      <c r="I9" s="118">
        <v>0.26400000000000001</v>
      </c>
      <c r="J9" s="118">
        <v>0.19900000000000001</v>
      </c>
      <c r="K9" s="118">
        <v>0.19</v>
      </c>
      <c r="L9" s="118">
        <v>0.18</v>
      </c>
      <c r="M9" s="118">
        <v>0.28000000000000003</v>
      </c>
      <c r="N9" s="118">
        <v>0.24199999999999999</v>
      </c>
      <c r="O9" s="118">
        <v>0.20399999999999999</v>
      </c>
      <c r="P9" s="118">
        <v>0.224</v>
      </c>
      <c r="Q9" s="118">
        <v>0.23</v>
      </c>
      <c r="R9" s="118">
        <v>0.19600000000000001</v>
      </c>
      <c r="S9" s="118">
        <v>0.19800000000000001</v>
      </c>
      <c r="T9" s="118">
        <v>0.26900000000000002</v>
      </c>
      <c r="U9" s="118">
        <v>0.315</v>
      </c>
      <c r="V9" s="118">
        <v>0.249</v>
      </c>
      <c r="W9" s="118">
        <v>0.28599999999999998</v>
      </c>
      <c r="X9" s="118">
        <v>0.26500000000000001</v>
      </c>
      <c r="Y9" s="118">
        <v>0.22800000000000001</v>
      </c>
      <c r="Z9" s="118">
        <v>0.26100000000000001</v>
      </c>
      <c r="AA9" s="118">
        <v>0.28399999999999997</v>
      </c>
      <c r="AB9" s="118">
        <v>0.40600000000000003</v>
      </c>
      <c r="AC9" s="118">
        <v>0.26800000000000002</v>
      </c>
      <c r="AD9" s="119">
        <v>0.28299999999999997</v>
      </c>
      <c r="AE9" s="119">
        <v>0.34100000000000003</v>
      </c>
      <c r="AF9" s="119">
        <v>0.254</v>
      </c>
      <c r="AG9" s="120"/>
      <c r="AH9" s="121">
        <v>7.7460000000000004</v>
      </c>
      <c r="AI9" s="122">
        <v>0.24987096774193548</v>
      </c>
      <c r="AJ9" s="118">
        <v>0.40600000000000003</v>
      </c>
      <c r="AK9" s="123">
        <v>0</v>
      </c>
    </row>
    <row r="10" spans="1:37" ht="27" customHeight="1">
      <c r="A10" s="124" t="s">
        <v>36</v>
      </c>
      <c r="B10" s="118">
        <v>0.18</v>
      </c>
      <c r="C10" s="118">
        <v>0.41599999999999998</v>
      </c>
      <c r="D10" s="118">
        <v>0.38800000000000001</v>
      </c>
      <c r="E10" s="118">
        <v>0.26900000000000002</v>
      </c>
      <c r="F10" s="118">
        <v>0.30199999999999999</v>
      </c>
      <c r="G10" s="118">
        <v>0.26</v>
      </c>
      <c r="H10" s="118">
        <v>0.23200000000000001</v>
      </c>
      <c r="I10" s="118">
        <v>0.21</v>
      </c>
      <c r="J10" s="118">
        <v>0.26800000000000002</v>
      </c>
      <c r="K10" s="118">
        <v>0.27400000000000002</v>
      </c>
      <c r="L10" s="118">
        <v>0.22500000000000001</v>
      </c>
      <c r="M10" s="118">
        <v>0.26</v>
      </c>
      <c r="N10" s="118">
        <v>0.217</v>
      </c>
      <c r="O10" s="118">
        <v>0.21199999999999999</v>
      </c>
      <c r="P10" s="118">
        <v>0.252</v>
      </c>
      <c r="Q10" s="118">
        <v>0.23</v>
      </c>
      <c r="R10" s="118">
        <v>0.253</v>
      </c>
      <c r="S10" s="118">
        <v>0.19</v>
      </c>
      <c r="T10" s="118">
        <v>0.224</v>
      </c>
      <c r="U10" s="118">
        <v>0.192</v>
      </c>
      <c r="V10" s="118">
        <v>0.20799999999999999</v>
      </c>
      <c r="W10" s="118">
        <v>0.20200000000000001</v>
      </c>
      <c r="X10" s="118">
        <v>0.27</v>
      </c>
      <c r="Y10" s="118">
        <v>0.32100000000000001</v>
      </c>
      <c r="Z10" s="118">
        <v>0.24</v>
      </c>
      <c r="AA10" s="118">
        <v>0.309</v>
      </c>
      <c r="AB10" s="118">
        <v>0.28100000000000003</v>
      </c>
      <c r="AC10" s="118">
        <v>0.217</v>
      </c>
      <c r="AD10" s="119">
        <v>0.247</v>
      </c>
      <c r="AE10" s="119">
        <v>0.253</v>
      </c>
      <c r="AF10" s="125"/>
      <c r="AG10" s="120"/>
      <c r="AH10" s="121">
        <v>7.6020000000000012</v>
      </c>
      <c r="AI10" s="122">
        <v>0.25340000000000001</v>
      </c>
      <c r="AJ10" s="118">
        <v>0.41599999999999998</v>
      </c>
      <c r="AK10" s="123">
        <v>0</v>
      </c>
    </row>
    <row r="11" spans="1:37" ht="27" customHeight="1">
      <c r="A11" s="124" t="s">
        <v>37</v>
      </c>
      <c r="B11" s="118">
        <v>0.28800000000000003</v>
      </c>
      <c r="C11" s="118">
        <v>0.25600000000000001</v>
      </c>
      <c r="D11" s="118">
        <v>0.26400000000000001</v>
      </c>
      <c r="E11" s="118">
        <v>0.223</v>
      </c>
      <c r="F11" s="118">
        <v>0.317</v>
      </c>
      <c r="G11" s="118">
        <v>0.22</v>
      </c>
      <c r="H11" s="118">
        <v>0.27900000000000003</v>
      </c>
      <c r="I11" s="118">
        <v>0.23400000000000001</v>
      </c>
      <c r="J11" s="118">
        <v>0.23100000000000001</v>
      </c>
      <c r="K11" s="118">
        <v>0.25900000000000001</v>
      </c>
      <c r="L11" s="118">
        <v>0.188</v>
      </c>
      <c r="M11" s="118">
        <v>0.20599999999999999</v>
      </c>
      <c r="N11" s="118">
        <v>0.156</v>
      </c>
      <c r="O11" s="118">
        <v>0.22600000000000001</v>
      </c>
      <c r="P11" s="118">
        <v>0.247</v>
      </c>
      <c r="Q11" s="118">
        <v>0.222</v>
      </c>
      <c r="R11" s="118">
        <v>0.22</v>
      </c>
      <c r="S11" s="118">
        <v>0.223</v>
      </c>
      <c r="T11" s="118">
        <v>0.16800000000000001</v>
      </c>
      <c r="U11" s="118">
        <v>0.21</v>
      </c>
      <c r="V11" s="118">
        <v>0.317</v>
      </c>
      <c r="W11" s="118">
        <v>0.32300000000000001</v>
      </c>
      <c r="X11" s="118">
        <v>0.222</v>
      </c>
      <c r="Y11" s="118">
        <v>0.26200000000000001</v>
      </c>
      <c r="Z11" s="118">
        <v>0.252</v>
      </c>
      <c r="AA11" s="118">
        <v>0.191</v>
      </c>
      <c r="AB11" s="118">
        <v>0.35499999999999998</v>
      </c>
      <c r="AC11" s="118">
        <v>0.27100000000000002</v>
      </c>
      <c r="AD11" s="119">
        <v>0.19400000000000001</v>
      </c>
      <c r="AE11" s="119">
        <v>0.27100000000000002</v>
      </c>
      <c r="AF11" s="119">
        <v>0.20599999999999999</v>
      </c>
      <c r="AG11" s="120"/>
      <c r="AH11" s="121">
        <v>7.5010000000000012</v>
      </c>
      <c r="AI11" s="122">
        <v>0.2419677419354839</v>
      </c>
      <c r="AJ11" s="118">
        <v>0.35499999999999998</v>
      </c>
      <c r="AK11" s="123">
        <v>0</v>
      </c>
    </row>
    <row r="12" spans="1:37" ht="27" customHeight="1">
      <c r="A12" s="124" t="s">
        <v>38</v>
      </c>
      <c r="B12" s="118">
        <v>0.27700000000000002</v>
      </c>
      <c r="C12" s="118">
        <v>0.184</v>
      </c>
      <c r="D12" s="118">
        <v>0.191</v>
      </c>
      <c r="E12" s="118">
        <v>0.28799999999999998</v>
      </c>
      <c r="F12" s="118">
        <v>0.29100000000000004</v>
      </c>
      <c r="G12" s="118">
        <v>0.24399999999999999</v>
      </c>
      <c r="H12" s="118">
        <v>0.25800000000000001</v>
      </c>
      <c r="I12" s="118">
        <v>0.25600000000000001</v>
      </c>
      <c r="J12" s="118">
        <v>0.182</v>
      </c>
      <c r="K12" s="118">
        <v>0.114</v>
      </c>
      <c r="L12" s="118">
        <v>0.377</v>
      </c>
      <c r="M12" s="118">
        <v>0.28499999999999998</v>
      </c>
      <c r="N12" s="118">
        <v>0.252</v>
      </c>
      <c r="O12" s="118">
        <v>0.22700000000000001</v>
      </c>
      <c r="P12" s="118">
        <v>0.245</v>
      </c>
      <c r="Q12" s="118">
        <v>0.20899999999999999</v>
      </c>
      <c r="R12" s="118">
        <v>0.20100000000000001</v>
      </c>
      <c r="S12" s="118">
        <v>0.28299999999999997</v>
      </c>
      <c r="T12" s="118">
        <v>0.29099999999999998</v>
      </c>
      <c r="U12" s="118">
        <v>0.193</v>
      </c>
      <c r="V12" s="118">
        <v>0.29399999999999998</v>
      </c>
      <c r="W12" s="118">
        <v>0.28799999999999998</v>
      </c>
      <c r="X12" s="118">
        <v>0.221</v>
      </c>
      <c r="Y12" s="118">
        <v>0.29199999999999998</v>
      </c>
      <c r="Z12" s="118">
        <v>0.23499999999999999</v>
      </c>
      <c r="AA12" s="118">
        <v>0.32100000000000001</v>
      </c>
      <c r="AB12" s="118">
        <v>0.223</v>
      </c>
      <c r="AC12" s="118">
        <v>0.28299999999999997</v>
      </c>
      <c r="AD12" s="119">
        <v>0.26400000000000001</v>
      </c>
      <c r="AE12" s="119">
        <v>0.223</v>
      </c>
      <c r="AF12" s="119">
        <v>0.188</v>
      </c>
      <c r="AG12" s="120"/>
      <c r="AH12" s="121">
        <v>7.68</v>
      </c>
      <c r="AI12" s="122">
        <v>0.24774193548387097</v>
      </c>
      <c r="AJ12" s="118">
        <v>0.377</v>
      </c>
      <c r="AK12" s="127">
        <v>0</v>
      </c>
    </row>
    <row r="13" spans="1:37" ht="27" customHeight="1">
      <c r="A13" s="124" t="s">
        <v>39</v>
      </c>
      <c r="B13" s="118">
        <v>0.29799999999999999</v>
      </c>
      <c r="C13" s="118">
        <v>0.21</v>
      </c>
      <c r="D13" s="118">
        <v>0.27600000000000002</v>
      </c>
      <c r="E13" s="118">
        <v>0.23499999999999999</v>
      </c>
      <c r="F13" s="118">
        <v>0.247</v>
      </c>
      <c r="G13" s="118">
        <v>0.217</v>
      </c>
      <c r="H13" s="118">
        <v>0.193</v>
      </c>
      <c r="I13" s="118">
        <v>0.307</v>
      </c>
      <c r="J13" s="118">
        <v>0.29699999999999999</v>
      </c>
      <c r="K13" s="118">
        <v>0.28400000000000003</v>
      </c>
      <c r="L13" s="118">
        <v>0.27700000000000002</v>
      </c>
      <c r="M13" s="118">
        <v>0.224</v>
      </c>
      <c r="N13" s="118">
        <v>0.221</v>
      </c>
      <c r="O13" s="118">
        <v>0.10199999999999999</v>
      </c>
      <c r="P13" s="118">
        <v>0.16400000000000001</v>
      </c>
      <c r="Q13" s="118">
        <v>0.23300000000000001</v>
      </c>
      <c r="R13" s="118">
        <v>0.17499999999999999</v>
      </c>
      <c r="S13" s="118">
        <v>0.188</v>
      </c>
      <c r="T13" s="118">
        <v>0.16</v>
      </c>
      <c r="U13" s="118">
        <v>0.151</v>
      </c>
      <c r="V13" s="118">
        <v>0.157</v>
      </c>
      <c r="W13" s="118">
        <v>0.20599999999999999</v>
      </c>
      <c r="X13" s="118">
        <v>0.159</v>
      </c>
      <c r="Y13" s="118">
        <v>0.17899999999999999</v>
      </c>
      <c r="Z13" s="118">
        <v>0.20399999999999999</v>
      </c>
      <c r="AA13" s="118">
        <v>0.217</v>
      </c>
      <c r="AB13" s="118">
        <v>0.20399999999999999</v>
      </c>
      <c r="AC13" s="118">
        <v>0.17199999999999999</v>
      </c>
      <c r="AD13" s="119">
        <v>0.23499999999999999</v>
      </c>
      <c r="AE13" s="119">
        <v>0.38300000000000001</v>
      </c>
      <c r="AF13" s="128"/>
      <c r="AG13" s="129"/>
      <c r="AH13" s="121">
        <v>6.5750000000000002</v>
      </c>
      <c r="AI13" s="122">
        <v>0.21916666666666668</v>
      </c>
      <c r="AJ13" s="118">
        <v>0.38300000000000001</v>
      </c>
      <c r="AK13" s="127">
        <v>0</v>
      </c>
    </row>
    <row r="14" spans="1:37" ht="27" customHeight="1">
      <c r="A14" s="124" t="s">
        <v>40</v>
      </c>
      <c r="B14" s="118">
        <v>0.31</v>
      </c>
      <c r="C14" s="118">
        <v>0.252</v>
      </c>
      <c r="D14" s="118">
        <v>0.21299999999999999</v>
      </c>
      <c r="E14" s="118">
        <v>0.188</v>
      </c>
      <c r="F14" s="118">
        <v>0.217</v>
      </c>
      <c r="G14" s="118">
        <v>0.20899999999999999</v>
      </c>
      <c r="H14" s="118">
        <v>0.22900000000000001</v>
      </c>
      <c r="I14" s="118">
        <v>0.17300000000000001</v>
      </c>
      <c r="J14" s="118">
        <v>0.216</v>
      </c>
      <c r="K14" s="118">
        <v>0.17499999999999999</v>
      </c>
      <c r="L14" s="118">
        <v>0.19600000000000001</v>
      </c>
      <c r="M14" s="118">
        <v>0.15</v>
      </c>
      <c r="N14" s="118">
        <v>0.253</v>
      </c>
      <c r="O14" s="118">
        <v>0.245</v>
      </c>
      <c r="P14" s="118">
        <v>0.21299999999999999</v>
      </c>
      <c r="Q14" s="118">
        <v>0.23599999999999999</v>
      </c>
      <c r="R14" s="118">
        <v>0.188</v>
      </c>
      <c r="S14" s="118">
        <v>0.16400000000000001</v>
      </c>
      <c r="T14" s="118">
        <v>0.191</v>
      </c>
      <c r="U14" s="118">
        <v>0.217</v>
      </c>
      <c r="V14" s="118">
        <v>0.23100000000000001</v>
      </c>
      <c r="W14" s="118">
        <v>0.20799999999999999</v>
      </c>
      <c r="X14" s="118">
        <v>0.25900000000000001</v>
      </c>
      <c r="Y14" s="118">
        <v>0.20300000000000001</v>
      </c>
      <c r="Z14" s="118">
        <v>0.16500000000000001</v>
      </c>
      <c r="AA14" s="118">
        <v>0.20300000000000001</v>
      </c>
      <c r="AB14" s="118">
        <v>0.192</v>
      </c>
      <c r="AC14" s="118">
        <v>0.20599999999999999</v>
      </c>
      <c r="AD14" s="119">
        <v>0.183</v>
      </c>
      <c r="AE14" s="119">
        <v>0.24099999999999999</v>
      </c>
      <c r="AF14" s="119">
        <v>0.184</v>
      </c>
      <c r="AG14" s="120"/>
      <c r="AH14" s="121">
        <v>6.5100000000000016</v>
      </c>
      <c r="AI14" s="122">
        <v>0.21000000000000005</v>
      </c>
      <c r="AJ14" s="118">
        <v>0.31</v>
      </c>
      <c r="AK14" s="127">
        <v>0</v>
      </c>
    </row>
    <row r="15" spans="1:37" ht="27" customHeight="1">
      <c r="A15" s="124" t="s">
        <v>41</v>
      </c>
      <c r="B15" s="118">
        <v>0.19800000000000001</v>
      </c>
      <c r="C15" s="118">
        <v>0.252</v>
      </c>
      <c r="D15" s="118">
        <v>0.193</v>
      </c>
      <c r="E15" s="118">
        <v>0.248</v>
      </c>
      <c r="F15" s="118">
        <v>0.20100000000000001</v>
      </c>
      <c r="G15" s="118">
        <v>0.22</v>
      </c>
      <c r="H15" s="118">
        <v>0.20399999999999999</v>
      </c>
      <c r="I15" s="118">
        <v>0.187</v>
      </c>
      <c r="J15" s="118">
        <v>0.21099999999999999</v>
      </c>
      <c r="K15" s="118">
        <v>0.219</v>
      </c>
      <c r="L15" s="118">
        <v>0.223</v>
      </c>
      <c r="M15" s="118">
        <v>0.22500000000000001</v>
      </c>
      <c r="N15" s="118">
        <v>0.22900000000000001</v>
      </c>
      <c r="O15" s="118">
        <v>0.20200000000000001</v>
      </c>
      <c r="P15" s="118">
        <v>0.215</v>
      </c>
      <c r="Q15" s="118">
        <v>0.184</v>
      </c>
      <c r="R15" s="118">
        <v>0.22600000000000001</v>
      </c>
      <c r="S15" s="118">
        <v>0.20300000000000001</v>
      </c>
      <c r="T15" s="118">
        <v>0.23799999999999999</v>
      </c>
      <c r="U15" s="118">
        <v>0.26100000000000001</v>
      </c>
      <c r="V15" s="118">
        <v>0.25600000000000001</v>
      </c>
      <c r="W15" s="118">
        <v>0.215</v>
      </c>
      <c r="X15" s="118">
        <v>0.27700000000000002</v>
      </c>
      <c r="Y15" s="118">
        <v>0.22600000000000001</v>
      </c>
      <c r="Z15" s="118">
        <v>0.25800000000000001</v>
      </c>
      <c r="AA15" s="118">
        <v>0.24299999999999999</v>
      </c>
      <c r="AB15" s="118">
        <v>0.23100000000000001</v>
      </c>
      <c r="AC15" s="118">
        <v>0.27500000000000002</v>
      </c>
      <c r="AD15" s="119">
        <v>0.22700000000000001</v>
      </c>
      <c r="AE15" s="119">
        <v>0.27</v>
      </c>
      <c r="AF15" s="128"/>
      <c r="AG15" s="129"/>
      <c r="AH15" s="121">
        <v>6.8170000000000002</v>
      </c>
      <c r="AI15" s="122">
        <v>0.22723333333333334</v>
      </c>
      <c r="AJ15" s="118">
        <v>0.27700000000000002</v>
      </c>
      <c r="AK15" s="123">
        <v>0</v>
      </c>
    </row>
    <row r="16" spans="1:37" ht="27" customHeight="1">
      <c r="A16" s="124" t="s">
        <v>42</v>
      </c>
      <c r="B16" s="118">
        <v>0.24199999999999999</v>
      </c>
      <c r="C16" s="118">
        <v>0.253</v>
      </c>
      <c r="D16" s="118">
        <v>0.24299999999999999</v>
      </c>
      <c r="E16" s="118">
        <v>0.23899999999999999</v>
      </c>
      <c r="F16" s="118">
        <v>0.23499999999999999</v>
      </c>
      <c r="G16" s="118">
        <v>0.23899999999999999</v>
      </c>
      <c r="H16" s="118">
        <v>0.28499999999999998</v>
      </c>
      <c r="I16" s="118">
        <v>0.26</v>
      </c>
      <c r="J16" s="118">
        <v>0.24200000000000002</v>
      </c>
      <c r="K16" s="118">
        <v>0.249</v>
      </c>
      <c r="L16" s="118">
        <v>0.245</v>
      </c>
      <c r="M16" s="118">
        <v>0.24099999999999999</v>
      </c>
      <c r="N16" s="118">
        <v>0.217</v>
      </c>
      <c r="O16" s="118">
        <v>0.24</v>
      </c>
      <c r="P16" s="118">
        <v>0.251</v>
      </c>
      <c r="Q16" s="118">
        <v>0.23300000000000001</v>
      </c>
      <c r="R16" s="118">
        <v>0.254</v>
      </c>
      <c r="S16" s="118">
        <v>0.23899999999999999</v>
      </c>
      <c r="T16" s="118">
        <v>0.22500000000000001</v>
      </c>
      <c r="U16" s="118">
        <v>0.224</v>
      </c>
      <c r="V16" s="118">
        <v>0.24</v>
      </c>
      <c r="W16" s="118">
        <v>0.14199999999999999</v>
      </c>
      <c r="X16" s="118">
        <v>0.26800000000000002</v>
      </c>
      <c r="Y16" s="118">
        <v>0.22</v>
      </c>
      <c r="Z16" s="118">
        <v>0.26300000000000001</v>
      </c>
      <c r="AA16" s="118">
        <v>0.23699999999999999</v>
      </c>
      <c r="AB16" s="118">
        <v>0.20899999999999999</v>
      </c>
      <c r="AC16" s="118">
        <v>0.246</v>
      </c>
      <c r="AD16" s="118">
        <v>0.19700000000000001</v>
      </c>
      <c r="AE16" s="118">
        <v>0.248</v>
      </c>
      <c r="AF16" s="118">
        <v>0.19800000000000001</v>
      </c>
      <c r="AG16" s="120"/>
      <c r="AH16" s="121">
        <v>7.3240000000000016</v>
      </c>
      <c r="AI16" s="122">
        <v>0.23625806451612907</v>
      </c>
      <c r="AJ16" s="118">
        <v>0.28499999999999998</v>
      </c>
      <c r="AK16" s="123">
        <v>0</v>
      </c>
    </row>
    <row r="17" spans="1:37" ht="23.25" customHeight="1">
      <c r="A17" s="13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21">
        <v>83.656999999999996</v>
      </c>
      <c r="AI17" s="131" t="s">
        <v>64</v>
      </c>
      <c r="AJ17" s="132"/>
      <c r="AK17" s="133"/>
    </row>
  </sheetData>
  <hyperlinks>
    <hyperlink ref="K1" location="'Hyper Links'!A1" display="'Hyper Links'!A1" xr:uid="{8758C050-17E9-45DD-A8AF-DE018E6C4533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3885-8FE4-4C07-850D-6491C906C983}">
  <dimension ref="A1:AJ78"/>
  <sheetViews>
    <sheetView topLeftCell="C17" zoomScaleNormal="100" workbookViewId="0">
      <selection activeCell="C17" sqref="C17"/>
    </sheetView>
  </sheetViews>
  <sheetFormatPr defaultRowHeight="14.25"/>
  <cols>
    <col min="1" max="1" width="11.875" customWidth="1"/>
    <col min="2" max="2" width="10.25" customWidth="1"/>
    <col min="3" max="3" width="9.375" customWidth="1"/>
    <col min="4" max="4" width="11" customWidth="1"/>
    <col min="5" max="5" width="9.125" customWidth="1"/>
    <col min="6" max="6" width="9.5" customWidth="1"/>
    <col min="7" max="7" width="9.625" customWidth="1"/>
    <col min="8" max="8" width="10" customWidth="1"/>
    <col min="9" max="9" width="9.5" customWidth="1"/>
    <col min="10" max="10" width="9.625" customWidth="1"/>
    <col min="11" max="11" width="9.375" customWidth="1"/>
    <col min="12" max="12" width="10.625" customWidth="1"/>
    <col min="13" max="30" width="9.5" customWidth="1"/>
    <col min="31" max="33" width="8.875" customWidth="1"/>
    <col min="34" max="34" width="8.75" customWidth="1"/>
    <col min="35" max="35" width="10.125" customWidth="1"/>
    <col min="36" max="36" width="5.625" customWidth="1"/>
  </cols>
  <sheetData>
    <row r="1" spans="1:36" ht="15">
      <c r="A1" s="172" t="s">
        <v>76</v>
      </c>
      <c r="B1" s="5"/>
      <c r="C1" s="111"/>
      <c r="I1" s="13"/>
      <c r="AI1" s="154"/>
      <c r="AJ1" s="134"/>
    </row>
    <row r="2" spans="1:36">
      <c r="A2" s="79"/>
      <c r="B2" s="5"/>
      <c r="C2" s="111"/>
      <c r="G2" s="12" t="s">
        <v>7</v>
      </c>
      <c r="AI2" s="154"/>
      <c r="AJ2" s="134"/>
    </row>
    <row r="3" spans="1:36">
      <c r="A3" s="4"/>
      <c r="B3" s="171" t="s">
        <v>51</v>
      </c>
      <c r="C3" s="171" t="s">
        <v>57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0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34"/>
    </row>
    <row r="4" spans="1:36" ht="21.75" customHeight="1">
      <c r="A4" s="113" t="s">
        <v>75</v>
      </c>
      <c r="B4" s="113">
        <v>1</v>
      </c>
      <c r="C4" s="113">
        <v>2</v>
      </c>
      <c r="D4" s="142" t="s">
        <v>60</v>
      </c>
      <c r="E4" s="155"/>
      <c r="F4" s="166"/>
      <c r="G4" s="17"/>
      <c r="H4" s="17"/>
      <c r="I4" s="17"/>
      <c r="J4" s="17"/>
      <c r="K4" s="168"/>
      <c r="L4" s="159"/>
      <c r="M4" s="164"/>
      <c r="N4" s="167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34"/>
    </row>
    <row r="5" spans="1:36" ht="21.75" customHeight="1">
      <c r="A5" s="117">
        <v>43466</v>
      </c>
      <c r="B5" s="157">
        <f>AH21</f>
        <v>5.6190000000000007</v>
      </c>
      <c r="C5" s="157">
        <f>AH22</f>
        <v>1.4E-2</v>
      </c>
      <c r="D5" s="156">
        <f t="shared" ref="D5:D16" si="0">SUM(B5:C5)</f>
        <v>5.6330000000000009</v>
      </c>
      <c r="E5" s="155"/>
      <c r="F5" s="166"/>
      <c r="G5" s="17"/>
      <c r="H5" s="17"/>
      <c r="I5" s="17"/>
      <c r="J5" s="17"/>
      <c r="K5" s="17"/>
      <c r="L5" s="130"/>
      <c r="M5" s="164"/>
      <c r="N5" s="163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34"/>
    </row>
    <row r="6" spans="1:36" ht="21.75" customHeight="1">
      <c r="A6" s="124" t="s">
        <v>30</v>
      </c>
      <c r="B6" s="157">
        <f>AH26</f>
        <v>2.3480000000000003</v>
      </c>
      <c r="C6" s="157">
        <f>AH27</f>
        <v>3.3839999999999999</v>
      </c>
      <c r="D6" s="156">
        <f t="shared" si="0"/>
        <v>5.7320000000000002</v>
      </c>
      <c r="E6" s="155"/>
      <c r="F6" s="165"/>
      <c r="G6" s="165"/>
      <c r="H6" s="165"/>
      <c r="I6" s="165"/>
      <c r="J6" s="165"/>
      <c r="K6" s="165"/>
      <c r="L6" s="165"/>
      <c r="M6" s="161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34"/>
    </row>
    <row r="7" spans="1:36" ht="21.75" customHeight="1">
      <c r="A7" s="124" t="s">
        <v>31</v>
      </c>
      <c r="B7" s="157">
        <f>AH31</f>
        <v>8.0000000000000002E-3</v>
      </c>
      <c r="C7" s="157">
        <f>AH32</f>
        <v>7.2030000000000003</v>
      </c>
      <c r="D7" s="156">
        <f t="shared" si="0"/>
        <v>7.2110000000000003</v>
      </c>
      <c r="E7" s="155"/>
      <c r="F7" s="159"/>
      <c r="G7" s="165"/>
      <c r="H7" s="159"/>
      <c r="I7" s="159"/>
      <c r="J7" s="159"/>
      <c r="K7" s="159"/>
      <c r="L7" s="159"/>
      <c r="M7" s="17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34"/>
    </row>
    <row r="8" spans="1:36" ht="21.75" customHeight="1">
      <c r="A8" s="124" t="s">
        <v>32</v>
      </c>
      <c r="B8" s="157">
        <f>AH36</f>
        <v>7.0000000000000001E-3</v>
      </c>
      <c r="C8" s="157">
        <f>AH37</f>
        <v>7.3190000000000017</v>
      </c>
      <c r="D8" s="156">
        <f t="shared" si="0"/>
        <v>7.3260000000000014</v>
      </c>
      <c r="E8" s="155"/>
      <c r="F8" s="17"/>
      <c r="G8" s="5"/>
      <c r="H8" s="5"/>
      <c r="I8" s="5"/>
      <c r="J8" s="5"/>
      <c r="K8" s="5"/>
      <c r="L8" s="17"/>
      <c r="M8" s="164"/>
      <c r="N8" s="17"/>
      <c r="O8" s="17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34"/>
    </row>
    <row r="9" spans="1:36" ht="21.75" customHeight="1">
      <c r="A9" s="124" t="s">
        <v>33</v>
      </c>
      <c r="B9" s="157">
        <f>AH41</f>
        <v>0.01</v>
      </c>
      <c r="C9" s="157">
        <f>AH42</f>
        <v>7.7360000000000007</v>
      </c>
      <c r="D9" s="156">
        <f t="shared" si="0"/>
        <v>7.7460000000000004</v>
      </c>
      <c r="E9" s="155"/>
      <c r="F9" s="17"/>
      <c r="G9" s="17"/>
      <c r="H9" s="17"/>
      <c r="I9" s="17"/>
      <c r="J9" s="17"/>
      <c r="K9" s="17"/>
      <c r="L9" s="130"/>
      <c r="M9" s="164"/>
      <c r="N9" s="17"/>
      <c r="O9" s="17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34"/>
    </row>
    <row r="10" spans="1:36" ht="21.75" customHeight="1">
      <c r="A10" s="124" t="s">
        <v>36</v>
      </c>
      <c r="B10" s="157">
        <f>AH46</f>
        <v>1.7999999999999999E-2</v>
      </c>
      <c r="C10" s="157">
        <f>AH47</f>
        <v>7.5840000000000005</v>
      </c>
      <c r="D10" s="156">
        <f t="shared" si="0"/>
        <v>7.6020000000000003</v>
      </c>
      <c r="E10" s="163"/>
      <c r="F10" s="159"/>
      <c r="G10" s="159"/>
      <c r="H10" s="159"/>
      <c r="I10" s="159"/>
      <c r="J10" s="159"/>
      <c r="K10" s="159"/>
      <c r="L10" s="162"/>
      <c r="M10" s="161"/>
      <c r="N10" s="17"/>
      <c r="O10" s="17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34"/>
    </row>
    <row r="11" spans="1:36" ht="21.75" customHeight="1">
      <c r="A11" s="124" t="s">
        <v>37</v>
      </c>
      <c r="B11" s="157">
        <f>AH51</f>
        <v>4.9360000000000008</v>
      </c>
      <c r="C11" s="157">
        <f>AH52</f>
        <v>2.5649999999999995</v>
      </c>
      <c r="D11" s="156">
        <f t="shared" si="0"/>
        <v>7.5010000000000003</v>
      </c>
      <c r="E11" s="155"/>
      <c r="F11" s="160"/>
      <c r="G11" s="159"/>
      <c r="H11" s="159"/>
      <c r="I11" s="159"/>
      <c r="J11" s="159"/>
      <c r="K11" s="159"/>
      <c r="L11" s="159"/>
      <c r="M11" s="17"/>
      <c r="N11" s="17"/>
      <c r="O11" s="17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34"/>
    </row>
    <row r="12" spans="1:36" ht="21.75" customHeight="1">
      <c r="A12" s="124" t="s">
        <v>38</v>
      </c>
      <c r="B12" s="157">
        <f>AH56</f>
        <v>7.665</v>
      </c>
      <c r="C12" s="157">
        <f>AH57</f>
        <v>1.4999999999999999E-2</v>
      </c>
      <c r="D12" s="156">
        <f t="shared" si="0"/>
        <v>7.68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7"/>
      <c r="O12" s="17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34"/>
    </row>
    <row r="13" spans="1:36" ht="21.75" customHeight="1">
      <c r="A13" s="124" t="s">
        <v>39</v>
      </c>
      <c r="B13" s="157">
        <f>AH61</f>
        <v>6.548</v>
      </c>
      <c r="C13" s="157">
        <f>AH62</f>
        <v>2.6999999999999996E-2</v>
      </c>
      <c r="D13" s="156">
        <f t="shared" si="0"/>
        <v>6.5750000000000002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9"/>
      <c r="O13" s="17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34"/>
    </row>
    <row r="14" spans="1:36" ht="21.75" customHeight="1">
      <c r="A14" s="124" t="s">
        <v>40</v>
      </c>
      <c r="B14" s="157">
        <f>AH66</f>
        <v>6.4970000000000017</v>
      </c>
      <c r="C14" s="157">
        <f>AH67</f>
        <v>1.3000000000000001E-2</v>
      </c>
      <c r="D14" s="156">
        <f t="shared" si="0"/>
        <v>6.5100000000000016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7"/>
      <c r="O14" s="17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8"/>
      <c r="AB14" s="155"/>
      <c r="AC14" s="155"/>
      <c r="AD14" s="155"/>
      <c r="AE14" s="155"/>
      <c r="AF14" s="155"/>
      <c r="AG14" s="155"/>
      <c r="AH14" s="155"/>
      <c r="AI14" s="155"/>
      <c r="AJ14" s="134"/>
    </row>
    <row r="15" spans="1:36" ht="21.75" customHeight="1">
      <c r="A15" s="124" t="s">
        <v>41</v>
      </c>
      <c r="B15" s="157">
        <f>AH71</f>
        <v>6.8080000000000016</v>
      </c>
      <c r="C15" s="157">
        <f>AH72</f>
        <v>8.9999999999999993E-3</v>
      </c>
      <c r="D15" s="156">
        <f t="shared" si="0"/>
        <v>6.8170000000000019</v>
      </c>
      <c r="E15" s="15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3"/>
      <c r="AA15" s="155"/>
      <c r="AB15" s="155"/>
      <c r="AC15" s="155"/>
      <c r="AD15" s="155"/>
      <c r="AE15" s="155"/>
      <c r="AF15" s="155"/>
      <c r="AG15" s="155"/>
      <c r="AH15" s="155"/>
      <c r="AI15" s="155"/>
      <c r="AJ15" s="134"/>
    </row>
    <row r="16" spans="1:36" ht="21.75" customHeight="1">
      <c r="A16" s="124" t="s">
        <v>42</v>
      </c>
      <c r="B16" s="157">
        <f>AH76</f>
        <v>7.3140000000000018</v>
      </c>
      <c r="C16" s="157">
        <f>AH77</f>
        <v>0.01</v>
      </c>
      <c r="D16" s="156">
        <f t="shared" si="0"/>
        <v>7.3240000000000016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34"/>
    </row>
    <row r="17" spans="1:36">
      <c r="B17" s="5"/>
      <c r="C17" s="5"/>
      <c r="AI17" s="154"/>
      <c r="AJ17" s="134"/>
    </row>
    <row r="18" spans="1:36">
      <c r="AI18" s="154"/>
      <c r="AJ18" s="134"/>
    </row>
    <row r="19" spans="1:36">
      <c r="A19" s="3"/>
      <c r="B19" s="15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134"/>
    </row>
    <row r="20" spans="1:36">
      <c r="A20" s="144" t="s">
        <v>74</v>
      </c>
      <c r="B20" s="143" t="s">
        <v>66</v>
      </c>
      <c r="C20" s="113">
        <v>1</v>
      </c>
      <c r="D20" s="113">
        <v>2</v>
      </c>
      <c r="E20" s="113">
        <v>3</v>
      </c>
      <c r="F20" s="113">
        <v>4</v>
      </c>
      <c r="G20" s="113">
        <v>5</v>
      </c>
      <c r="H20" s="113">
        <v>6</v>
      </c>
      <c r="I20" s="113">
        <v>7</v>
      </c>
      <c r="J20" s="113">
        <v>8</v>
      </c>
      <c r="K20" s="113">
        <v>9</v>
      </c>
      <c r="L20" s="113">
        <v>10</v>
      </c>
      <c r="M20" s="113">
        <v>11</v>
      </c>
      <c r="N20" s="113">
        <v>12</v>
      </c>
      <c r="O20" s="113">
        <v>13</v>
      </c>
      <c r="P20" s="113">
        <v>14</v>
      </c>
      <c r="Q20" s="113">
        <v>15</v>
      </c>
      <c r="R20" s="113">
        <v>16</v>
      </c>
      <c r="S20" s="113">
        <v>17</v>
      </c>
      <c r="T20" s="113">
        <v>18</v>
      </c>
      <c r="U20" s="113">
        <v>19</v>
      </c>
      <c r="V20" s="113">
        <v>20</v>
      </c>
      <c r="W20" s="113">
        <v>21</v>
      </c>
      <c r="X20" s="113">
        <v>22</v>
      </c>
      <c r="Y20" s="113">
        <v>23</v>
      </c>
      <c r="Z20" s="113">
        <v>24</v>
      </c>
      <c r="AA20" s="113">
        <v>25</v>
      </c>
      <c r="AB20" s="113">
        <v>26</v>
      </c>
      <c r="AC20" s="113">
        <v>27</v>
      </c>
      <c r="AD20" s="113">
        <v>28</v>
      </c>
      <c r="AE20" s="113">
        <v>29</v>
      </c>
      <c r="AF20" s="113">
        <v>30</v>
      </c>
      <c r="AG20" s="113">
        <v>31</v>
      </c>
      <c r="AH20" s="142" t="s">
        <v>60</v>
      </c>
      <c r="AI20" s="141" t="s">
        <v>63</v>
      </c>
      <c r="AJ20" s="134" t="s">
        <v>73</v>
      </c>
    </row>
    <row r="21" spans="1:36">
      <c r="A21" s="151"/>
      <c r="B21" s="139" t="s">
        <v>51</v>
      </c>
      <c r="C21" s="118">
        <v>0.193</v>
      </c>
      <c r="D21" s="118">
        <v>0.184</v>
      </c>
      <c r="E21" s="118">
        <v>0.20200000000000001</v>
      </c>
      <c r="F21" s="118">
        <v>0.13700000000000001</v>
      </c>
      <c r="G21" s="118">
        <v>0.13</v>
      </c>
      <c r="H21" s="118">
        <v>0.219</v>
      </c>
      <c r="I21" s="118">
        <v>0.20699999999999999</v>
      </c>
      <c r="J21" s="118">
        <v>0.18099999999999999</v>
      </c>
      <c r="K21" s="118">
        <v>0.187</v>
      </c>
      <c r="L21" s="118">
        <v>0.184</v>
      </c>
      <c r="M21" s="118">
        <v>0.157</v>
      </c>
      <c r="N21" s="118">
        <v>0.18</v>
      </c>
      <c r="O21" s="118">
        <v>0.22900000000000001</v>
      </c>
      <c r="P21" s="118">
        <v>0.184</v>
      </c>
      <c r="Q21" s="118">
        <v>0.189</v>
      </c>
      <c r="R21" s="118">
        <v>0.15</v>
      </c>
      <c r="S21" s="118">
        <v>0.24299999999999999</v>
      </c>
      <c r="T21" s="118">
        <v>0.14199999999999999</v>
      </c>
      <c r="U21" s="118">
        <v>0.17399999999999999</v>
      </c>
      <c r="V21" s="118">
        <v>0.157</v>
      </c>
      <c r="W21" s="118">
        <v>0.20899999999999999</v>
      </c>
      <c r="X21" s="118">
        <v>0.19</v>
      </c>
      <c r="Y21" s="118">
        <v>0.185</v>
      </c>
      <c r="Z21" s="118">
        <v>0.17</v>
      </c>
      <c r="AA21" s="118">
        <v>0.17100000000000001</v>
      </c>
      <c r="AB21" s="118">
        <v>0.17</v>
      </c>
      <c r="AC21" s="118">
        <v>0.17899999999999999</v>
      </c>
      <c r="AD21" s="118">
        <v>0.16600000000000001</v>
      </c>
      <c r="AE21" s="118">
        <v>0.17599999999999999</v>
      </c>
      <c r="AF21" s="118">
        <v>0.189</v>
      </c>
      <c r="AG21" s="118">
        <v>0.185</v>
      </c>
      <c r="AH21" s="121">
        <f>SUM(C21:AG21)</f>
        <v>5.6190000000000007</v>
      </c>
      <c r="AI21" s="138">
        <v>0</v>
      </c>
      <c r="AJ21" s="152"/>
    </row>
    <row r="22" spans="1:36">
      <c r="A22" s="140"/>
      <c r="B22" s="139" t="s">
        <v>57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1.4E-2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21">
        <f>SUM(C22:AG22)</f>
        <v>1.4E-2</v>
      </c>
      <c r="AI22" s="138">
        <v>0</v>
      </c>
      <c r="AJ22" s="152"/>
    </row>
    <row r="23" spans="1:36">
      <c r="A23" s="137"/>
      <c r="B23" s="136" t="s">
        <v>60</v>
      </c>
      <c r="C23" s="121">
        <f t="shared" ref="C23:AH23" si="1">SUM(C21:C22)</f>
        <v>0.193</v>
      </c>
      <c r="D23" s="121">
        <f t="shared" si="1"/>
        <v>0.184</v>
      </c>
      <c r="E23" s="121">
        <f t="shared" si="1"/>
        <v>0.20200000000000001</v>
      </c>
      <c r="F23" s="121">
        <f t="shared" si="1"/>
        <v>0.13700000000000001</v>
      </c>
      <c r="G23" s="121">
        <f t="shared" si="1"/>
        <v>0.13</v>
      </c>
      <c r="H23" s="121">
        <f t="shared" si="1"/>
        <v>0.219</v>
      </c>
      <c r="I23" s="121">
        <f t="shared" si="1"/>
        <v>0.221</v>
      </c>
      <c r="J23" s="121">
        <f t="shared" si="1"/>
        <v>0.18099999999999999</v>
      </c>
      <c r="K23" s="121">
        <f t="shared" si="1"/>
        <v>0.187</v>
      </c>
      <c r="L23" s="121">
        <f t="shared" si="1"/>
        <v>0.184</v>
      </c>
      <c r="M23" s="121">
        <f t="shared" si="1"/>
        <v>0.157</v>
      </c>
      <c r="N23" s="121">
        <f t="shared" si="1"/>
        <v>0.18</v>
      </c>
      <c r="O23" s="121">
        <f t="shared" si="1"/>
        <v>0.22900000000000001</v>
      </c>
      <c r="P23" s="121">
        <f t="shared" si="1"/>
        <v>0.184</v>
      </c>
      <c r="Q23" s="121">
        <f t="shared" si="1"/>
        <v>0.189</v>
      </c>
      <c r="R23" s="121">
        <f t="shared" si="1"/>
        <v>0.15</v>
      </c>
      <c r="S23" s="121">
        <f t="shared" si="1"/>
        <v>0.24299999999999999</v>
      </c>
      <c r="T23" s="121">
        <f t="shared" si="1"/>
        <v>0.14199999999999999</v>
      </c>
      <c r="U23" s="121">
        <f t="shared" si="1"/>
        <v>0.17399999999999999</v>
      </c>
      <c r="V23" s="121">
        <f t="shared" si="1"/>
        <v>0.157</v>
      </c>
      <c r="W23" s="121">
        <f t="shared" si="1"/>
        <v>0.20899999999999999</v>
      </c>
      <c r="X23" s="121">
        <f t="shared" si="1"/>
        <v>0.19</v>
      </c>
      <c r="Y23" s="121">
        <f t="shared" si="1"/>
        <v>0.185</v>
      </c>
      <c r="Z23" s="121">
        <f t="shared" si="1"/>
        <v>0.17</v>
      </c>
      <c r="AA23" s="121">
        <f t="shared" si="1"/>
        <v>0.17100000000000001</v>
      </c>
      <c r="AB23" s="121">
        <f t="shared" si="1"/>
        <v>0.17</v>
      </c>
      <c r="AC23" s="121">
        <f t="shared" si="1"/>
        <v>0.17899999999999999</v>
      </c>
      <c r="AD23" s="121">
        <f t="shared" si="1"/>
        <v>0.16600000000000001</v>
      </c>
      <c r="AE23" s="121">
        <f t="shared" si="1"/>
        <v>0.17599999999999999</v>
      </c>
      <c r="AF23" s="121">
        <f t="shared" si="1"/>
        <v>0.189</v>
      </c>
      <c r="AG23" s="121">
        <f t="shared" si="1"/>
        <v>0.185</v>
      </c>
      <c r="AH23" s="121">
        <f t="shared" si="1"/>
        <v>5.6330000000000009</v>
      </c>
      <c r="AI23" s="135"/>
      <c r="AJ23" s="134"/>
    </row>
    <row r="24" spans="1:36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4"/>
      <c r="AJ24" s="134"/>
    </row>
    <row r="25" spans="1:36">
      <c r="A25" s="144" t="s">
        <v>30</v>
      </c>
      <c r="B25" s="143" t="s">
        <v>66</v>
      </c>
      <c r="C25" s="113">
        <v>1</v>
      </c>
      <c r="D25" s="113">
        <v>2</v>
      </c>
      <c r="E25" s="113">
        <v>3</v>
      </c>
      <c r="F25" s="113">
        <v>4</v>
      </c>
      <c r="G25" s="113">
        <v>5</v>
      </c>
      <c r="H25" s="113">
        <v>6</v>
      </c>
      <c r="I25" s="113">
        <v>7</v>
      </c>
      <c r="J25" s="113">
        <v>8</v>
      </c>
      <c r="K25" s="113">
        <v>9</v>
      </c>
      <c r="L25" s="113">
        <v>10</v>
      </c>
      <c r="M25" s="113">
        <v>11</v>
      </c>
      <c r="N25" s="113">
        <v>12</v>
      </c>
      <c r="O25" s="113">
        <v>13</v>
      </c>
      <c r="P25" s="113">
        <v>14</v>
      </c>
      <c r="Q25" s="113">
        <v>15</v>
      </c>
      <c r="R25" s="113">
        <v>16</v>
      </c>
      <c r="S25" s="113">
        <v>17</v>
      </c>
      <c r="T25" s="113">
        <v>18</v>
      </c>
      <c r="U25" s="113">
        <v>19</v>
      </c>
      <c r="V25" s="113">
        <v>20</v>
      </c>
      <c r="W25" s="113">
        <v>21</v>
      </c>
      <c r="X25" s="113">
        <v>22</v>
      </c>
      <c r="Y25" s="113">
        <v>23</v>
      </c>
      <c r="Z25" s="113">
        <v>24</v>
      </c>
      <c r="AA25" s="113">
        <v>25</v>
      </c>
      <c r="AB25" s="113">
        <v>26</v>
      </c>
      <c r="AC25" s="113">
        <v>27</v>
      </c>
      <c r="AD25" s="113">
        <v>28</v>
      </c>
      <c r="AE25" s="113">
        <v>29</v>
      </c>
      <c r="AF25" s="113">
        <v>30</v>
      </c>
      <c r="AG25" s="113">
        <v>31</v>
      </c>
      <c r="AH25" s="142" t="s">
        <v>60</v>
      </c>
      <c r="AI25" s="141" t="s">
        <v>63</v>
      </c>
      <c r="AJ25" s="134" t="s">
        <v>72</v>
      </c>
    </row>
    <row r="26" spans="1:36">
      <c r="A26" s="151"/>
      <c r="B26" s="139" t="s">
        <v>51</v>
      </c>
      <c r="C26" s="118">
        <v>0.14399999999999999</v>
      </c>
      <c r="D26" s="118">
        <v>0.16900000000000001</v>
      </c>
      <c r="E26" s="118">
        <v>0.17899999999999999</v>
      </c>
      <c r="F26" s="118">
        <v>0.222</v>
      </c>
      <c r="G26" s="118">
        <v>0.154</v>
      </c>
      <c r="H26" s="118">
        <v>0.23599999999999999</v>
      </c>
      <c r="I26" s="118">
        <v>0.19500000000000001</v>
      </c>
      <c r="J26" s="118">
        <v>0.16900000000000001</v>
      </c>
      <c r="K26" s="118">
        <v>0.155</v>
      </c>
      <c r="L26" s="118">
        <v>0.17100000000000001</v>
      </c>
      <c r="M26" s="118">
        <v>0.20100000000000001</v>
      </c>
      <c r="N26" s="118">
        <v>0.17</v>
      </c>
      <c r="O26" s="118">
        <v>0.182</v>
      </c>
      <c r="P26" s="118">
        <v>1E-3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46"/>
      <c r="AF26" s="146"/>
      <c r="AG26" s="146"/>
      <c r="AH26" s="121">
        <f>SUM(C26:AG26)</f>
        <v>2.3480000000000003</v>
      </c>
      <c r="AI26" s="138">
        <v>0</v>
      </c>
      <c r="AJ26" s="134"/>
    </row>
    <row r="27" spans="1:36">
      <c r="A27" s="140"/>
      <c r="B27" s="139" t="s">
        <v>57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1.9E-2</v>
      </c>
      <c r="N27" s="118">
        <v>0</v>
      </c>
      <c r="O27" s="118">
        <v>0</v>
      </c>
      <c r="P27" s="118">
        <v>0.22600000000000001</v>
      </c>
      <c r="Q27" s="118">
        <v>0.182</v>
      </c>
      <c r="R27" s="118">
        <v>0.188</v>
      </c>
      <c r="S27" s="118">
        <v>0.25900000000000001</v>
      </c>
      <c r="T27" s="118">
        <v>0.23400000000000001</v>
      </c>
      <c r="U27" s="118">
        <v>0.252</v>
      </c>
      <c r="V27" s="118">
        <v>0.23400000000000001</v>
      </c>
      <c r="W27" s="118">
        <v>0.23699999999999999</v>
      </c>
      <c r="X27" s="118">
        <v>0.185</v>
      </c>
      <c r="Y27" s="118">
        <v>0.20799999999999999</v>
      </c>
      <c r="Z27" s="118">
        <v>0.222</v>
      </c>
      <c r="AA27" s="118">
        <v>0.26300000000000001</v>
      </c>
      <c r="AB27" s="118">
        <v>0.20100000000000001</v>
      </c>
      <c r="AC27" s="118">
        <v>0.23599999999999999</v>
      </c>
      <c r="AD27" s="118">
        <v>0.23799999999999999</v>
      </c>
      <c r="AE27" s="146"/>
      <c r="AF27" s="146"/>
      <c r="AG27" s="146"/>
      <c r="AH27" s="121">
        <f>SUM(C27:AG27)</f>
        <v>3.3839999999999999</v>
      </c>
      <c r="AI27" s="138">
        <v>0</v>
      </c>
      <c r="AJ27" s="134"/>
    </row>
    <row r="28" spans="1:36">
      <c r="A28" s="137"/>
      <c r="B28" s="136" t="s">
        <v>60</v>
      </c>
      <c r="C28" s="121">
        <f t="shared" ref="C28:AD28" si="2">SUM(C26:C27)</f>
        <v>0.14399999999999999</v>
      </c>
      <c r="D28" s="121">
        <f t="shared" si="2"/>
        <v>0.16900000000000001</v>
      </c>
      <c r="E28" s="121">
        <f t="shared" si="2"/>
        <v>0.17899999999999999</v>
      </c>
      <c r="F28" s="121">
        <f t="shared" si="2"/>
        <v>0.222</v>
      </c>
      <c r="G28" s="121">
        <f t="shared" si="2"/>
        <v>0.154</v>
      </c>
      <c r="H28" s="121">
        <f t="shared" si="2"/>
        <v>0.23599999999999999</v>
      </c>
      <c r="I28" s="121">
        <f t="shared" si="2"/>
        <v>0.19500000000000001</v>
      </c>
      <c r="J28" s="121">
        <f t="shared" si="2"/>
        <v>0.16900000000000001</v>
      </c>
      <c r="K28" s="121">
        <f t="shared" si="2"/>
        <v>0.155</v>
      </c>
      <c r="L28" s="121">
        <f t="shared" si="2"/>
        <v>0.17100000000000001</v>
      </c>
      <c r="M28" s="121">
        <f t="shared" si="2"/>
        <v>0.22</v>
      </c>
      <c r="N28" s="121">
        <f t="shared" si="2"/>
        <v>0.17</v>
      </c>
      <c r="O28" s="121">
        <f t="shared" si="2"/>
        <v>0.182</v>
      </c>
      <c r="P28" s="121">
        <f t="shared" si="2"/>
        <v>0.22700000000000001</v>
      </c>
      <c r="Q28" s="121">
        <f t="shared" si="2"/>
        <v>0.182</v>
      </c>
      <c r="R28" s="121">
        <f t="shared" si="2"/>
        <v>0.188</v>
      </c>
      <c r="S28" s="121">
        <f t="shared" si="2"/>
        <v>0.25900000000000001</v>
      </c>
      <c r="T28" s="121">
        <f t="shared" si="2"/>
        <v>0.23400000000000001</v>
      </c>
      <c r="U28" s="121">
        <f t="shared" si="2"/>
        <v>0.252</v>
      </c>
      <c r="V28" s="121">
        <f t="shared" si="2"/>
        <v>0.23400000000000001</v>
      </c>
      <c r="W28" s="121">
        <f t="shared" si="2"/>
        <v>0.23699999999999999</v>
      </c>
      <c r="X28" s="121">
        <f t="shared" si="2"/>
        <v>0.185</v>
      </c>
      <c r="Y28" s="121">
        <f t="shared" si="2"/>
        <v>0.20799999999999999</v>
      </c>
      <c r="Z28" s="121">
        <f t="shared" si="2"/>
        <v>0.222</v>
      </c>
      <c r="AA28" s="121">
        <f t="shared" si="2"/>
        <v>0.26300000000000001</v>
      </c>
      <c r="AB28" s="121">
        <f t="shared" si="2"/>
        <v>0.20100000000000001</v>
      </c>
      <c r="AC28" s="121">
        <f t="shared" si="2"/>
        <v>0.23599999999999999</v>
      </c>
      <c r="AD28" s="121">
        <f t="shared" si="2"/>
        <v>0.23799999999999999</v>
      </c>
      <c r="AE28" s="146"/>
      <c r="AF28" s="146"/>
      <c r="AG28" s="146"/>
      <c r="AH28" s="121">
        <f>SUM(AH26:AH27)</f>
        <v>5.7320000000000002</v>
      </c>
      <c r="AI28" s="135"/>
      <c r="AJ28" s="134"/>
    </row>
    <row r="29" spans="1:36">
      <c r="A29" s="4"/>
      <c r="B29" s="3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3"/>
      <c r="AF29" s="3"/>
      <c r="AG29" s="3"/>
      <c r="AH29" s="3"/>
      <c r="AI29" s="4"/>
      <c r="AJ29" s="134"/>
    </row>
    <row r="30" spans="1:36">
      <c r="A30" s="144" t="s">
        <v>31</v>
      </c>
      <c r="B30" s="143" t="s">
        <v>66</v>
      </c>
      <c r="C30" s="113">
        <v>1</v>
      </c>
      <c r="D30" s="113">
        <v>2</v>
      </c>
      <c r="E30" s="113">
        <v>3</v>
      </c>
      <c r="F30" s="113">
        <v>4</v>
      </c>
      <c r="G30" s="113">
        <v>5</v>
      </c>
      <c r="H30" s="113">
        <v>6</v>
      </c>
      <c r="I30" s="113">
        <v>7</v>
      </c>
      <c r="J30" s="113">
        <v>8</v>
      </c>
      <c r="K30" s="113">
        <v>9</v>
      </c>
      <c r="L30" s="113">
        <v>10</v>
      </c>
      <c r="M30" s="113">
        <v>11</v>
      </c>
      <c r="N30" s="113">
        <v>12</v>
      </c>
      <c r="O30" s="113">
        <v>13</v>
      </c>
      <c r="P30" s="113">
        <v>14</v>
      </c>
      <c r="Q30" s="113">
        <v>15</v>
      </c>
      <c r="R30" s="113">
        <v>16</v>
      </c>
      <c r="S30" s="113">
        <v>17</v>
      </c>
      <c r="T30" s="113">
        <v>18</v>
      </c>
      <c r="U30" s="113">
        <v>19</v>
      </c>
      <c r="V30" s="113">
        <v>20</v>
      </c>
      <c r="W30" s="113">
        <v>21</v>
      </c>
      <c r="X30" s="113">
        <v>22</v>
      </c>
      <c r="Y30" s="113">
        <v>23</v>
      </c>
      <c r="Z30" s="113">
        <v>24</v>
      </c>
      <c r="AA30" s="113">
        <v>25</v>
      </c>
      <c r="AB30" s="113">
        <v>26</v>
      </c>
      <c r="AC30" s="113">
        <v>27</v>
      </c>
      <c r="AD30" s="113">
        <v>28</v>
      </c>
      <c r="AE30" s="113">
        <v>29</v>
      </c>
      <c r="AF30" s="113">
        <v>30</v>
      </c>
      <c r="AG30" s="113">
        <v>31</v>
      </c>
      <c r="AH30" s="142" t="s">
        <v>60</v>
      </c>
      <c r="AI30" s="141" t="s">
        <v>63</v>
      </c>
      <c r="AJ30" s="134" t="s">
        <v>71</v>
      </c>
    </row>
    <row r="31" spans="1:36">
      <c r="A31" s="140"/>
      <c r="B31" s="139" t="s">
        <v>51</v>
      </c>
      <c r="C31" s="118">
        <v>0</v>
      </c>
      <c r="D31" s="118">
        <v>0</v>
      </c>
      <c r="E31" s="118">
        <v>0</v>
      </c>
      <c r="F31" s="118">
        <v>0</v>
      </c>
      <c r="G31" s="118">
        <v>2E-3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6.0000000000000001E-3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21">
        <f>SUM(C31:AG31)</f>
        <v>8.0000000000000002E-3</v>
      </c>
      <c r="AI31" s="138">
        <v>0</v>
      </c>
      <c r="AJ31" s="134"/>
    </row>
    <row r="32" spans="1:36">
      <c r="A32" s="140"/>
      <c r="B32" s="139" t="s">
        <v>57</v>
      </c>
      <c r="C32" s="118">
        <v>0.17199999999999999</v>
      </c>
      <c r="D32" s="118">
        <v>0.14000000000000001</v>
      </c>
      <c r="E32" s="118">
        <v>0.35399999999999998</v>
      </c>
      <c r="F32" s="118">
        <v>0.20799999999999999</v>
      </c>
      <c r="G32" s="118">
        <v>0.23100000000000001</v>
      </c>
      <c r="H32" s="118">
        <v>0.22</v>
      </c>
      <c r="I32" s="118">
        <v>0.22500000000000001</v>
      </c>
      <c r="J32" s="118">
        <v>0.186</v>
      </c>
      <c r="K32" s="118">
        <v>0.13500000000000001</v>
      </c>
      <c r="L32" s="118">
        <v>0.31</v>
      </c>
      <c r="M32" s="118">
        <v>0.28299999999999997</v>
      </c>
      <c r="N32" s="118">
        <v>0.22800000000000001</v>
      </c>
      <c r="O32" s="118">
        <v>0.23799999999999999</v>
      </c>
      <c r="P32" s="118">
        <v>0.23400000000000001</v>
      </c>
      <c r="Q32" s="118">
        <v>0.19800000000000001</v>
      </c>
      <c r="R32" s="118">
        <v>0.21199999999999999</v>
      </c>
      <c r="S32" s="118">
        <v>0.25800000000000001</v>
      </c>
      <c r="T32" s="118">
        <v>0.23499999999999999</v>
      </c>
      <c r="U32" s="118">
        <v>0.20799999999999999</v>
      </c>
      <c r="V32" s="118">
        <v>0.24399999999999999</v>
      </c>
      <c r="W32" s="118">
        <v>0.23499999999999999</v>
      </c>
      <c r="X32" s="118">
        <v>0.214</v>
      </c>
      <c r="Y32" s="118">
        <v>0.20200000000000001</v>
      </c>
      <c r="Z32" s="118">
        <v>0.29699999999999999</v>
      </c>
      <c r="AA32" s="118">
        <v>0.26800000000000002</v>
      </c>
      <c r="AB32" s="118">
        <v>0.25900000000000001</v>
      </c>
      <c r="AC32" s="118">
        <v>0.22600000000000001</v>
      </c>
      <c r="AD32" s="118">
        <v>0.27700000000000002</v>
      </c>
      <c r="AE32" s="118">
        <v>0.21</v>
      </c>
      <c r="AF32" s="118">
        <v>0.20200000000000001</v>
      </c>
      <c r="AG32" s="118">
        <v>0.29399999999999998</v>
      </c>
      <c r="AH32" s="121">
        <f>SUM(C32:AG32)</f>
        <v>7.2030000000000003</v>
      </c>
      <c r="AI32" s="138">
        <v>0</v>
      </c>
      <c r="AJ32" s="134"/>
    </row>
    <row r="33" spans="1:36">
      <c r="A33" s="137"/>
      <c r="B33" s="136" t="s">
        <v>60</v>
      </c>
      <c r="C33" s="121">
        <f t="shared" ref="C33:AH33" si="3">SUM(C31:C32)</f>
        <v>0.17199999999999999</v>
      </c>
      <c r="D33" s="121">
        <f t="shared" si="3"/>
        <v>0.14000000000000001</v>
      </c>
      <c r="E33" s="121">
        <f t="shared" si="3"/>
        <v>0.35399999999999998</v>
      </c>
      <c r="F33" s="121">
        <f t="shared" si="3"/>
        <v>0.20799999999999999</v>
      </c>
      <c r="G33" s="121">
        <f t="shared" si="3"/>
        <v>0.23300000000000001</v>
      </c>
      <c r="H33" s="121">
        <f t="shared" si="3"/>
        <v>0.22</v>
      </c>
      <c r="I33" s="121">
        <f t="shared" si="3"/>
        <v>0.22500000000000001</v>
      </c>
      <c r="J33" s="121">
        <f t="shared" si="3"/>
        <v>0.186</v>
      </c>
      <c r="K33" s="121">
        <f t="shared" si="3"/>
        <v>0.13500000000000001</v>
      </c>
      <c r="L33" s="121">
        <f t="shared" si="3"/>
        <v>0.31</v>
      </c>
      <c r="M33" s="121">
        <f t="shared" si="3"/>
        <v>0.28899999999999998</v>
      </c>
      <c r="N33" s="121">
        <f t="shared" si="3"/>
        <v>0.22800000000000001</v>
      </c>
      <c r="O33" s="121">
        <f t="shared" si="3"/>
        <v>0.23799999999999999</v>
      </c>
      <c r="P33" s="121">
        <f t="shared" si="3"/>
        <v>0.23400000000000001</v>
      </c>
      <c r="Q33" s="121">
        <f t="shared" si="3"/>
        <v>0.19800000000000001</v>
      </c>
      <c r="R33" s="121">
        <f t="shared" si="3"/>
        <v>0.21199999999999999</v>
      </c>
      <c r="S33" s="121">
        <f t="shared" si="3"/>
        <v>0.25800000000000001</v>
      </c>
      <c r="T33" s="121">
        <f t="shared" si="3"/>
        <v>0.23499999999999999</v>
      </c>
      <c r="U33" s="121">
        <f t="shared" si="3"/>
        <v>0.20799999999999999</v>
      </c>
      <c r="V33" s="121">
        <f t="shared" si="3"/>
        <v>0.24399999999999999</v>
      </c>
      <c r="W33" s="121">
        <f t="shared" si="3"/>
        <v>0.23499999999999999</v>
      </c>
      <c r="X33" s="121">
        <f t="shared" si="3"/>
        <v>0.214</v>
      </c>
      <c r="Y33" s="121">
        <f t="shared" si="3"/>
        <v>0.20200000000000001</v>
      </c>
      <c r="Z33" s="121">
        <f t="shared" si="3"/>
        <v>0.29699999999999999</v>
      </c>
      <c r="AA33" s="121">
        <f t="shared" si="3"/>
        <v>0.26800000000000002</v>
      </c>
      <c r="AB33" s="121">
        <f t="shared" si="3"/>
        <v>0.25900000000000001</v>
      </c>
      <c r="AC33" s="121">
        <f t="shared" si="3"/>
        <v>0.22600000000000001</v>
      </c>
      <c r="AD33" s="121">
        <f t="shared" si="3"/>
        <v>0.27700000000000002</v>
      </c>
      <c r="AE33" s="121">
        <f t="shared" si="3"/>
        <v>0.21</v>
      </c>
      <c r="AF33" s="121">
        <f t="shared" si="3"/>
        <v>0.20200000000000001</v>
      </c>
      <c r="AG33" s="121">
        <f t="shared" si="3"/>
        <v>0.29399999999999998</v>
      </c>
      <c r="AH33" s="121">
        <f t="shared" si="3"/>
        <v>7.2110000000000003</v>
      </c>
      <c r="AI33" s="135"/>
      <c r="AJ33" s="134"/>
    </row>
    <row r="34" spans="1:36">
      <c r="A34" s="4"/>
      <c r="B34" s="14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4"/>
      <c r="AJ34" s="134"/>
    </row>
    <row r="35" spans="1:36">
      <c r="A35" s="144" t="s">
        <v>32</v>
      </c>
      <c r="B35" s="143" t="s">
        <v>66</v>
      </c>
      <c r="C35" s="113">
        <v>1</v>
      </c>
      <c r="D35" s="113">
        <v>2</v>
      </c>
      <c r="E35" s="113">
        <v>3</v>
      </c>
      <c r="F35" s="113">
        <v>4</v>
      </c>
      <c r="G35" s="113">
        <v>5</v>
      </c>
      <c r="H35" s="113">
        <v>6</v>
      </c>
      <c r="I35" s="113">
        <v>7</v>
      </c>
      <c r="J35" s="113">
        <v>8</v>
      </c>
      <c r="K35" s="113">
        <v>9</v>
      </c>
      <c r="L35" s="113">
        <v>10</v>
      </c>
      <c r="M35" s="113">
        <v>11</v>
      </c>
      <c r="N35" s="113">
        <v>12</v>
      </c>
      <c r="O35" s="113">
        <v>13</v>
      </c>
      <c r="P35" s="113">
        <v>14</v>
      </c>
      <c r="Q35" s="113">
        <v>15</v>
      </c>
      <c r="R35" s="113">
        <v>16</v>
      </c>
      <c r="S35" s="113">
        <v>17</v>
      </c>
      <c r="T35" s="113">
        <v>18</v>
      </c>
      <c r="U35" s="113">
        <v>19</v>
      </c>
      <c r="V35" s="113">
        <v>20</v>
      </c>
      <c r="W35" s="113">
        <v>21</v>
      </c>
      <c r="X35" s="113">
        <v>22</v>
      </c>
      <c r="Y35" s="113">
        <v>23</v>
      </c>
      <c r="Z35" s="113">
        <v>24</v>
      </c>
      <c r="AA35" s="113">
        <v>25</v>
      </c>
      <c r="AB35" s="113">
        <v>26</v>
      </c>
      <c r="AC35" s="113">
        <v>27</v>
      </c>
      <c r="AD35" s="113">
        <v>28</v>
      </c>
      <c r="AE35" s="113">
        <v>29</v>
      </c>
      <c r="AF35" s="113">
        <v>30</v>
      </c>
      <c r="AG35" s="113">
        <v>31</v>
      </c>
      <c r="AH35" s="142" t="s">
        <v>60</v>
      </c>
      <c r="AI35" s="141" t="s">
        <v>63</v>
      </c>
      <c r="AJ35" s="134" t="s">
        <v>32</v>
      </c>
    </row>
    <row r="36" spans="1:36">
      <c r="A36" s="140"/>
      <c r="B36" s="139" t="s">
        <v>51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7.0000000000000001E-3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  <c r="AA36" s="118">
        <v>0</v>
      </c>
      <c r="AB36" s="118">
        <v>0</v>
      </c>
      <c r="AC36" s="118">
        <v>0</v>
      </c>
      <c r="AD36" s="118">
        <v>0</v>
      </c>
      <c r="AE36" s="118">
        <v>0</v>
      </c>
      <c r="AF36" s="118">
        <v>0</v>
      </c>
      <c r="AG36" s="146"/>
      <c r="AH36" s="121">
        <f>SUM(C36:AG36)</f>
        <v>7.0000000000000001E-3</v>
      </c>
      <c r="AI36" s="138">
        <v>0</v>
      </c>
      <c r="AJ36" s="134"/>
    </row>
    <row r="37" spans="1:36">
      <c r="A37" s="140"/>
      <c r="B37" s="139" t="s">
        <v>57</v>
      </c>
      <c r="C37" s="118">
        <v>0.216</v>
      </c>
      <c r="D37" s="118">
        <v>0.30399999999999999</v>
      </c>
      <c r="E37" s="118">
        <v>0.27100000000000002</v>
      </c>
      <c r="F37" s="118">
        <v>0.23100000000000001</v>
      </c>
      <c r="G37" s="118">
        <v>0.192</v>
      </c>
      <c r="H37" s="118">
        <v>0.21099999999999999</v>
      </c>
      <c r="I37" s="118">
        <v>0.26200000000000001</v>
      </c>
      <c r="J37" s="118">
        <v>0.28100000000000003</v>
      </c>
      <c r="K37" s="118">
        <v>0.217</v>
      </c>
      <c r="L37" s="118">
        <v>0.27200000000000002</v>
      </c>
      <c r="M37" s="118">
        <v>0.27900000000000003</v>
      </c>
      <c r="N37" s="118">
        <v>0.19900000000000001</v>
      </c>
      <c r="O37" s="118">
        <v>0.26100000000000001</v>
      </c>
      <c r="P37" s="118">
        <v>0.16900000000000001</v>
      </c>
      <c r="Q37" s="118">
        <v>0.27500000000000002</v>
      </c>
      <c r="R37" s="118">
        <v>0.253</v>
      </c>
      <c r="S37" s="118">
        <v>0.20599999999999999</v>
      </c>
      <c r="T37" s="118">
        <v>0.222</v>
      </c>
      <c r="U37" s="118">
        <v>0.24299999999999999</v>
      </c>
      <c r="V37" s="118">
        <v>0.21</v>
      </c>
      <c r="W37" s="118">
        <v>0.222</v>
      </c>
      <c r="X37" s="118">
        <v>0.30499999999999999</v>
      </c>
      <c r="Y37" s="118">
        <v>0.252</v>
      </c>
      <c r="Z37" s="118">
        <v>0.252</v>
      </c>
      <c r="AA37" s="118">
        <v>0.23599999999999999</v>
      </c>
      <c r="AB37" s="118">
        <v>0.184</v>
      </c>
      <c r="AC37" s="118">
        <v>0.182</v>
      </c>
      <c r="AD37" s="118">
        <v>0.307</v>
      </c>
      <c r="AE37" s="118">
        <v>0.34699999999999998</v>
      </c>
      <c r="AF37" s="118">
        <v>0.25800000000000001</v>
      </c>
      <c r="AG37" s="146"/>
      <c r="AH37" s="121">
        <f>SUM(C37:AG37)</f>
        <v>7.3190000000000017</v>
      </c>
      <c r="AI37" s="138">
        <v>0</v>
      </c>
      <c r="AJ37" s="134"/>
    </row>
    <row r="38" spans="1:36">
      <c r="A38" s="137"/>
      <c r="B38" s="136" t="s">
        <v>60</v>
      </c>
      <c r="C38" s="121">
        <f t="shared" ref="C38:AH38" si="4">SUM(C36:C37)</f>
        <v>0.216</v>
      </c>
      <c r="D38" s="121">
        <f t="shared" si="4"/>
        <v>0.30399999999999999</v>
      </c>
      <c r="E38" s="121">
        <f t="shared" si="4"/>
        <v>0.27100000000000002</v>
      </c>
      <c r="F38" s="121">
        <f t="shared" si="4"/>
        <v>0.23100000000000001</v>
      </c>
      <c r="G38" s="121">
        <f t="shared" si="4"/>
        <v>0.192</v>
      </c>
      <c r="H38" s="121">
        <f t="shared" si="4"/>
        <v>0.21099999999999999</v>
      </c>
      <c r="I38" s="121">
        <f t="shared" si="4"/>
        <v>0.26200000000000001</v>
      </c>
      <c r="J38" s="121">
        <f t="shared" si="4"/>
        <v>0.28800000000000003</v>
      </c>
      <c r="K38" s="121">
        <f t="shared" si="4"/>
        <v>0.217</v>
      </c>
      <c r="L38" s="121">
        <f t="shared" si="4"/>
        <v>0.27200000000000002</v>
      </c>
      <c r="M38" s="121">
        <f t="shared" si="4"/>
        <v>0.27900000000000003</v>
      </c>
      <c r="N38" s="121">
        <f t="shared" si="4"/>
        <v>0.19900000000000001</v>
      </c>
      <c r="O38" s="121">
        <f t="shared" si="4"/>
        <v>0.26100000000000001</v>
      </c>
      <c r="P38" s="121">
        <f t="shared" si="4"/>
        <v>0.16900000000000001</v>
      </c>
      <c r="Q38" s="121">
        <f t="shared" si="4"/>
        <v>0.27500000000000002</v>
      </c>
      <c r="R38" s="121">
        <f t="shared" si="4"/>
        <v>0.253</v>
      </c>
      <c r="S38" s="121">
        <f t="shared" si="4"/>
        <v>0.20599999999999999</v>
      </c>
      <c r="T38" s="121">
        <f t="shared" si="4"/>
        <v>0.222</v>
      </c>
      <c r="U38" s="121">
        <f t="shared" si="4"/>
        <v>0.24299999999999999</v>
      </c>
      <c r="V38" s="121">
        <f t="shared" si="4"/>
        <v>0.21</v>
      </c>
      <c r="W38" s="121">
        <f t="shared" si="4"/>
        <v>0.222</v>
      </c>
      <c r="X38" s="121">
        <f t="shared" si="4"/>
        <v>0.30499999999999999</v>
      </c>
      <c r="Y38" s="121">
        <f t="shared" si="4"/>
        <v>0.252</v>
      </c>
      <c r="Z38" s="121">
        <f t="shared" si="4"/>
        <v>0.252</v>
      </c>
      <c r="AA38" s="121">
        <f t="shared" si="4"/>
        <v>0.23599999999999999</v>
      </c>
      <c r="AB38" s="121">
        <f t="shared" si="4"/>
        <v>0.184</v>
      </c>
      <c r="AC38" s="121">
        <f t="shared" si="4"/>
        <v>0.182</v>
      </c>
      <c r="AD38" s="121">
        <f t="shared" si="4"/>
        <v>0.307</v>
      </c>
      <c r="AE38" s="121">
        <f t="shared" si="4"/>
        <v>0.34699999999999998</v>
      </c>
      <c r="AF38" s="121">
        <f t="shared" si="4"/>
        <v>0.25800000000000001</v>
      </c>
      <c r="AG38" s="121">
        <f t="shared" si="4"/>
        <v>0</v>
      </c>
      <c r="AH38" s="121">
        <f t="shared" si="4"/>
        <v>7.3260000000000014</v>
      </c>
      <c r="AI38" s="135"/>
      <c r="AJ38" s="134"/>
    </row>
    <row r="39" spans="1:36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4"/>
      <c r="AJ39" s="134"/>
    </row>
    <row r="40" spans="1:36">
      <c r="A40" s="144" t="s">
        <v>33</v>
      </c>
      <c r="B40" s="143" t="s">
        <v>66</v>
      </c>
      <c r="C40" s="113">
        <v>1</v>
      </c>
      <c r="D40" s="113">
        <v>2</v>
      </c>
      <c r="E40" s="113">
        <v>3</v>
      </c>
      <c r="F40" s="113">
        <v>4</v>
      </c>
      <c r="G40" s="113">
        <v>5</v>
      </c>
      <c r="H40" s="113">
        <v>6</v>
      </c>
      <c r="I40" s="113">
        <v>7</v>
      </c>
      <c r="J40" s="113">
        <v>8</v>
      </c>
      <c r="K40" s="113">
        <v>9</v>
      </c>
      <c r="L40" s="113">
        <v>10</v>
      </c>
      <c r="M40" s="113">
        <v>11</v>
      </c>
      <c r="N40" s="113">
        <v>12</v>
      </c>
      <c r="O40" s="113">
        <v>13</v>
      </c>
      <c r="P40" s="113">
        <v>14</v>
      </c>
      <c r="Q40" s="113">
        <v>15</v>
      </c>
      <c r="R40" s="113">
        <v>16</v>
      </c>
      <c r="S40" s="113">
        <v>17</v>
      </c>
      <c r="T40" s="113">
        <v>18</v>
      </c>
      <c r="U40" s="113">
        <v>19</v>
      </c>
      <c r="V40" s="113">
        <v>20</v>
      </c>
      <c r="W40" s="113">
        <v>21</v>
      </c>
      <c r="X40" s="113">
        <v>22</v>
      </c>
      <c r="Y40" s="113">
        <v>23</v>
      </c>
      <c r="Z40" s="113">
        <v>24</v>
      </c>
      <c r="AA40" s="113">
        <v>25</v>
      </c>
      <c r="AB40" s="113">
        <v>26</v>
      </c>
      <c r="AC40" s="113">
        <v>27</v>
      </c>
      <c r="AD40" s="113">
        <v>28</v>
      </c>
      <c r="AE40" s="113">
        <v>29</v>
      </c>
      <c r="AF40" s="113">
        <v>30</v>
      </c>
      <c r="AG40" s="113">
        <v>31</v>
      </c>
      <c r="AH40" s="142" t="s">
        <v>60</v>
      </c>
      <c r="AI40" s="141" t="s">
        <v>63</v>
      </c>
      <c r="AJ40" s="134" t="s">
        <v>33</v>
      </c>
    </row>
    <row r="41" spans="1:36" ht="15">
      <c r="A41" s="148"/>
      <c r="B41" s="139" t="s">
        <v>51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0.01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0</v>
      </c>
      <c r="AF41" s="118">
        <v>0</v>
      </c>
      <c r="AG41" s="118">
        <v>0</v>
      </c>
      <c r="AH41" s="121">
        <f>SUM(C41:AG41)</f>
        <v>0.01</v>
      </c>
      <c r="AI41" s="138">
        <v>0</v>
      </c>
      <c r="AJ41" s="134"/>
    </row>
    <row r="42" spans="1:36" ht="15">
      <c r="A42" s="148"/>
      <c r="B42" s="139" t="s">
        <v>57</v>
      </c>
      <c r="C42" s="118">
        <v>0.25700000000000001</v>
      </c>
      <c r="D42" s="118">
        <v>0.23</v>
      </c>
      <c r="E42" s="118">
        <v>0.20899999999999999</v>
      </c>
      <c r="F42" s="118">
        <v>0.14000000000000001</v>
      </c>
      <c r="G42" s="118">
        <v>0.31</v>
      </c>
      <c r="H42" s="118">
        <v>0.25700000000000001</v>
      </c>
      <c r="I42" s="118">
        <v>0.217</v>
      </c>
      <c r="J42" s="118">
        <v>0.26400000000000001</v>
      </c>
      <c r="K42" s="118">
        <v>0.19900000000000001</v>
      </c>
      <c r="L42" s="118">
        <v>0.19</v>
      </c>
      <c r="M42" s="118">
        <v>0.18</v>
      </c>
      <c r="N42" s="118">
        <v>0.28000000000000003</v>
      </c>
      <c r="O42" s="118">
        <v>0.24199999999999999</v>
      </c>
      <c r="P42" s="118">
        <v>0.20399999999999999</v>
      </c>
      <c r="Q42" s="118">
        <v>0.224</v>
      </c>
      <c r="R42" s="118">
        <v>0.23</v>
      </c>
      <c r="S42" s="118">
        <v>0.19600000000000001</v>
      </c>
      <c r="T42" s="118">
        <v>0.19800000000000001</v>
      </c>
      <c r="U42" s="118">
        <v>0.26900000000000002</v>
      </c>
      <c r="V42" s="118">
        <v>0.315</v>
      </c>
      <c r="W42" s="118">
        <v>0.249</v>
      </c>
      <c r="X42" s="118">
        <v>0.28599999999999998</v>
      </c>
      <c r="Y42" s="118">
        <v>0.26500000000000001</v>
      </c>
      <c r="Z42" s="118">
        <v>0.22800000000000001</v>
      </c>
      <c r="AA42" s="118">
        <v>0.26100000000000001</v>
      </c>
      <c r="AB42" s="118">
        <v>0.28399999999999997</v>
      </c>
      <c r="AC42" s="118">
        <v>0.40600000000000003</v>
      </c>
      <c r="AD42" s="118">
        <v>0.26800000000000002</v>
      </c>
      <c r="AE42" s="118">
        <v>0.28299999999999997</v>
      </c>
      <c r="AF42" s="118">
        <v>0.34100000000000003</v>
      </c>
      <c r="AG42" s="118">
        <v>0.254</v>
      </c>
      <c r="AH42" s="121">
        <f>SUM(C42:AG42)</f>
        <v>7.7360000000000007</v>
      </c>
      <c r="AI42" s="138">
        <v>0</v>
      </c>
      <c r="AJ42" s="134"/>
    </row>
    <row r="43" spans="1:36">
      <c r="A43" s="137"/>
      <c r="B43" s="136" t="s">
        <v>60</v>
      </c>
      <c r="C43" s="121">
        <f t="shared" ref="C43:AH43" si="5">SUM(C41:C42)</f>
        <v>0.25700000000000001</v>
      </c>
      <c r="D43" s="121">
        <f t="shared" si="5"/>
        <v>0.23</v>
      </c>
      <c r="E43" s="121">
        <f t="shared" si="5"/>
        <v>0.20899999999999999</v>
      </c>
      <c r="F43" s="121">
        <f t="shared" si="5"/>
        <v>0.14000000000000001</v>
      </c>
      <c r="G43" s="121">
        <f t="shared" si="5"/>
        <v>0.31</v>
      </c>
      <c r="H43" s="121">
        <f t="shared" si="5"/>
        <v>0.25700000000000001</v>
      </c>
      <c r="I43" s="121">
        <f t="shared" si="5"/>
        <v>0.22700000000000001</v>
      </c>
      <c r="J43" s="121">
        <f t="shared" si="5"/>
        <v>0.26400000000000001</v>
      </c>
      <c r="K43" s="121">
        <f t="shared" si="5"/>
        <v>0.19900000000000001</v>
      </c>
      <c r="L43" s="121">
        <f t="shared" si="5"/>
        <v>0.19</v>
      </c>
      <c r="M43" s="121">
        <f t="shared" si="5"/>
        <v>0.18</v>
      </c>
      <c r="N43" s="121">
        <f t="shared" si="5"/>
        <v>0.28000000000000003</v>
      </c>
      <c r="O43" s="121">
        <f t="shared" si="5"/>
        <v>0.24199999999999999</v>
      </c>
      <c r="P43" s="121">
        <f t="shared" si="5"/>
        <v>0.20399999999999999</v>
      </c>
      <c r="Q43" s="121">
        <f t="shared" si="5"/>
        <v>0.224</v>
      </c>
      <c r="R43" s="121">
        <f t="shared" si="5"/>
        <v>0.23</v>
      </c>
      <c r="S43" s="121">
        <f t="shared" si="5"/>
        <v>0.19600000000000001</v>
      </c>
      <c r="T43" s="121">
        <f t="shared" si="5"/>
        <v>0.19800000000000001</v>
      </c>
      <c r="U43" s="121">
        <f t="shared" si="5"/>
        <v>0.26900000000000002</v>
      </c>
      <c r="V43" s="121">
        <f t="shared" si="5"/>
        <v>0.315</v>
      </c>
      <c r="W43" s="121">
        <f t="shared" si="5"/>
        <v>0.249</v>
      </c>
      <c r="X43" s="121">
        <f t="shared" si="5"/>
        <v>0.28599999999999998</v>
      </c>
      <c r="Y43" s="121">
        <f t="shared" si="5"/>
        <v>0.26500000000000001</v>
      </c>
      <c r="Z43" s="121">
        <f t="shared" si="5"/>
        <v>0.22800000000000001</v>
      </c>
      <c r="AA43" s="121">
        <f t="shared" si="5"/>
        <v>0.26100000000000001</v>
      </c>
      <c r="AB43" s="121">
        <f t="shared" si="5"/>
        <v>0.28399999999999997</v>
      </c>
      <c r="AC43" s="121">
        <f t="shared" si="5"/>
        <v>0.40600000000000003</v>
      </c>
      <c r="AD43" s="121">
        <f t="shared" si="5"/>
        <v>0.26800000000000002</v>
      </c>
      <c r="AE43" s="121">
        <f t="shared" si="5"/>
        <v>0.28299999999999997</v>
      </c>
      <c r="AF43" s="121">
        <f t="shared" si="5"/>
        <v>0.34100000000000003</v>
      </c>
      <c r="AG43" s="121">
        <f t="shared" si="5"/>
        <v>0.254</v>
      </c>
      <c r="AH43" s="121">
        <f t="shared" si="5"/>
        <v>7.7460000000000004</v>
      </c>
      <c r="AI43" s="135"/>
      <c r="AJ43" s="134"/>
    </row>
    <row r="44" spans="1:36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47"/>
      <c r="AA44" s="3"/>
      <c r="AB44" s="3"/>
      <c r="AC44" s="3"/>
      <c r="AD44" s="3"/>
      <c r="AE44" s="3"/>
      <c r="AF44" s="3"/>
      <c r="AG44" s="3"/>
      <c r="AH44" s="3"/>
      <c r="AI44" s="4"/>
      <c r="AJ44" s="134"/>
    </row>
    <row r="45" spans="1:36">
      <c r="A45" s="144" t="s">
        <v>36</v>
      </c>
      <c r="B45" s="143" t="s">
        <v>66</v>
      </c>
      <c r="C45" s="113">
        <v>1</v>
      </c>
      <c r="D45" s="113">
        <v>2</v>
      </c>
      <c r="E45" s="113">
        <v>3</v>
      </c>
      <c r="F45" s="113">
        <v>4</v>
      </c>
      <c r="G45" s="113">
        <v>5</v>
      </c>
      <c r="H45" s="113">
        <v>6</v>
      </c>
      <c r="I45" s="113">
        <v>7</v>
      </c>
      <c r="J45" s="113">
        <v>8</v>
      </c>
      <c r="K45" s="113">
        <v>9</v>
      </c>
      <c r="L45" s="113">
        <v>10</v>
      </c>
      <c r="M45" s="113">
        <v>11</v>
      </c>
      <c r="N45" s="113">
        <v>12</v>
      </c>
      <c r="O45" s="113">
        <v>13</v>
      </c>
      <c r="P45" s="113">
        <v>14</v>
      </c>
      <c r="Q45" s="113">
        <v>15</v>
      </c>
      <c r="R45" s="113">
        <v>16</v>
      </c>
      <c r="S45" s="113">
        <v>17</v>
      </c>
      <c r="T45" s="113">
        <v>18</v>
      </c>
      <c r="U45" s="113">
        <v>19</v>
      </c>
      <c r="V45" s="113">
        <v>20</v>
      </c>
      <c r="W45" s="113">
        <v>21</v>
      </c>
      <c r="X45" s="113">
        <v>22</v>
      </c>
      <c r="Y45" s="113">
        <v>23</v>
      </c>
      <c r="Z45" s="113">
        <v>24</v>
      </c>
      <c r="AA45" s="113">
        <v>25</v>
      </c>
      <c r="AB45" s="113">
        <v>26</v>
      </c>
      <c r="AC45" s="113">
        <v>27</v>
      </c>
      <c r="AD45" s="113">
        <v>28</v>
      </c>
      <c r="AE45" s="113">
        <v>29</v>
      </c>
      <c r="AF45" s="113">
        <v>30</v>
      </c>
      <c r="AG45" s="113">
        <v>31</v>
      </c>
      <c r="AH45" s="142" t="s">
        <v>60</v>
      </c>
      <c r="AI45" s="141" t="s">
        <v>63</v>
      </c>
      <c r="AJ45" s="134" t="s">
        <v>36</v>
      </c>
    </row>
    <row r="46" spans="1:36">
      <c r="A46" s="140"/>
      <c r="B46" s="139" t="s">
        <v>51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1.4999999999999999E-2</v>
      </c>
      <c r="M46" s="118">
        <v>3.0000000000000001E-3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46"/>
      <c r="AH46" s="121">
        <f>SUM(C46:AG46)</f>
        <v>1.7999999999999999E-2</v>
      </c>
      <c r="AI46" s="138">
        <v>0</v>
      </c>
      <c r="AJ46" s="134"/>
    </row>
    <row r="47" spans="1:36">
      <c r="A47" s="140"/>
      <c r="B47" s="139" t="s">
        <v>57</v>
      </c>
      <c r="C47" s="118">
        <v>0.18</v>
      </c>
      <c r="D47" s="118">
        <v>0.41599999999999998</v>
      </c>
      <c r="E47" s="118">
        <v>0.38800000000000001</v>
      </c>
      <c r="F47" s="118">
        <v>0.26900000000000002</v>
      </c>
      <c r="G47" s="118">
        <v>0.30199999999999999</v>
      </c>
      <c r="H47" s="118">
        <v>0.26</v>
      </c>
      <c r="I47" s="118">
        <v>0.23200000000000001</v>
      </c>
      <c r="J47" s="118">
        <v>0.21</v>
      </c>
      <c r="K47" s="118">
        <v>0.26800000000000002</v>
      </c>
      <c r="L47" s="118">
        <v>0.25900000000000001</v>
      </c>
      <c r="M47" s="118">
        <v>0.222</v>
      </c>
      <c r="N47" s="118">
        <v>0.26</v>
      </c>
      <c r="O47" s="118">
        <v>0.217</v>
      </c>
      <c r="P47" s="118">
        <v>0.21199999999999999</v>
      </c>
      <c r="Q47" s="118">
        <v>0.252</v>
      </c>
      <c r="R47" s="118">
        <v>0.23</v>
      </c>
      <c r="S47" s="118">
        <v>0.253</v>
      </c>
      <c r="T47" s="118">
        <v>0.19</v>
      </c>
      <c r="U47" s="118">
        <v>0.224</v>
      </c>
      <c r="V47" s="118">
        <v>0.192</v>
      </c>
      <c r="W47" s="118">
        <v>0.20799999999999999</v>
      </c>
      <c r="X47" s="118">
        <v>0.20200000000000001</v>
      </c>
      <c r="Y47" s="118">
        <v>0.27</v>
      </c>
      <c r="Z47" s="118">
        <v>0.32100000000000001</v>
      </c>
      <c r="AA47" s="118">
        <v>0.24</v>
      </c>
      <c r="AB47" s="118">
        <v>0.309</v>
      </c>
      <c r="AC47" s="118">
        <v>0.28100000000000003</v>
      </c>
      <c r="AD47" s="118">
        <v>0.217</v>
      </c>
      <c r="AE47" s="118">
        <v>0.247</v>
      </c>
      <c r="AF47" s="118">
        <v>0.253</v>
      </c>
      <c r="AG47" s="146"/>
      <c r="AH47" s="121">
        <f>SUM(C47:AG47)</f>
        <v>7.5840000000000005</v>
      </c>
      <c r="AI47" s="138">
        <v>0</v>
      </c>
      <c r="AJ47" s="134"/>
    </row>
    <row r="48" spans="1:36">
      <c r="A48" s="137"/>
      <c r="B48" s="136" t="s">
        <v>60</v>
      </c>
      <c r="C48" s="121">
        <f t="shared" ref="C48:AF48" si="6">SUM(C46:C47)</f>
        <v>0.18</v>
      </c>
      <c r="D48" s="121">
        <f t="shared" si="6"/>
        <v>0.41599999999999998</v>
      </c>
      <c r="E48" s="121">
        <f t="shared" si="6"/>
        <v>0.38800000000000001</v>
      </c>
      <c r="F48" s="121">
        <f t="shared" si="6"/>
        <v>0.26900000000000002</v>
      </c>
      <c r="G48" s="121">
        <f t="shared" si="6"/>
        <v>0.30199999999999999</v>
      </c>
      <c r="H48" s="121">
        <f t="shared" si="6"/>
        <v>0.26</v>
      </c>
      <c r="I48" s="121">
        <f t="shared" si="6"/>
        <v>0.23200000000000001</v>
      </c>
      <c r="J48" s="121">
        <f t="shared" si="6"/>
        <v>0.21</v>
      </c>
      <c r="K48" s="121">
        <f t="shared" si="6"/>
        <v>0.26800000000000002</v>
      </c>
      <c r="L48" s="121">
        <f t="shared" si="6"/>
        <v>0.27400000000000002</v>
      </c>
      <c r="M48" s="121">
        <f t="shared" si="6"/>
        <v>0.22500000000000001</v>
      </c>
      <c r="N48" s="121">
        <f t="shared" si="6"/>
        <v>0.26</v>
      </c>
      <c r="O48" s="121">
        <f t="shared" si="6"/>
        <v>0.217</v>
      </c>
      <c r="P48" s="121">
        <f t="shared" si="6"/>
        <v>0.21199999999999999</v>
      </c>
      <c r="Q48" s="121">
        <f t="shared" si="6"/>
        <v>0.252</v>
      </c>
      <c r="R48" s="121">
        <f t="shared" si="6"/>
        <v>0.23</v>
      </c>
      <c r="S48" s="121">
        <f t="shared" si="6"/>
        <v>0.253</v>
      </c>
      <c r="T48" s="121">
        <f t="shared" si="6"/>
        <v>0.19</v>
      </c>
      <c r="U48" s="121">
        <f t="shared" si="6"/>
        <v>0.224</v>
      </c>
      <c r="V48" s="121">
        <f t="shared" si="6"/>
        <v>0.192</v>
      </c>
      <c r="W48" s="121">
        <f t="shared" si="6"/>
        <v>0.20799999999999999</v>
      </c>
      <c r="X48" s="121">
        <f t="shared" si="6"/>
        <v>0.20200000000000001</v>
      </c>
      <c r="Y48" s="121">
        <f t="shared" si="6"/>
        <v>0.27</v>
      </c>
      <c r="Z48" s="121">
        <f t="shared" si="6"/>
        <v>0.32100000000000001</v>
      </c>
      <c r="AA48" s="121">
        <f t="shared" si="6"/>
        <v>0.24</v>
      </c>
      <c r="AB48" s="121">
        <f t="shared" si="6"/>
        <v>0.309</v>
      </c>
      <c r="AC48" s="121">
        <f t="shared" si="6"/>
        <v>0.28100000000000003</v>
      </c>
      <c r="AD48" s="121">
        <f t="shared" si="6"/>
        <v>0.217</v>
      </c>
      <c r="AE48" s="121">
        <f t="shared" si="6"/>
        <v>0.247</v>
      </c>
      <c r="AF48" s="121">
        <f t="shared" si="6"/>
        <v>0.253</v>
      </c>
      <c r="AG48" s="145"/>
      <c r="AH48" s="121">
        <f>SUM(AH46:AH47)</f>
        <v>7.6020000000000003</v>
      </c>
      <c r="AI48" s="135"/>
      <c r="AJ48" s="134"/>
    </row>
    <row r="49" spans="1:36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4"/>
      <c r="AJ49" s="134"/>
    </row>
    <row r="50" spans="1:36">
      <c r="A50" s="144" t="s">
        <v>37</v>
      </c>
      <c r="B50" s="143" t="s">
        <v>66</v>
      </c>
      <c r="C50" s="113">
        <v>1</v>
      </c>
      <c r="D50" s="113">
        <v>2</v>
      </c>
      <c r="E50" s="113">
        <v>3</v>
      </c>
      <c r="F50" s="113">
        <v>4</v>
      </c>
      <c r="G50" s="113">
        <v>5</v>
      </c>
      <c r="H50" s="113">
        <v>6</v>
      </c>
      <c r="I50" s="113">
        <v>7</v>
      </c>
      <c r="J50" s="113">
        <v>8</v>
      </c>
      <c r="K50" s="113">
        <v>9</v>
      </c>
      <c r="L50" s="113">
        <v>10</v>
      </c>
      <c r="M50" s="113">
        <v>11</v>
      </c>
      <c r="N50" s="113">
        <v>12</v>
      </c>
      <c r="O50" s="113">
        <v>13</v>
      </c>
      <c r="P50" s="113">
        <v>14</v>
      </c>
      <c r="Q50" s="113">
        <v>15</v>
      </c>
      <c r="R50" s="113">
        <v>16</v>
      </c>
      <c r="S50" s="113">
        <v>17</v>
      </c>
      <c r="T50" s="113">
        <v>18</v>
      </c>
      <c r="U50" s="113">
        <v>19</v>
      </c>
      <c r="V50" s="113">
        <v>20</v>
      </c>
      <c r="W50" s="113">
        <v>21</v>
      </c>
      <c r="X50" s="113">
        <v>22</v>
      </c>
      <c r="Y50" s="113">
        <v>23</v>
      </c>
      <c r="Z50" s="113">
        <v>24</v>
      </c>
      <c r="AA50" s="113">
        <v>25</v>
      </c>
      <c r="AB50" s="113">
        <v>26</v>
      </c>
      <c r="AC50" s="113">
        <v>27</v>
      </c>
      <c r="AD50" s="113">
        <v>28</v>
      </c>
      <c r="AE50" s="113">
        <v>29</v>
      </c>
      <c r="AF50" s="113">
        <v>30</v>
      </c>
      <c r="AG50" s="113">
        <v>31</v>
      </c>
      <c r="AH50" s="142" t="s">
        <v>60</v>
      </c>
      <c r="AI50" s="141" t="s">
        <v>63</v>
      </c>
      <c r="AJ50" s="134" t="s">
        <v>37</v>
      </c>
    </row>
    <row r="51" spans="1:36">
      <c r="A51" s="140"/>
      <c r="B51" s="139" t="s">
        <v>51</v>
      </c>
      <c r="C51" s="118">
        <v>8.9999999999999993E-3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0.187</v>
      </c>
      <c r="N51" s="118">
        <v>0.20599999999999999</v>
      </c>
      <c r="O51" s="118">
        <v>0.156</v>
      </c>
      <c r="P51" s="118">
        <v>0.22600000000000001</v>
      </c>
      <c r="Q51" s="118">
        <v>0.247</v>
      </c>
      <c r="R51" s="118">
        <v>0.222</v>
      </c>
      <c r="S51" s="118">
        <v>0.22</v>
      </c>
      <c r="T51" s="118">
        <v>0.223</v>
      </c>
      <c r="U51" s="118">
        <v>0.16800000000000001</v>
      </c>
      <c r="V51" s="118">
        <v>0.21</v>
      </c>
      <c r="W51" s="118">
        <v>0.317</v>
      </c>
      <c r="X51" s="118">
        <v>0.32300000000000001</v>
      </c>
      <c r="Y51" s="118">
        <v>0.222</v>
      </c>
      <c r="Z51" s="118">
        <v>0.26100000000000001</v>
      </c>
      <c r="AA51" s="118">
        <v>0.252</v>
      </c>
      <c r="AB51" s="118">
        <v>0.19</v>
      </c>
      <c r="AC51" s="118">
        <v>0.35499999999999998</v>
      </c>
      <c r="AD51" s="118">
        <v>0.27100000000000002</v>
      </c>
      <c r="AE51" s="118">
        <v>0.19400000000000001</v>
      </c>
      <c r="AF51" s="118">
        <v>0.27100000000000002</v>
      </c>
      <c r="AG51" s="118">
        <v>0.20599999999999999</v>
      </c>
      <c r="AH51" s="121">
        <f>SUM(C51:AG51)</f>
        <v>4.9360000000000008</v>
      </c>
      <c r="AI51" s="138">
        <v>0</v>
      </c>
      <c r="AJ51" s="134"/>
    </row>
    <row r="52" spans="1:36">
      <c r="A52" s="140"/>
      <c r="B52" s="139" t="s">
        <v>57</v>
      </c>
      <c r="C52" s="118">
        <v>0.27900000000000003</v>
      </c>
      <c r="D52" s="118">
        <v>0.25600000000000001</v>
      </c>
      <c r="E52" s="118">
        <v>0.26400000000000001</v>
      </c>
      <c r="F52" s="118">
        <v>0.223</v>
      </c>
      <c r="G52" s="118">
        <v>0.317</v>
      </c>
      <c r="H52" s="118">
        <v>0.22</v>
      </c>
      <c r="I52" s="118">
        <v>0.27900000000000003</v>
      </c>
      <c r="J52" s="118">
        <v>0.23400000000000001</v>
      </c>
      <c r="K52" s="118">
        <v>0.23100000000000001</v>
      </c>
      <c r="L52" s="118">
        <v>0.25900000000000001</v>
      </c>
      <c r="M52" s="118">
        <v>1E-3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8">
        <v>0</v>
      </c>
      <c r="W52" s="118">
        <v>0</v>
      </c>
      <c r="X52" s="118">
        <v>0</v>
      </c>
      <c r="Y52" s="118">
        <v>0</v>
      </c>
      <c r="Z52" s="118">
        <v>1E-3</v>
      </c>
      <c r="AA52" s="118">
        <v>0</v>
      </c>
      <c r="AB52" s="118">
        <v>1E-3</v>
      </c>
      <c r="AC52" s="118">
        <v>0</v>
      </c>
      <c r="AD52" s="118">
        <v>0</v>
      </c>
      <c r="AE52" s="118">
        <v>0</v>
      </c>
      <c r="AF52" s="118">
        <v>0</v>
      </c>
      <c r="AG52" s="118">
        <v>0</v>
      </c>
      <c r="AH52" s="121">
        <f>SUM(C52:AG52)</f>
        <v>2.5649999999999995</v>
      </c>
      <c r="AI52" s="138">
        <v>0</v>
      </c>
      <c r="AJ52" s="134"/>
    </row>
    <row r="53" spans="1:36">
      <c r="A53" s="137"/>
      <c r="B53" s="136" t="s">
        <v>60</v>
      </c>
      <c r="C53" s="121">
        <f t="shared" ref="C53:AH53" si="7">SUM(C51:C52)</f>
        <v>0.28800000000000003</v>
      </c>
      <c r="D53" s="121">
        <f t="shared" si="7"/>
        <v>0.25600000000000001</v>
      </c>
      <c r="E53" s="121">
        <f t="shared" si="7"/>
        <v>0.26400000000000001</v>
      </c>
      <c r="F53" s="121">
        <f t="shared" si="7"/>
        <v>0.223</v>
      </c>
      <c r="G53" s="121">
        <f t="shared" si="7"/>
        <v>0.317</v>
      </c>
      <c r="H53" s="121">
        <f t="shared" si="7"/>
        <v>0.22</v>
      </c>
      <c r="I53" s="121">
        <f t="shared" si="7"/>
        <v>0.27900000000000003</v>
      </c>
      <c r="J53" s="121">
        <f t="shared" si="7"/>
        <v>0.23400000000000001</v>
      </c>
      <c r="K53" s="121">
        <f t="shared" si="7"/>
        <v>0.23100000000000001</v>
      </c>
      <c r="L53" s="121">
        <f t="shared" si="7"/>
        <v>0.25900000000000001</v>
      </c>
      <c r="M53" s="121">
        <f t="shared" si="7"/>
        <v>0.188</v>
      </c>
      <c r="N53" s="121">
        <f t="shared" si="7"/>
        <v>0.20599999999999999</v>
      </c>
      <c r="O53" s="121">
        <f t="shared" si="7"/>
        <v>0.156</v>
      </c>
      <c r="P53" s="121">
        <f t="shared" si="7"/>
        <v>0.22600000000000001</v>
      </c>
      <c r="Q53" s="121">
        <f t="shared" si="7"/>
        <v>0.247</v>
      </c>
      <c r="R53" s="121">
        <f t="shared" si="7"/>
        <v>0.222</v>
      </c>
      <c r="S53" s="121">
        <f t="shared" si="7"/>
        <v>0.22</v>
      </c>
      <c r="T53" s="121">
        <f t="shared" si="7"/>
        <v>0.223</v>
      </c>
      <c r="U53" s="121">
        <f t="shared" si="7"/>
        <v>0.16800000000000001</v>
      </c>
      <c r="V53" s="121">
        <f t="shared" si="7"/>
        <v>0.21</v>
      </c>
      <c r="W53" s="121">
        <f t="shared" si="7"/>
        <v>0.317</v>
      </c>
      <c r="X53" s="121">
        <f t="shared" si="7"/>
        <v>0.32300000000000001</v>
      </c>
      <c r="Y53" s="121">
        <f t="shared" si="7"/>
        <v>0.222</v>
      </c>
      <c r="Z53" s="121">
        <f t="shared" si="7"/>
        <v>0.26200000000000001</v>
      </c>
      <c r="AA53" s="121">
        <f t="shared" si="7"/>
        <v>0.252</v>
      </c>
      <c r="AB53" s="121">
        <f t="shared" si="7"/>
        <v>0.191</v>
      </c>
      <c r="AC53" s="121">
        <f t="shared" si="7"/>
        <v>0.35499999999999998</v>
      </c>
      <c r="AD53" s="121">
        <f t="shared" si="7"/>
        <v>0.27100000000000002</v>
      </c>
      <c r="AE53" s="121">
        <f t="shared" si="7"/>
        <v>0.19400000000000001</v>
      </c>
      <c r="AF53" s="121">
        <f t="shared" si="7"/>
        <v>0.27100000000000002</v>
      </c>
      <c r="AG53" s="121">
        <f t="shared" si="7"/>
        <v>0.20599999999999999</v>
      </c>
      <c r="AH53" s="121">
        <f t="shared" si="7"/>
        <v>7.5010000000000003</v>
      </c>
      <c r="AI53" s="135"/>
      <c r="AJ53" s="134"/>
    </row>
    <row r="54" spans="1:36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4"/>
      <c r="AJ54" s="134"/>
    </row>
    <row r="55" spans="1:36">
      <c r="A55" s="144" t="s">
        <v>38</v>
      </c>
      <c r="B55" s="143" t="s">
        <v>66</v>
      </c>
      <c r="C55" s="113">
        <v>1</v>
      </c>
      <c r="D55" s="113">
        <v>2</v>
      </c>
      <c r="E55" s="113">
        <v>3</v>
      </c>
      <c r="F55" s="113">
        <v>4</v>
      </c>
      <c r="G55" s="113">
        <v>5</v>
      </c>
      <c r="H55" s="113">
        <v>6</v>
      </c>
      <c r="I55" s="113">
        <v>7</v>
      </c>
      <c r="J55" s="113">
        <v>8</v>
      </c>
      <c r="K55" s="113">
        <v>9</v>
      </c>
      <c r="L55" s="113">
        <v>10</v>
      </c>
      <c r="M55" s="113">
        <v>11</v>
      </c>
      <c r="N55" s="113">
        <v>12</v>
      </c>
      <c r="O55" s="113">
        <v>13</v>
      </c>
      <c r="P55" s="113">
        <v>14</v>
      </c>
      <c r="Q55" s="113">
        <v>15</v>
      </c>
      <c r="R55" s="113">
        <v>16</v>
      </c>
      <c r="S55" s="113">
        <v>17</v>
      </c>
      <c r="T55" s="113">
        <v>18</v>
      </c>
      <c r="U55" s="113">
        <v>19</v>
      </c>
      <c r="V55" s="113">
        <v>20</v>
      </c>
      <c r="W55" s="113">
        <v>21</v>
      </c>
      <c r="X55" s="113">
        <v>22</v>
      </c>
      <c r="Y55" s="113">
        <v>23</v>
      </c>
      <c r="Z55" s="113">
        <v>24</v>
      </c>
      <c r="AA55" s="113">
        <v>25</v>
      </c>
      <c r="AB55" s="113">
        <v>26</v>
      </c>
      <c r="AC55" s="113">
        <v>27</v>
      </c>
      <c r="AD55" s="113">
        <v>28</v>
      </c>
      <c r="AE55" s="113">
        <v>29</v>
      </c>
      <c r="AF55" s="113">
        <v>30</v>
      </c>
      <c r="AG55" s="113">
        <v>31</v>
      </c>
      <c r="AH55" s="142" t="s">
        <v>60</v>
      </c>
      <c r="AI55" s="141" t="s">
        <v>63</v>
      </c>
      <c r="AJ55" s="134" t="s">
        <v>70</v>
      </c>
    </row>
    <row r="56" spans="1:36">
      <c r="A56" s="140"/>
      <c r="B56" s="139" t="s">
        <v>51</v>
      </c>
      <c r="C56" s="118">
        <v>0.27700000000000002</v>
      </c>
      <c r="D56" s="118">
        <v>0.184</v>
      </c>
      <c r="E56" s="118">
        <v>0.191</v>
      </c>
      <c r="F56" s="118">
        <v>0.28799999999999998</v>
      </c>
      <c r="G56" s="118">
        <v>0.27700000000000002</v>
      </c>
      <c r="H56" s="118">
        <v>0.24399999999999999</v>
      </c>
      <c r="I56" s="118">
        <v>0.25800000000000001</v>
      </c>
      <c r="J56" s="118">
        <v>0.25600000000000001</v>
      </c>
      <c r="K56" s="118">
        <v>0.182</v>
      </c>
      <c r="L56" s="118">
        <v>0.114</v>
      </c>
      <c r="M56" s="118">
        <v>0.377</v>
      </c>
      <c r="N56" s="118">
        <v>0.28499999999999998</v>
      </c>
      <c r="O56" s="118">
        <v>0.251</v>
      </c>
      <c r="P56" s="118">
        <v>0.22700000000000001</v>
      </c>
      <c r="Q56" s="118">
        <v>0.245</v>
      </c>
      <c r="R56" s="118">
        <v>0.20899999999999999</v>
      </c>
      <c r="S56" s="118">
        <v>0.20100000000000001</v>
      </c>
      <c r="T56" s="118">
        <v>0.28299999999999997</v>
      </c>
      <c r="U56" s="118">
        <v>0.29099999999999998</v>
      </c>
      <c r="V56" s="118">
        <v>0.193</v>
      </c>
      <c r="W56" s="118">
        <v>0.29399999999999998</v>
      </c>
      <c r="X56" s="118">
        <v>0.28799999999999998</v>
      </c>
      <c r="Y56" s="118">
        <v>0.221</v>
      </c>
      <c r="Z56" s="118">
        <v>0.29199999999999998</v>
      </c>
      <c r="AA56" s="118">
        <v>0.23499999999999999</v>
      </c>
      <c r="AB56" s="118">
        <v>0.32100000000000001</v>
      </c>
      <c r="AC56" s="118">
        <v>0.223</v>
      </c>
      <c r="AD56" s="118">
        <v>0.28299999999999997</v>
      </c>
      <c r="AE56" s="118">
        <v>0.26400000000000001</v>
      </c>
      <c r="AF56" s="118">
        <v>0.223</v>
      </c>
      <c r="AG56" s="118">
        <v>0.188</v>
      </c>
      <c r="AH56" s="121">
        <f>SUM(C56:AG56)</f>
        <v>7.665</v>
      </c>
      <c r="AI56" s="138">
        <v>0</v>
      </c>
      <c r="AJ56" s="134"/>
    </row>
    <row r="57" spans="1:36">
      <c r="A57" s="140"/>
      <c r="B57" s="139" t="s">
        <v>57</v>
      </c>
      <c r="C57" s="118">
        <v>0</v>
      </c>
      <c r="D57" s="118">
        <v>0</v>
      </c>
      <c r="E57" s="118">
        <v>0</v>
      </c>
      <c r="F57" s="118">
        <v>0</v>
      </c>
      <c r="G57" s="118">
        <v>1.4E-2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1E-3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18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  <c r="AA57" s="118">
        <v>0</v>
      </c>
      <c r="AB57" s="118">
        <v>0</v>
      </c>
      <c r="AC57" s="118">
        <v>0</v>
      </c>
      <c r="AD57" s="118">
        <v>0</v>
      </c>
      <c r="AE57" s="118">
        <v>0</v>
      </c>
      <c r="AF57" s="118">
        <v>0</v>
      </c>
      <c r="AG57" s="118">
        <v>0</v>
      </c>
      <c r="AH57" s="121">
        <f>SUM(C57:AG57)</f>
        <v>1.4999999999999999E-2</v>
      </c>
      <c r="AI57" s="138">
        <v>0</v>
      </c>
      <c r="AJ57" s="134"/>
    </row>
    <row r="58" spans="1:36">
      <c r="A58" s="137"/>
      <c r="B58" s="136" t="s">
        <v>60</v>
      </c>
      <c r="C58" s="121">
        <f t="shared" ref="C58:AH58" si="8">SUM(C56:C57)</f>
        <v>0.27700000000000002</v>
      </c>
      <c r="D58" s="121">
        <f t="shared" si="8"/>
        <v>0.184</v>
      </c>
      <c r="E58" s="121">
        <f t="shared" si="8"/>
        <v>0.191</v>
      </c>
      <c r="F58" s="121">
        <f t="shared" si="8"/>
        <v>0.28799999999999998</v>
      </c>
      <c r="G58" s="121">
        <f t="shared" si="8"/>
        <v>0.29100000000000004</v>
      </c>
      <c r="H58" s="121">
        <f t="shared" si="8"/>
        <v>0.24399999999999999</v>
      </c>
      <c r="I58" s="121">
        <f t="shared" si="8"/>
        <v>0.25800000000000001</v>
      </c>
      <c r="J58" s="121">
        <f t="shared" si="8"/>
        <v>0.25600000000000001</v>
      </c>
      <c r="K58" s="121">
        <f t="shared" si="8"/>
        <v>0.182</v>
      </c>
      <c r="L58" s="121">
        <f t="shared" si="8"/>
        <v>0.114</v>
      </c>
      <c r="M58" s="121">
        <f t="shared" si="8"/>
        <v>0.377</v>
      </c>
      <c r="N58" s="121">
        <f t="shared" si="8"/>
        <v>0.28499999999999998</v>
      </c>
      <c r="O58" s="121">
        <f t="shared" si="8"/>
        <v>0.252</v>
      </c>
      <c r="P58" s="121">
        <f t="shared" si="8"/>
        <v>0.22700000000000001</v>
      </c>
      <c r="Q58" s="121">
        <f t="shared" si="8"/>
        <v>0.245</v>
      </c>
      <c r="R58" s="121">
        <f t="shared" si="8"/>
        <v>0.20899999999999999</v>
      </c>
      <c r="S58" s="121">
        <f t="shared" si="8"/>
        <v>0.20100000000000001</v>
      </c>
      <c r="T58" s="121">
        <f t="shared" si="8"/>
        <v>0.28299999999999997</v>
      </c>
      <c r="U58" s="121">
        <f t="shared" si="8"/>
        <v>0.29099999999999998</v>
      </c>
      <c r="V58" s="121">
        <f t="shared" si="8"/>
        <v>0.193</v>
      </c>
      <c r="W58" s="121">
        <f t="shared" si="8"/>
        <v>0.29399999999999998</v>
      </c>
      <c r="X58" s="121">
        <f t="shared" si="8"/>
        <v>0.28799999999999998</v>
      </c>
      <c r="Y58" s="121">
        <f t="shared" si="8"/>
        <v>0.221</v>
      </c>
      <c r="Z58" s="121">
        <f t="shared" si="8"/>
        <v>0.29199999999999998</v>
      </c>
      <c r="AA58" s="121">
        <f t="shared" si="8"/>
        <v>0.23499999999999999</v>
      </c>
      <c r="AB58" s="121">
        <f t="shared" si="8"/>
        <v>0.32100000000000001</v>
      </c>
      <c r="AC58" s="121">
        <f t="shared" si="8"/>
        <v>0.223</v>
      </c>
      <c r="AD58" s="121">
        <f t="shared" si="8"/>
        <v>0.28299999999999997</v>
      </c>
      <c r="AE58" s="121">
        <f t="shared" si="8"/>
        <v>0.26400000000000001</v>
      </c>
      <c r="AF58" s="121">
        <f t="shared" si="8"/>
        <v>0.223</v>
      </c>
      <c r="AG58" s="121">
        <f t="shared" si="8"/>
        <v>0.188</v>
      </c>
      <c r="AH58" s="121">
        <f t="shared" si="8"/>
        <v>7.68</v>
      </c>
      <c r="AI58" s="135"/>
      <c r="AJ58" s="134"/>
    </row>
    <row r="59" spans="1:36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4"/>
      <c r="AJ59" s="134"/>
    </row>
    <row r="60" spans="1:36">
      <c r="A60" s="144" t="s">
        <v>39</v>
      </c>
      <c r="B60" s="143" t="s">
        <v>66</v>
      </c>
      <c r="C60" s="113">
        <v>1</v>
      </c>
      <c r="D60" s="113">
        <v>2</v>
      </c>
      <c r="E60" s="113">
        <v>3</v>
      </c>
      <c r="F60" s="113">
        <v>4</v>
      </c>
      <c r="G60" s="113">
        <v>5</v>
      </c>
      <c r="H60" s="113">
        <v>6</v>
      </c>
      <c r="I60" s="113">
        <v>7</v>
      </c>
      <c r="J60" s="113">
        <v>8</v>
      </c>
      <c r="K60" s="113">
        <v>9</v>
      </c>
      <c r="L60" s="113">
        <v>10</v>
      </c>
      <c r="M60" s="113">
        <v>11</v>
      </c>
      <c r="N60" s="113">
        <v>12</v>
      </c>
      <c r="O60" s="113">
        <v>13</v>
      </c>
      <c r="P60" s="113">
        <v>14</v>
      </c>
      <c r="Q60" s="113">
        <v>15</v>
      </c>
      <c r="R60" s="113">
        <v>16</v>
      </c>
      <c r="S60" s="113">
        <v>17</v>
      </c>
      <c r="T60" s="113">
        <v>18</v>
      </c>
      <c r="U60" s="113">
        <v>19</v>
      </c>
      <c r="V60" s="113">
        <v>20</v>
      </c>
      <c r="W60" s="113">
        <v>21</v>
      </c>
      <c r="X60" s="113">
        <v>22</v>
      </c>
      <c r="Y60" s="113">
        <v>23</v>
      </c>
      <c r="Z60" s="113">
        <v>24</v>
      </c>
      <c r="AA60" s="113">
        <v>25</v>
      </c>
      <c r="AB60" s="113">
        <v>26</v>
      </c>
      <c r="AC60" s="113">
        <v>27</v>
      </c>
      <c r="AD60" s="113">
        <v>28</v>
      </c>
      <c r="AE60" s="113">
        <v>29</v>
      </c>
      <c r="AF60" s="113">
        <v>30</v>
      </c>
      <c r="AG60" s="113">
        <v>31</v>
      </c>
      <c r="AH60" s="142" t="s">
        <v>60</v>
      </c>
      <c r="AI60" s="141" t="s">
        <v>63</v>
      </c>
      <c r="AJ60" s="134" t="s">
        <v>69</v>
      </c>
    </row>
    <row r="61" spans="1:36">
      <c r="A61" s="140"/>
      <c r="B61" s="139" t="s">
        <v>51</v>
      </c>
      <c r="C61" s="118">
        <v>0.29799999999999999</v>
      </c>
      <c r="D61" s="118">
        <v>0.21</v>
      </c>
      <c r="E61" s="118">
        <v>0.27600000000000002</v>
      </c>
      <c r="F61" s="118">
        <v>0.23499999999999999</v>
      </c>
      <c r="G61" s="118">
        <v>0.247</v>
      </c>
      <c r="H61" s="118">
        <v>0.217</v>
      </c>
      <c r="I61" s="118">
        <v>0.193</v>
      </c>
      <c r="J61" s="118">
        <v>0.307</v>
      </c>
      <c r="K61" s="118">
        <v>0.28599999999999998</v>
      </c>
      <c r="L61" s="118">
        <v>0.28100000000000003</v>
      </c>
      <c r="M61" s="118">
        <v>0.27700000000000002</v>
      </c>
      <c r="N61" s="118">
        <v>0.224</v>
      </c>
      <c r="O61" s="118">
        <v>0.221</v>
      </c>
      <c r="P61" s="118">
        <v>0.10199999999999999</v>
      </c>
      <c r="Q61" s="118">
        <v>0.16400000000000001</v>
      </c>
      <c r="R61" s="118">
        <v>0.23300000000000001</v>
      </c>
      <c r="S61" s="118">
        <v>0.17499999999999999</v>
      </c>
      <c r="T61" s="118">
        <v>0.188</v>
      </c>
      <c r="U61" s="118">
        <v>0.16</v>
      </c>
      <c r="V61" s="118">
        <v>0.151</v>
      </c>
      <c r="W61" s="118">
        <v>0.157</v>
      </c>
      <c r="X61" s="118">
        <v>0.20599999999999999</v>
      </c>
      <c r="Y61" s="118">
        <v>0.159</v>
      </c>
      <c r="Z61" s="118">
        <v>0.17899999999999999</v>
      </c>
      <c r="AA61" s="118">
        <v>0.20399999999999999</v>
      </c>
      <c r="AB61" s="118">
        <v>0.217</v>
      </c>
      <c r="AC61" s="118">
        <v>0.20399999999999999</v>
      </c>
      <c r="AD61" s="118">
        <v>0.17199999999999999</v>
      </c>
      <c r="AE61" s="118">
        <v>0.23499999999999999</v>
      </c>
      <c r="AF61" s="118">
        <v>0.37</v>
      </c>
      <c r="AG61" s="146"/>
      <c r="AH61" s="121">
        <f>SUM(C61:AG61)</f>
        <v>6.548</v>
      </c>
      <c r="AI61" s="138">
        <v>0</v>
      </c>
      <c r="AJ61" s="134"/>
    </row>
    <row r="62" spans="1:36">
      <c r="A62" s="140"/>
      <c r="B62" s="139" t="s">
        <v>57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1.0999999999999999E-2</v>
      </c>
      <c r="L62" s="118">
        <v>3.0000000000000001E-3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8">
        <v>0</v>
      </c>
      <c r="V62" s="118">
        <v>0</v>
      </c>
      <c r="W62" s="118">
        <v>0</v>
      </c>
      <c r="X62" s="118">
        <v>0</v>
      </c>
      <c r="Y62" s="118">
        <v>0</v>
      </c>
      <c r="Z62" s="118">
        <v>0</v>
      </c>
      <c r="AA62" s="118">
        <v>0</v>
      </c>
      <c r="AB62" s="118">
        <v>0</v>
      </c>
      <c r="AC62" s="118">
        <v>0</v>
      </c>
      <c r="AD62" s="118">
        <v>0</v>
      </c>
      <c r="AE62" s="118">
        <v>0</v>
      </c>
      <c r="AF62" s="118">
        <v>1.2999999999999999E-2</v>
      </c>
      <c r="AG62" s="146"/>
      <c r="AH62" s="121">
        <f>SUM(C62:AG62)</f>
        <v>2.6999999999999996E-2</v>
      </c>
      <c r="AI62" s="138">
        <v>0</v>
      </c>
      <c r="AJ62" s="134"/>
    </row>
    <row r="63" spans="1:36">
      <c r="A63" s="137"/>
      <c r="B63" s="136" t="s">
        <v>60</v>
      </c>
      <c r="C63" s="121">
        <f t="shared" ref="C63:AF63" si="9">SUM(C61:C62)</f>
        <v>0.29799999999999999</v>
      </c>
      <c r="D63" s="121">
        <f t="shared" si="9"/>
        <v>0.21</v>
      </c>
      <c r="E63" s="121">
        <f t="shared" si="9"/>
        <v>0.27600000000000002</v>
      </c>
      <c r="F63" s="121">
        <f t="shared" si="9"/>
        <v>0.23499999999999999</v>
      </c>
      <c r="G63" s="121">
        <f t="shared" si="9"/>
        <v>0.247</v>
      </c>
      <c r="H63" s="121">
        <f t="shared" si="9"/>
        <v>0.217</v>
      </c>
      <c r="I63" s="121">
        <f t="shared" si="9"/>
        <v>0.193</v>
      </c>
      <c r="J63" s="121">
        <f t="shared" si="9"/>
        <v>0.307</v>
      </c>
      <c r="K63" s="121">
        <f t="shared" si="9"/>
        <v>0.29699999999999999</v>
      </c>
      <c r="L63" s="121">
        <f t="shared" si="9"/>
        <v>0.28400000000000003</v>
      </c>
      <c r="M63" s="121">
        <f t="shared" si="9"/>
        <v>0.27700000000000002</v>
      </c>
      <c r="N63" s="121">
        <f t="shared" si="9"/>
        <v>0.224</v>
      </c>
      <c r="O63" s="121">
        <f t="shared" si="9"/>
        <v>0.221</v>
      </c>
      <c r="P63" s="121">
        <f t="shared" si="9"/>
        <v>0.10199999999999999</v>
      </c>
      <c r="Q63" s="121">
        <f t="shared" si="9"/>
        <v>0.16400000000000001</v>
      </c>
      <c r="R63" s="121">
        <f t="shared" si="9"/>
        <v>0.23300000000000001</v>
      </c>
      <c r="S63" s="121">
        <f t="shared" si="9"/>
        <v>0.17499999999999999</v>
      </c>
      <c r="T63" s="121">
        <f t="shared" si="9"/>
        <v>0.188</v>
      </c>
      <c r="U63" s="121">
        <f t="shared" si="9"/>
        <v>0.16</v>
      </c>
      <c r="V63" s="121">
        <f t="shared" si="9"/>
        <v>0.151</v>
      </c>
      <c r="W63" s="121">
        <f t="shared" si="9"/>
        <v>0.157</v>
      </c>
      <c r="X63" s="121">
        <f t="shared" si="9"/>
        <v>0.20599999999999999</v>
      </c>
      <c r="Y63" s="121">
        <f t="shared" si="9"/>
        <v>0.159</v>
      </c>
      <c r="Z63" s="121">
        <f t="shared" si="9"/>
        <v>0.17899999999999999</v>
      </c>
      <c r="AA63" s="121">
        <f t="shared" si="9"/>
        <v>0.20399999999999999</v>
      </c>
      <c r="AB63" s="121">
        <f t="shared" si="9"/>
        <v>0.217</v>
      </c>
      <c r="AC63" s="121">
        <f t="shared" si="9"/>
        <v>0.20399999999999999</v>
      </c>
      <c r="AD63" s="121">
        <f t="shared" si="9"/>
        <v>0.17199999999999999</v>
      </c>
      <c r="AE63" s="121">
        <f t="shared" si="9"/>
        <v>0.23499999999999999</v>
      </c>
      <c r="AF63" s="121">
        <f t="shared" si="9"/>
        <v>0.38300000000000001</v>
      </c>
      <c r="AG63" s="145"/>
      <c r="AH63" s="121">
        <f>SUM(AH61:AH62)</f>
        <v>6.5750000000000002</v>
      </c>
      <c r="AI63" s="135"/>
      <c r="AJ63" s="134"/>
    </row>
    <row r="64" spans="1:36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4"/>
      <c r="AJ64" s="134"/>
    </row>
    <row r="65" spans="1:36">
      <c r="A65" s="144" t="s">
        <v>40</v>
      </c>
      <c r="B65" s="143" t="s">
        <v>66</v>
      </c>
      <c r="C65" s="113">
        <v>1</v>
      </c>
      <c r="D65" s="113">
        <v>2</v>
      </c>
      <c r="E65" s="113">
        <v>3</v>
      </c>
      <c r="F65" s="113">
        <v>4</v>
      </c>
      <c r="G65" s="113">
        <v>5</v>
      </c>
      <c r="H65" s="113">
        <v>6</v>
      </c>
      <c r="I65" s="113">
        <v>7</v>
      </c>
      <c r="J65" s="113">
        <v>8</v>
      </c>
      <c r="K65" s="113">
        <v>9</v>
      </c>
      <c r="L65" s="113">
        <v>10</v>
      </c>
      <c r="M65" s="113">
        <v>11</v>
      </c>
      <c r="N65" s="113">
        <v>12</v>
      </c>
      <c r="O65" s="113">
        <v>13</v>
      </c>
      <c r="P65" s="113">
        <v>14</v>
      </c>
      <c r="Q65" s="113">
        <v>15</v>
      </c>
      <c r="R65" s="113">
        <v>16</v>
      </c>
      <c r="S65" s="113">
        <v>17</v>
      </c>
      <c r="T65" s="113">
        <v>18</v>
      </c>
      <c r="U65" s="113">
        <v>19</v>
      </c>
      <c r="V65" s="113">
        <v>20</v>
      </c>
      <c r="W65" s="113">
        <v>21</v>
      </c>
      <c r="X65" s="113">
        <v>22</v>
      </c>
      <c r="Y65" s="113">
        <v>23</v>
      </c>
      <c r="Z65" s="113">
        <v>24</v>
      </c>
      <c r="AA65" s="113">
        <v>25</v>
      </c>
      <c r="AB65" s="113">
        <v>26</v>
      </c>
      <c r="AC65" s="113">
        <v>27</v>
      </c>
      <c r="AD65" s="113">
        <v>28</v>
      </c>
      <c r="AE65" s="113">
        <v>29</v>
      </c>
      <c r="AF65" s="113">
        <v>30</v>
      </c>
      <c r="AG65" s="113">
        <v>31</v>
      </c>
      <c r="AH65" s="142" t="s">
        <v>60</v>
      </c>
      <c r="AI65" s="141" t="s">
        <v>63</v>
      </c>
      <c r="AJ65" s="134" t="s">
        <v>68</v>
      </c>
    </row>
    <row r="66" spans="1:36">
      <c r="A66" s="140"/>
      <c r="B66" s="139" t="s">
        <v>51</v>
      </c>
      <c r="C66" s="118">
        <v>0.307</v>
      </c>
      <c r="D66" s="118">
        <v>0.252</v>
      </c>
      <c r="E66" s="118">
        <v>0.21299999999999999</v>
      </c>
      <c r="F66" s="118">
        <v>0.188</v>
      </c>
      <c r="G66" s="118">
        <v>0.217</v>
      </c>
      <c r="H66" s="118">
        <v>0.20899999999999999</v>
      </c>
      <c r="I66" s="118">
        <v>0.22900000000000001</v>
      </c>
      <c r="J66" s="118">
        <v>0.16300000000000001</v>
      </c>
      <c r="K66" s="118">
        <v>0.216</v>
      </c>
      <c r="L66" s="118">
        <v>0.17499999999999999</v>
      </c>
      <c r="M66" s="118">
        <v>0.19600000000000001</v>
      </c>
      <c r="N66" s="118">
        <v>0.15</v>
      </c>
      <c r="O66" s="118">
        <v>0.253</v>
      </c>
      <c r="P66" s="118">
        <v>0.245</v>
      </c>
      <c r="Q66" s="118">
        <v>0.21299999999999999</v>
      </c>
      <c r="R66" s="118">
        <v>0.23599999999999999</v>
      </c>
      <c r="S66" s="118">
        <v>0.188</v>
      </c>
      <c r="T66" s="118">
        <v>0.16400000000000001</v>
      </c>
      <c r="U66" s="118">
        <v>0.191</v>
      </c>
      <c r="V66" s="118">
        <v>0.217</v>
      </c>
      <c r="W66" s="118">
        <v>0.23100000000000001</v>
      </c>
      <c r="X66" s="118">
        <v>0.20799999999999999</v>
      </c>
      <c r="Y66" s="118">
        <v>0.25900000000000001</v>
      </c>
      <c r="Z66" s="118">
        <v>0.20300000000000001</v>
      </c>
      <c r="AA66" s="118">
        <v>0.16500000000000001</v>
      </c>
      <c r="AB66" s="118">
        <v>0.20300000000000001</v>
      </c>
      <c r="AC66" s="118">
        <v>0.192</v>
      </c>
      <c r="AD66" s="118">
        <v>0.20599999999999999</v>
      </c>
      <c r="AE66" s="118">
        <v>0.183</v>
      </c>
      <c r="AF66" s="118">
        <v>0.24099999999999999</v>
      </c>
      <c r="AG66" s="118">
        <v>0.184</v>
      </c>
      <c r="AH66" s="121">
        <f>SUM(C66:AG66)</f>
        <v>6.4970000000000017</v>
      </c>
      <c r="AI66" s="138">
        <v>0</v>
      </c>
      <c r="AJ66" s="134"/>
    </row>
    <row r="67" spans="1:36">
      <c r="A67" s="140"/>
      <c r="B67" s="139" t="s">
        <v>57</v>
      </c>
      <c r="C67" s="118">
        <v>3.0000000000000001E-3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0.01</v>
      </c>
      <c r="K67" s="118">
        <v>0</v>
      </c>
      <c r="L67" s="118">
        <v>0</v>
      </c>
      <c r="M67" s="118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8">
        <v>0</v>
      </c>
      <c r="V67" s="118">
        <v>0</v>
      </c>
      <c r="W67" s="118">
        <v>0</v>
      </c>
      <c r="X67" s="118">
        <v>0</v>
      </c>
      <c r="Y67" s="118">
        <v>0</v>
      </c>
      <c r="Z67" s="118">
        <v>0</v>
      </c>
      <c r="AA67" s="118">
        <v>0</v>
      </c>
      <c r="AB67" s="118">
        <v>0</v>
      </c>
      <c r="AC67" s="118">
        <v>0</v>
      </c>
      <c r="AD67" s="118">
        <v>0</v>
      </c>
      <c r="AE67" s="118">
        <v>0</v>
      </c>
      <c r="AF67" s="118">
        <v>0</v>
      </c>
      <c r="AG67" s="118">
        <v>0</v>
      </c>
      <c r="AH67" s="121">
        <f>SUM(C67:AG67)</f>
        <v>1.3000000000000001E-2</v>
      </c>
      <c r="AI67" s="138">
        <v>0</v>
      </c>
      <c r="AJ67" s="134"/>
    </row>
    <row r="68" spans="1:36">
      <c r="A68" s="137"/>
      <c r="B68" s="136" t="s">
        <v>60</v>
      </c>
      <c r="C68" s="121">
        <f t="shared" ref="C68:AH68" si="10">SUM(C66:C67)</f>
        <v>0.31</v>
      </c>
      <c r="D68" s="121">
        <f t="shared" si="10"/>
        <v>0.252</v>
      </c>
      <c r="E68" s="121">
        <f t="shared" si="10"/>
        <v>0.21299999999999999</v>
      </c>
      <c r="F68" s="121">
        <f t="shared" si="10"/>
        <v>0.188</v>
      </c>
      <c r="G68" s="121">
        <f t="shared" si="10"/>
        <v>0.217</v>
      </c>
      <c r="H68" s="121">
        <f t="shared" si="10"/>
        <v>0.20899999999999999</v>
      </c>
      <c r="I68" s="121">
        <f t="shared" si="10"/>
        <v>0.22900000000000001</v>
      </c>
      <c r="J68" s="121">
        <f t="shared" si="10"/>
        <v>0.17300000000000001</v>
      </c>
      <c r="K68" s="121">
        <f t="shared" si="10"/>
        <v>0.216</v>
      </c>
      <c r="L68" s="121">
        <f t="shared" si="10"/>
        <v>0.17499999999999999</v>
      </c>
      <c r="M68" s="121">
        <f t="shared" si="10"/>
        <v>0.19600000000000001</v>
      </c>
      <c r="N68" s="121">
        <f t="shared" si="10"/>
        <v>0.15</v>
      </c>
      <c r="O68" s="121">
        <f t="shared" si="10"/>
        <v>0.253</v>
      </c>
      <c r="P68" s="121">
        <f t="shared" si="10"/>
        <v>0.245</v>
      </c>
      <c r="Q68" s="121">
        <f t="shared" si="10"/>
        <v>0.21299999999999999</v>
      </c>
      <c r="R68" s="121">
        <f t="shared" si="10"/>
        <v>0.23599999999999999</v>
      </c>
      <c r="S68" s="121">
        <f t="shared" si="10"/>
        <v>0.188</v>
      </c>
      <c r="T68" s="121">
        <f t="shared" si="10"/>
        <v>0.16400000000000001</v>
      </c>
      <c r="U68" s="121">
        <f t="shared" si="10"/>
        <v>0.191</v>
      </c>
      <c r="V68" s="121">
        <f t="shared" si="10"/>
        <v>0.217</v>
      </c>
      <c r="W68" s="121">
        <f t="shared" si="10"/>
        <v>0.23100000000000001</v>
      </c>
      <c r="X68" s="121">
        <f t="shared" si="10"/>
        <v>0.20799999999999999</v>
      </c>
      <c r="Y68" s="121">
        <f t="shared" si="10"/>
        <v>0.25900000000000001</v>
      </c>
      <c r="Z68" s="121">
        <f t="shared" si="10"/>
        <v>0.20300000000000001</v>
      </c>
      <c r="AA68" s="121">
        <f t="shared" si="10"/>
        <v>0.16500000000000001</v>
      </c>
      <c r="AB68" s="121">
        <f t="shared" si="10"/>
        <v>0.20300000000000001</v>
      </c>
      <c r="AC68" s="121">
        <f t="shared" si="10"/>
        <v>0.192</v>
      </c>
      <c r="AD68" s="121">
        <f t="shared" si="10"/>
        <v>0.20599999999999999</v>
      </c>
      <c r="AE68" s="121">
        <f t="shared" si="10"/>
        <v>0.183</v>
      </c>
      <c r="AF68" s="121">
        <f t="shared" si="10"/>
        <v>0.24099999999999999</v>
      </c>
      <c r="AG68" s="121">
        <f t="shared" si="10"/>
        <v>0.184</v>
      </c>
      <c r="AH68" s="121">
        <f t="shared" si="10"/>
        <v>6.5100000000000016</v>
      </c>
      <c r="AI68" s="135"/>
      <c r="AJ68" s="134"/>
    </row>
    <row r="69" spans="1:36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4"/>
      <c r="AJ69" s="134"/>
    </row>
    <row r="70" spans="1:36">
      <c r="A70" s="144" t="s">
        <v>41</v>
      </c>
      <c r="B70" s="143" t="s">
        <v>66</v>
      </c>
      <c r="C70" s="113">
        <v>1</v>
      </c>
      <c r="D70" s="113">
        <v>2</v>
      </c>
      <c r="E70" s="113">
        <v>3</v>
      </c>
      <c r="F70" s="113">
        <v>4</v>
      </c>
      <c r="G70" s="113">
        <v>5</v>
      </c>
      <c r="H70" s="113">
        <v>6</v>
      </c>
      <c r="I70" s="113">
        <v>7</v>
      </c>
      <c r="J70" s="113">
        <v>8</v>
      </c>
      <c r="K70" s="113">
        <v>9</v>
      </c>
      <c r="L70" s="113">
        <v>10</v>
      </c>
      <c r="M70" s="113">
        <v>11</v>
      </c>
      <c r="N70" s="113">
        <v>12</v>
      </c>
      <c r="O70" s="113">
        <v>13</v>
      </c>
      <c r="P70" s="113">
        <v>14</v>
      </c>
      <c r="Q70" s="113">
        <v>15</v>
      </c>
      <c r="R70" s="113">
        <v>16</v>
      </c>
      <c r="S70" s="113">
        <v>17</v>
      </c>
      <c r="T70" s="113">
        <v>18</v>
      </c>
      <c r="U70" s="113">
        <v>19</v>
      </c>
      <c r="V70" s="113">
        <v>20</v>
      </c>
      <c r="W70" s="113">
        <v>21</v>
      </c>
      <c r="X70" s="113">
        <v>22</v>
      </c>
      <c r="Y70" s="113">
        <v>23</v>
      </c>
      <c r="Z70" s="113">
        <v>24</v>
      </c>
      <c r="AA70" s="113">
        <v>25</v>
      </c>
      <c r="AB70" s="113">
        <v>26</v>
      </c>
      <c r="AC70" s="113">
        <v>27</v>
      </c>
      <c r="AD70" s="113">
        <v>28</v>
      </c>
      <c r="AE70" s="113">
        <v>29</v>
      </c>
      <c r="AF70" s="113">
        <v>30</v>
      </c>
      <c r="AG70" s="113">
        <v>31</v>
      </c>
      <c r="AH70" s="142" t="s">
        <v>60</v>
      </c>
      <c r="AI70" s="141" t="s">
        <v>63</v>
      </c>
      <c r="AJ70" s="134" t="s">
        <v>67</v>
      </c>
    </row>
    <row r="71" spans="1:36">
      <c r="A71" s="140"/>
      <c r="B71" s="139" t="s">
        <v>51</v>
      </c>
      <c r="C71" s="118">
        <v>0.19800000000000001</v>
      </c>
      <c r="D71" s="118">
        <v>0.252</v>
      </c>
      <c r="E71" s="118">
        <v>0.193</v>
      </c>
      <c r="F71" s="118">
        <v>0.248</v>
      </c>
      <c r="G71" s="118">
        <v>0.192</v>
      </c>
      <c r="H71" s="118">
        <v>0.22</v>
      </c>
      <c r="I71" s="118">
        <v>0.20399999999999999</v>
      </c>
      <c r="J71" s="118">
        <v>0.187</v>
      </c>
      <c r="K71" s="118">
        <v>0.21099999999999999</v>
      </c>
      <c r="L71" s="118">
        <v>0.219</v>
      </c>
      <c r="M71" s="118">
        <v>0.223</v>
      </c>
      <c r="N71" s="118">
        <v>0.22500000000000001</v>
      </c>
      <c r="O71" s="118">
        <v>0.22900000000000001</v>
      </c>
      <c r="P71" s="118">
        <v>0.20200000000000001</v>
      </c>
      <c r="Q71" s="118">
        <v>0.215</v>
      </c>
      <c r="R71" s="118">
        <v>0.184</v>
      </c>
      <c r="S71" s="118">
        <v>0.22600000000000001</v>
      </c>
      <c r="T71" s="118">
        <v>0.20300000000000001</v>
      </c>
      <c r="U71" s="118">
        <v>0.23799999999999999</v>
      </c>
      <c r="V71" s="118">
        <v>0.26100000000000001</v>
      </c>
      <c r="W71" s="118">
        <v>0.25600000000000001</v>
      </c>
      <c r="X71" s="118">
        <v>0.215</v>
      </c>
      <c r="Y71" s="118">
        <v>0.27700000000000002</v>
      </c>
      <c r="Z71" s="118">
        <v>0.22600000000000001</v>
      </c>
      <c r="AA71" s="118">
        <v>0.25800000000000001</v>
      </c>
      <c r="AB71" s="118">
        <v>0.24299999999999999</v>
      </c>
      <c r="AC71" s="118">
        <v>0.23100000000000001</v>
      </c>
      <c r="AD71" s="118">
        <v>0.27500000000000002</v>
      </c>
      <c r="AE71" s="118">
        <v>0.22700000000000001</v>
      </c>
      <c r="AF71" s="118">
        <v>0.27</v>
      </c>
      <c r="AG71" s="146"/>
      <c r="AH71" s="121">
        <f>SUM(C71:AG71)</f>
        <v>6.8080000000000016</v>
      </c>
      <c r="AI71" s="138">
        <v>0</v>
      </c>
      <c r="AJ71" s="134"/>
    </row>
    <row r="72" spans="1:36">
      <c r="A72" s="140"/>
      <c r="B72" s="139" t="s">
        <v>57</v>
      </c>
      <c r="C72" s="118">
        <v>0</v>
      </c>
      <c r="D72" s="118">
        <v>0</v>
      </c>
      <c r="E72" s="118">
        <v>0</v>
      </c>
      <c r="F72" s="118">
        <v>0</v>
      </c>
      <c r="G72" s="118">
        <v>8.9999999999999993E-3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8">
        <v>0</v>
      </c>
      <c r="W72" s="118">
        <v>0</v>
      </c>
      <c r="X72" s="118">
        <v>0</v>
      </c>
      <c r="Y72" s="118">
        <v>0</v>
      </c>
      <c r="Z72" s="118">
        <v>0</v>
      </c>
      <c r="AA72" s="118">
        <v>0</v>
      </c>
      <c r="AB72" s="118">
        <v>0</v>
      </c>
      <c r="AC72" s="118">
        <v>0</v>
      </c>
      <c r="AD72" s="118">
        <v>0</v>
      </c>
      <c r="AE72" s="118">
        <v>0</v>
      </c>
      <c r="AF72" s="118">
        <v>0</v>
      </c>
      <c r="AG72" s="146"/>
      <c r="AH72" s="121">
        <f>SUM(C72:AG72)</f>
        <v>8.9999999999999993E-3</v>
      </c>
      <c r="AI72" s="138">
        <v>0</v>
      </c>
      <c r="AJ72" s="134"/>
    </row>
    <row r="73" spans="1:36">
      <c r="A73" s="137"/>
      <c r="B73" s="136" t="s">
        <v>60</v>
      </c>
      <c r="C73" s="121">
        <f t="shared" ref="C73:AF73" si="11">SUM(C71:C72)</f>
        <v>0.19800000000000001</v>
      </c>
      <c r="D73" s="121">
        <f t="shared" si="11"/>
        <v>0.252</v>
      </c>
      <c r="E73" s="121">
        <f t="shared" si="11"/>
        <v>0.193</v>
      </c>
      <c r="F73" s="121">
        <f t="shared" si="11"/>
        <v>0.248</v>
      </c>
      <c r="G73" s="121">
        <f t="shared" si="11"/>
        <v>0.20100000000000001</v>
      </c>
      <c r="H73" s="121">
        <f t="shared" si="11"/>
        <v>0.22</v>
      </c>
      <c r="I73" s="121">
        <f t="shared" si="11"/>
        <v>0.20399999999999999</v>
      </c>
      <c r="J73" s="121">
        <f t="shared" si="11"/>
        <v>0.187</v>
      </c>
      <c r="K73" s="121">
        <f t="shared" si="11"/>
        <v>0.21099999999999999</v>
      </c>
      <c r="L73" s="121">
        <f t="shared" si="11"/>
        <v>0.219</v>
      </c>
      <c r="M73" s="121">
        <f t="shared" si="11"/>
        <v>0.223</v>
      </c>
      <c r="N73" s="121">
        <f t="shared" si="11"/>
        <v>0.22500000000000001</v>
      </c>
      <c r="O73" s="121">
        <f t="shared" si="11"/>
        <v>0.22900000000000001</v>
      </c>
      <c r="P73" s="121">
        <f t="shared" si="11"/>
        <v>0.20200000000000001</v>
      </c>
      <c r="Q73" s="121">
        <f t="shared" si="11"/>
        <v>0.215</v>
      </c>
      <c r="R73" s="121">
        <f t="shared" si="11"/>
        <v>0.184</v>
      </c>
      <c r="S73" s="121">
        <f t="shared" si="11"/>
        <v>0.22600000000000001</v>
      </c>
      <c r="T73" s="121">
        <f t="shared" si="11"/>
        <v>0.20300000000000001</v>
      </c>
      <c r="U73" s="121">
        <f t="shared" si="11"/>
        <v>0.23799999999999999</v>
      </c>
      <c r="V73" s="121">
        <f t="shared" si="11"/>
        <v>0.26100000000000001</v>
      </c>
      <c r="W73" s="121">
        <f t="shared" si="11"/>
        <v>0.25600000000000001</v>
      </c>
      <c r="X73" s="121">
        <f t="shared" si="11"/>
        <v>0.215</v>
      </c>
      <c r="Y73" s="121">
        <f t="shared" si="11"/>
        <v>0.27700000000000002</v>
      </c>
      <c r="Z73" s="121">
        <f t="shared" si="11"/>
        <v>0.22600000000000001</v>
      </c>
      <c r="AA73" s="121">
        <f t="shared" si="11"/>
        <v>0.25800000000000001</v>
      </c>
      <c r="AB73" s="121">
        <f t="shared" si="11"/>
        <v>0.24299999999999999</v>
      </c>
      <c r="AC73" s="121">
        <f t="shared" si="11"/>
        <v>0.23100000000000001</v>
      </c>
      <c r="AD73" s="121">
        <f t="shared" si="11"/>
        <v>0.27500000000000002</v>
      </c>
      <c r="AE73" s="121">
        <f t="shared" si="11"/>
        <v>0.22700000000000001</v>
      </c>
      <c r="AF73" s="121">
        <f t="shared" si="11"/>
        <v>0.27</v>
      </c>
      <c r="AG73" s="145"/>
      <c r="AH73" s="121">
        <f>SUM(AH71:AH72)</f>
        <v>6.8170000000000019</v>
      </c>
      <c r="AI73" s="135"/>
      <c r="AJ73" s="134"/>
    </row>
    <row r="74" spans="1:36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4"/>
      <c r="AJ74" s="134"/>
    </row>
    <row r="75" spans="1:36">
      <c r="A75" s="144" t="s">
        <v>42</v>
      </c>
      <c r="B75" s="143" t="s">
        <v>66</v>
      </c>
      <c r="C75" s="113">
        <v>1</v>
      </c>
      <c r="D75" s="113">
        <v>2</v>
      </c>
      <c r="E75" s="113">
        <v>3</v>
      </c>
      <c r="F75" s="113">
        <v>4</v>
      </c>
      <c r="G75" s="113">
        <v>5</v>
      </c>
      <c r="H75" s="113">
        <v>6</v>
      </c>
      <c r="I75" s="113">
        <v>7</v>
      </c>
      <c r="J75" s="113">
        <v>8</v>
      </c>
      <c r="K75" s="113">
        <v>9</v>
      </c>
      <c r="L75" s="113">
        <v>10</v>
      </c>
      <c r="M75" s="113">
        <v>11</v>
      </c>
      <c r="N75" s="113">
        <v>12</v>
      </c>
      <c r="O75" s="113">
        <v>13</v>
      </c>
      <c r="P75" s="113">
        <v>14</v>
      </c>
      <c r="Q75" s="113">
        <v>15</v>
      </c>
      <c r="R75" s="113">
        <v>16</v>
      </c>
      <c r="S75" s="113">
        <v>17</v>
      </c>
      <c r="T75" s="113">
        <v>18</v>
      </c>
      <c r="U75" s="113">
        <v>19</v>
      </c>
      <c r="V75" s="113">
        <v>20</v>
      </c>
      <c r="W75" s="113">
        <v>21</v>
      </c>
      <c r="X75" s="113">
        <v>22</v>
      </c>
      <c r="Y75" s="113">
        <v>23</v>
      </c>
      <c r="Z75" s="113">
        <v>24</v>
      </c>
      <c r="AA75" s="113">
        <v>25</v>
      </c>
      <c r="AB75" s="113">
        <v>26</v>
      </c>
      <c r="AC75" s="113">
        <v>27</v>
      </c>
      <c r="AD75" s="113">
        <v>28</v>
      </c>
      <c r="AE75" s="113">
        <v>29</v>
      </c>
      <c r="AF75" s="113">
        <v>30</v>
      </c>
      <c r="AG75" s="113">
        <v>31</v>
      </c>
      <c r="AH75" s="142" t="s">
        <v>60</v>
      </c>
      <c r="AI75" s="141" t="s">
        <v>63</v>
      </c>
      <c r="AJ75" s="134" t="s">
        <v>65</v>
      </c>
    </row>
    <row r="76" spans="1:36">
      <c r="A76" s="140"/>
      <c r="B76" s="139" t="s">
        <v>51</v>
      </c>
      <c r="C76" s="118">
        <v>0.24199999999999999</v>
      </c>
      <c r="D76" s="118">
        <v>0.253</v>
      </c>
      <c r="E76" s="118">
        <v>0.24299999999999999</v>
      </c>
      <c r="F76" s="118">
        <v>0.23899999999999999</v>
      </c>
      <c r="G76" s="118">
        <v>0.23499999999999999</v>
      </c>
      <c r="H76" s="118">
        <v>0.23899999999999999</v>
      </c>
      <c r="I76" s="118">
        <v>0.28499999999999998</v>
      </c>
      <c r="J76" s="118">
        <v>0.26</v>
      </c>
      <c r="K76" s="118">
        <v>0.23200000000000001</v>
      </c>
      <c r="L76" s="118">
        <v>0.249</v>
      </c>
      <c r="M76" s="118">
        <v>0.245</v>
      </c>
      <c r="N76" s="118">
        <v>0.24099999999999999</v>
      </c>
      <c r="O76" s="118">
        <v>0.217</v>
      </c>
      <c r="P76" s="118">
        <v>0.24</v>
      </c>
      <c r="Q76" s="118">
        <v>0.251</v>
      </c>
      <c r="R76" s="118">
        <v>0.23300000000000001</v>
      </c>
      <c r="S76" s="118">
        <v>0.254</v>
      </c>
      <c r="T76" s="118">
        <v>0.23899999999999999</v>
      </c>
      <c r="U76" s="118">
        <v>0.22500000000000001</v>
      </c>
      <c r="V76" s="118">
        <v>0.224</v>
      </c>
      <c r="W76" s="118">
        <v>0.24</v>
      </c>
      <c r="X76" s="118">
        <v>0.14199999999999999</v>
      </c>
      <c r="Y76" s="118">
        <v>0.26800000000000002</v>
      </c>
      <c r="Z76" s="118">
        <v>0.22</v>
      </c>
      <c r="AA76" s="118">
        <v>0.26300000000000001</v>
      </c>
      <c r="AB76" s="118">
        <v>0.23699999999999999</v>
      </c>
      <c r="AC76" s="118">
        <v>0.20899999999999999</v>
      </c>
      <c r="AD76" s="118">
        <v>0.246</v>
      </c>
      <c r="AE76" s="118">
        <v>0.19700000000000001</v>
      </c>
      <c r="AF76" s="118">
        <v>0.248</v>
      </c>
      <c r="AG76" s="118">
        <v>0.19800000000000001</v>
      </c>
      <c r="AH76" s="121">
        <f>SUM(C76:AG76)</f>
        <v>7.3140000000000018</v>
      </c>
      <c r="AI76" s="138">
        <v>0</v>
      </c>
      <c r="AJ76" s="134"/>
    </row>
    <row r="77" spans="1:36">
      <c r="A77" s="140"/>
      <c r="B77" s="139" t="s">
        <v>57</v>
      </c>
      <c r="C77" s="118">
        <v>0</v>
      </c>
      <c r="D77" s="118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0.01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18">
        <v>0</v>
      </c>
      <c r="AB77" s="118">
        <v>0</v>
      </c>
      <c r="AC77" s="118">
        <v>0</v>
      </c>
      <c r="AD77" s="118">
        <v>0</v>
      </c>
      <c r="AE77" s="118">
        <v>0</v>
      </c>
      <c r="AF77" s="118">
        <v>0</v>
      </c>
      <c r="AG77" s="118">
        <v>0</v>
      </c>
      <c r="AH77" s="121">
        <f>SUM(C77:AG77)</f>
        <v>0.01</v>
      </c>
      <c r="AI77" s="138">
        <v>0</v>
      </c>
      <c r="AJ77" s="134"/>
    </row>
    <row r="78" spans="1:36">
      <c r="A78" s="137"/>
      <c r="B78" s="136" t="s">
        <v>60</v>
      </c>
      <c r="C78" s="121">
        <f t="shared" ref="C78:AH78" si="12">SUM(C76:C77)</f>
        <v>0.24199999999999999</v>
      </c>
      <c r="D78" s="121">
        <f t="shared" si="12"/>
        <v>0.253</v>
      </c>
      <c r="E78" s="121">
        <f t="shared" si="12"/>
        <v>0.24299999999999999</v>
      </c>
      <c r="F78" s="121">
        <f t="shared" si="12"/>
        <v>0.23899999999999999</v>
      </c>
      <c r="G78" s="121">
        <f t="shared" si="12"/>
        <v>0.23499999999999999</v>
      </c>
      <c r="H78" s="121">
        <f t="shared" si="12"/>
        <v>0.23899999999999999</v>
      </c>
      <c r="I78" s="121">
        <f t="shared" si="12"/>
        <v>0.28499999999999998</v>
      </c>
      <c r="J78" s="121">
        <f t="shared" si="12"/>
        <v>0.26</v>
      </c>
      <c r="K78" s="121">
        <f t="shared" si="12"/>
        <v>0.24200000000000002</v>
      </c>
      <c r="L78" s="121">
        <f t="shared" si="12"/>
        <v>0.249</v>
      </c>
      <c r="M78" s="121">
        <f t="shared" si="12"/>
        <v>0.245</v>
      </c>
      <c r="N78" s="121">
        <f t="shared" si="12"/>
        <v>0.24099999999999999</v>
      </c>
      <c r="O78" s="121">
        <f t="shared" si="12"/>
        <v>0.217</v>
      </c>
      <c r="P78" s="121">
        <f t="shared" si="12"/>
        <v>0.24</v>
      </c>
      <c r="Q78" s="121">
        <f t="shared" si="12"/>
        <v>0.251</v>
      </c>
      <c r="R78" s="121">
        <f t="shared" si="12"/>
        <v>0.23300000000000001</v>
      </c>
      <c r="S78" s="121">
        <f t="shared" si="12"/>
        <v>0.254</v>
      </c>
      <c r="T78" s="121">
        <f t="shared" si="12"/>
        <v>0.23899999999999999</v>
      </c>
      <c r="U78" s="121">
        <f t="shared" si="12"/>
        <v>0.22500000000000001</v>
      </c>
      <c r="V78" s="121">
        <f t="shared" si="12"/>
        <v>0.224</v>
      </c>
      <c r="W78" s="121">
        <f t="shared" si="12"/>
        <v>0.24</v>
      </c>
      <c r="X78" s="121">
        <f t="shared" si="12"/>
        <v>0.14199999999999999</v>
      </c>
      <c r="Y78" s="121">
        <f t="shared" si="12"/>
        <v>0.26800000000000002</v>
      </c>
      <c r="Z78" s="121">
        <f t="shared" si="12"/>
        <v>0.22</v>
      </c>
      <c r="AA78" s="121">
        <f t="shared" si="12"/>
        <v>0.26300000000000001</v>
      </c>
      <c r="AB78" s="121">
        <f t="shared" si="12"/>
        <v>0.23699999999999999</v>
      </c>
      <c r="AC78" s="121">
        <f t="shared" si="12"/>
        <v>0.20899999999999999</v>
      </c>
      <c r="AD78" s="121">
        <f t="shared" si="12"/>
        <v>0.246</v>
      </c>
      <c r="AE78" s="121">
        <f t="shared" si="12"/>
        <v>0.19700000000000001</v>
      </c>
      <c r="AF78" s="121">
        <f t="shared" si="12"/>
        <v>0.248</v>
      </c>
      <c r="AG78" s="121">
        <f t="shared" si="12"/>
        <v>0.19800000000000001</v>
      </c>
      <c r="AH78" s="121">
        <f t="shared" si="12"/>
        <v>7.3240000000000016</v>
      </c>
      <c r="AI78" s="135"/>
      <c r="AJ78" s="134"/>
    </row>
  </sheetData>
  <hyperlinks>
    <hyperlink ref="G2" location="'Hyper Links'!A1" display="'Hyper Links'!A1" xr:uid="{8F82C8AE-61C6-4081-AA00-B57CF667F7F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3B31-1B33-4838-87B5-8187FA19BBF6}">
  <dimension ref="A1:P2"/>
  <sheetViews>
    <sheetView tabSelected="1" workbookViewId="0">
      <selection activeCell="N12" sqref="N12"/>
    </sheetView>
  </sheetViews>
  <sheetFormatPr defaultRowHeight="14.25"/>
  <sheetData>
    <row r="1" spans="1:16" ht="19.5" customHeight="1">
      <c r="A1" s="196" t="s">
        <v>103</v>
      </c>
      <c r="B1" s="197">
        <v>43466</v>
      </c>
      <c r="C1" s="197">
        <v>43497</v>
      </c>
      <c r="D1" s="197">
        <v>43525</v>
      </c>
      <c r="E1" s="197">
        <v>43556</v>
      </c>
      <c r="F1" s="197">
        <v>43586</v>
      </c>
      <c r="G1" s="197">
        <v>43617</v>
      </c>
      <c r="H1" s="197">
        <v>43647</v>
      </c>
      <c r="I1" s="197">
        <v>43678</v>
      </c>
      <c r="J1" s="197">
        <v>43725</v>
      </c>
      <c r="K1" s="197">
        <v>43755</v>
      </c>
      <c r="L1" s="197">
        <v>43786</v>
      </c>
      <c r="M1" s="197">
        <v>43816</v>
      </c>
      <c r="N1" s="198"/>
      <c r="O1" s="198"/>
      <c r="P1" s="198"/>
    </row>
    <row r="2" spans="1:16">
      <c r="A2" t="s">
        <v>77</v>
      </c>
      <c r="B2">
        <v>5633000.0000000009</v>
      </c>
      <c r="C2">
        <v>5731999.9999999991</v>
      </c>
      <c r="D2">
        <v>7211000</v>
      </c>
      <c r="E2">
        <v>7326000.0000000019</v>
      </c>
      <c r="F2">
        <v>7746000</v>
      </c>
      <c r="G2">
        <v>7602000.0000000009</v>
      </c>
      <c r="H2">
        <v>7501000.0000000009</v>
      </c>
      <c r="I2">
        <v>7680000</v>
      </c>
      <c r="J2">
        <v>6575000</v>
      </c>
      <c r="K2">
        <v>6510000.0000000019</v>
      </c>
      <c r="L2">
        <v>6817000</v>
      </c>
      <c r="M2">
        <v>7324000.0000000019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D5511-539F-4AE5-874D-7C08D7035BB5}"/>
</file>

<file path=customXml/itemProps2.xml><?xml version="1.0" encoding="utf-8"?>
<ds:datastoreItem xmlns:ds="http://schemas.openxmlformats.org/officeDocument/2006/customXml" ds:itemID="{DBD78772-B613-4933-A1E6-AE385985CFED}"/>
</file>

<file path=customXml/itemProps3.xml><?xml version="1.0" encoding="utf-8"?>
<ds:datastoreItem xmlns:ds="http://schemas.openxmlformats.org/officeDocument/2006/customXml" ds:itemID="{9CBF4C8D-CF4B-416A-B42F-1082A08C5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WLU</vt:lpstr>
      <vt:lpstr>Cypress Lakes</vt:lpstr>
      <vt:lpstr>Daily Flow-095</vt:lpstr>
      <vt:lpstr>CyprsLks Wells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2020-02-06T15:28:04Z</dcterms:created>
  <dcterms:modified xsi:type="dcterms:W3CDTF">2020-02-06T16:08:36Z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