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ck.Flynn\Documents\2020 Rate Case\Proforma\"/>
    </mc:Choice>
  </mc:AlternateContent>
  <xr:revisionPtr revIDLastSave="0" documentId="13_ncr:1_{63DBC1C3-BB1A-41F2-BDE6-5740D0B9CBDA}" xr6:coauthVersionLast="45" xr6:coauthVersionMax="45" xr10:uidLastSave="{00000000-0000-0000-0000-000000000000}"/>
  <bookViews>
    <workbookView xWindow="25080" yWindow="-675" windowWidth="29040" windowHeight="15990" xr2:uid="{D32BFC08-61B4-4F58-87CB-EAB9A677C024}"/>
  </bookViews>
  <sheets>
    <sheet name="Proforma Project Roster" sheetId="1" r:id="rId1"/>
  </sheets>
  <definedNames>
    <definedName name="_xlnm._FilterDatabase" localSheetId="0" hidden="1">'Proforma Project Roster'!$A$5:$L$54</definedName>
    <definedName name="_xlnm.Print_Area" localSheetId="0">'Proforma Project Roster'!$A$1:$M$55</definedName>
    <definedName name="_xlnm.Print_Titles" localSheetId="0">'Proforma Project Roster'!$1:$5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31" i="1" l="1"/>
  <c r="I13" i="1" l="1"/>
  <c r="I55" i="1" l="1"/>
  <c r="I41" i="1"/>
  <c r="I11" i="1"/>
  <c r="I23" i="1"/>
  <c r="H27" i="1"/>
  <c r="H28" i="1"/>
  <c r="H14" i="1"/>
  <c r="H41" i="1" l="1"/>
  <c r="H43" i="1" l="1"/>
  <c r="H55" i="1" s="1"/>
</calcChain>
</file>

<file path=xl/sharedStrings.xml><?xml version="1.0" encoding="utf-8"?>
<sst xmlns="http://schemas.openxmlformats.org/spreadsheetml/2006/main" count="297" uniqueCount="114">
  <si>
    <t>CP#</t>
  </si>
  <si>
    <t>System</t>
  </si>
  <si>
    <t>Projected PIS Date</t>
  </si>
  <si>
    <t>Ret's?</t>
  </si>
  <si>
    <t>SUC 16" FM &amp; WM Replacement</t>
  </si>
  <si>
    <t>SUC</t>
  </si>
  <si>
    <t>Y</t>
  </si>
  <si>
    <t>Eng-Wekiva WWTP Improvements</t>
  </si>
  <si>
    <t>TV I&amp;I Redzone Inspection</t>
  </si>
  <si>
    <t>TV</t>
  </si>
  <si>
    <t>N</t>
  </si>
  <si>
    <t>ER/CC SCADA &amp; RTUs</t>
  </si>
  <si>
    <t>ER</t>
  </si>
  <si>
    <t>UIF Seminole RTUs</t>
  </si>
  <si>
    <t>UIF</t>
  </si>
  <si>
    <t>Longwood LS RTUs</t>
  </si>
  <si>
    <t>LW</t>
  </si>
  <si>
    <t>TV LS 4/FM/GSM Relocations</t>
  </si>
  <si>
    <t>SUC CIP Analysis &amp; FM Modeling</t>
  </si>
  <si>
    <t>Wekiva WWTP improvements</t>
  </si>
  <si>
    <t>Little Wekiva WTP generator</t>
  </si>
  <si>
    <t>Park Ridge WTP generator</t>
  </si>
  <si>
    <t>Eng ER Site Improvements</t>
  </si>
  <si>
    <t>MC</t>
  </si>
  <si>
    <t>GH WM Relocation</t>
  </si>
  <si>
    <t>MC LS 4 &amp; LS 7 Generators</t>
  </si>
  <si>
    <t>TV LS 4 Replacement</t>
  </si>
  <si>
    <t>ST Chlorine Dioxide Pilot Study</t>
  </si>
  <si>
    <t>ER Site Improvements</t>
  </si>
  <si>
    <t>OW W1 tank and generator</t>
  </si>
  <si>
    <t>Eng - Crescent Bay Raw WM</t>
  </si>
  <si>
    <t>LUSI</t>
  </si>
  <si>
    <t>LG Sulfuric Acid Equipment Replace</t>
  </si>
  <si>
    <t>Sanlando GST deficiencies</t>
  </si>
  <si>
    <t>Sanlando Wekiva Headworks</t>
  </si>
  <si>
    <t>BV W2 Pump &amp; W3 Hydro tank</t>
  </si>
  <si>
    <t>MC Headworks</t>
  </si>
  <si>
    <t>SH SCADA RTUs</t>
  </si>
  <si>
    <t>SH</t>
  </si>
  <si>
    <t>CL I&amp;I Investigation</t>
  </si>
  <si>
    <t>CL</t>
  </si>
  <si>
    <t>MC Master Lift Station</t>
  </si>
  <si>
    <t>Northwestern Bridge utility relocation</t>
  </si>
  <si>
    <t>Barrington WWTP Improvements</t>
  </si>
  <si>
    <t>Sanlando I&amp;I Remediation Ph. 4</t>
  </si>
  <si>
    <t>Sanlando Well Panel Replace</t>
  </si>
  <si>
    <t>Golden Hills GIP Replacement</t>
  </si>
  <si>
    <t>SUC Eng F5/C1/L2 FM Replace</t>
  </si>
  <si>
    <t>ER LS 3 &amp; 8 Remediation</t>
  </si>
  <si>
    <t>LB WWTP Master Plan</t>
  </si>
  <si>
    <t>LB</t>
  </si>
  <si>
    <t>LUSI Crescent Bay Raw WM</t>
  </si>
  <si>
    <t>LG Hydrochloric Acid Storage Tank</t>
  </si>
  <si>
    <t>LG RAS Pumps</t>
  </si>
  <si>
    <t>MC Curlew Creek I&amp;I Remediation</t>
  </si>
  <si>
    <t>MC Eng LS 10 FM Relocation</t>
  </si>
  <si>
    <t>PB Diffuser Replacement</t>
  </si>
  <si>
    <t>PB</t>
  </si>
  <si>
    <t>SH I&amp;I Investigation</t>
  </si>
  <si>
    <t>EE Williamson Utility Relocates</t>
  </si>
  <si>
    <t>Sanlando LS Mechanical Rehabs</t>
  </si>
  <si>
    <t>Summertree I&amp;I Investigation Pointe West</t>
  </si>
  <si>
    <t>Ravenna Park I&amp;I Remediation</t>
  </si>
  <si>
    <t>Exhibit#</t>
  </si>
  <si>
    <t>Project Name</t>
  </si>
  <si>
    <t>W, S or Both</t>
  </si>
  <si>
    <t>Projected Cost</t>
  </si>
  <si>
    <t>Test Year Ended December 31, 2019</t>
  </si>
  <si>
    <t>Docket No. 2020139</t>
  </si>
  <si>
    <t>Utilities, Inc. of Florida</t>
  </si>
  <si>
    <t>Proforma Project Roster</t>
  </si>
  <si>
    <t>S</t>
  </si>
  <si>
    <t>W</t>
  </si>
  <si>
    <t>Cost to Date</t>
  </si>
  <si>
    <t>Kimley-Horn &amp; Assoc.</t>
  </si>
  <si>
    <t>Primary 
Contractor</t>
  </si>
  <si>
    <t>EESI</t>
  </si>
  <si>
    <t>Paramount Power</t>
  </si>
  <si>
    <t>ECO-2000</t>
  </si>
  <si>
    <t>Bailey Engineering</t>
  </si>
  <si>
    <t>Additional Contractors</t>
  </si>
  <si>
    <t>Bailey Engineering/Ellis Automated</t>
  </si>
  <si>
    <t>Innovative Contractors</t>
  </si>
  <si>
    <t>Wholesale Vinyl Fence</t>
  </si>
  <si>
    <t>Sunny Grove/C&amp;C Tree Service/Davey Tree Service</t>
  </si>
  <si>
    <t>Tri-Sure Corp</t>
  </si>
  <si>
    <t>Odyssey Mftg</t>
  </si>
  <si>
    <t>Traverse Group</t>
  </si>
  <si>
    <t>North Lake Electric</t>
  </si>
  <si>
    <t>Atlantic Pipe Services</t>
  </si>
  <si>
    <t>Central Florida Tapping</t>
  </si>
  <si>
    <t>Evoqua</t>
  </si>
  <si>
    <t>Green Well Drilling</t>
  </si>
  <si>
    <t>TLC Diversified</t>
  </si>
  <si>
    <t>Insituform Technologies</t>
  </si>
  <si>
    <t>TLC Diversified/Kimley-Horn/SPT/T-N-T/UGF LLC</t>
  </si>
  <si>
    <t>Danus Utilities</t>
  </si>
  <si>
    <t>Xylem Pumps</t>
  </si>
  <si>
    <t>Florida Env. Construction</t>
  </si>
  <si>
    <t>Central Florida Lift Stations</t>
  </si>
  <si>
    <t>Precon Corp.</t>
  </si>
  <si>
    <t>Redzone</t>
  </si>
  <si>
    <t>Insituform/T-N-T</t>
  </si>
  <si>
    <t>McKenzie Contracting</t>
  </si>
  <si>
    <t>Specialized Plumbing Tech.</t>
  </si>
  <si>
    <t>Kamminga &amp; Roodvoets</t>
  </si>
  <si>
    <t>None</t>
  </si>
  <si>
    <t xml:space="preserve">  TOTAL</t>
  </si>
  <si>
    <t>Left Coast Utilities/Ellis Automated/K-H &amp; Assoc</t>
  </si>
  <si>
    <t>Comment</t>
  </si>
  <si>
    <t>Project includes both W&amp;S assets</t>
  </si>
  <si>
    <t>Sanders Company</t>
  </si>
  <si>
    <t>Project Start</t>
  </si>
  <si>
    <t>Eng services and construction costs booked to separate projects #'s.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</si>
</sst>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vantGarde"/>
      <family val="2"/>
    </font>
    <font>
      <sz val="10"/>
      <name val="Arial"/>
      <family val="2"/>
    </font>
    <font>
      <b/>
      <sz val="10"/>
      <name val="Arial"/>
      <family val="2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47">
    <xf numFmtId="0" fontId="0" fillId="0" borderId="0" xfId="0"/>
    <xf numFmtId="0" fontId="4" fillId="0" borderId="0" xfId="0" applyFont="1" applyAlignment="1">
      <alignment horizontal="center"/>
    </xf>
    <xf numFmtId="49" fontId="4" fillId="0" borderId="0" xfId="0" applyNumberFormat="1" applyFont="1"/>
    <xf numFmtId="0" fontId="3" fillId="0" borderId="0" xfId="0" applyFont="1" applyAlignment="1">
      <alignment horizontal="center"/>
    </xf>
    <xf numFmtId="3" fontId="4" fillId="0" borderId="0" xfId="0" applyNumberFormat="1" applyFont="1"/>
    <xf numFmtId="0" fontId="4" fillId="0" borderId="0" xfId="0" applyFont="1"/>
    <xf numFmtId="3" fontId="5" fillId="0" borderId="0" xfId="0" applyNumberFormat="1" applyFont="1"/>
    <xf numFmtId="0" fontId="4" fillId="0" borderId="0" xfId="0" applyFont="1" applyFill="1" applyAlignment="1">
      <alignment horizontal="center"/>
    </xf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0" fontId="2" fillId="2" borderId="0" xfId="0" applyFont="1" applyFill="1" applyAlignment="1">
      <alignment horizontal="center" vertical="top" wrapText="1"/>
    </xf>
    <xf numFmtId="0" fontId="0" fillId="0" borderId="0" xfId="0" applyAlignment="1">
      <alignment vertical="top" wrapText="1"/>
    </xf>
    <xf numFmtId="0" fontId="4" fillId="3" borderId="0" xfId="0" applyFont="1" applyFill="1" applyAlignment="1">
      <alignment horizontal="center"/>
    </xf>
    <xf numFmtId="3" fontId="4" fillId="3" borderId="0" xfId="0" applyNumberFormat="1" applyFont="1" applyFill="1"/>
    <xf numFmtId="0" fontId="4" fillId="4" borderId="0" xfId="0" applyFont="1" applyFill="1" applyAlignment="1">
      <alignment horizontal="center"/>
    </xf>
    <xf numFmtId="0" fontId="0" fillId="0" borderId="0" xfId="0" applyAlignment="1"/>
    <xf numFmtId="14" fontId="3" fillId="0" borderId="0" xfId="0" applyNumberFormat="1" applyFont="1" applyAlignment="1"/>
    <xf numFmtId="14" fontId="4" fillId="0" borderId="0" xfId="0" applyNumberFormat="1" applyFont="1" applyAlignment="1">
      <alignment horizontal="right"/>
    </xf>
    <xf numFmtId="14" fontId="4" fillId="0" borderId="0" xfId="0" applyNumberFormat="1" applyFont="1" applyAlignment="1"/>
    <xf numFmtId="3" fontId="0" fillId="0" borderId="0" xfId="0" applyNumberFormat="1"/>
    <xf numFmtId="3" fontId="4" fillId="0" borderId="0" xfId="0" applyNumberFormat="1" applyFont="1" applyFill="1"/>
    <xf numFmtId="49" fontId="4" fillId="3" borderId="0" xfId="0" applyNumberFormat="1" applyFont="1" applyFill="1"/>
    <xf numFmtId="0" fontId="3" fillId="3" borderId="0" xfId="0" applyFont="1" applyFill="1" applyAlignment="1">
      <alignment horizontal="center"/>
    </xf>
    <xf numFmtId="14" fontId="3" fillId="3" borderId="0" xfId="0" applyNumberFormat="1" applyFont="1" applyFill="1" applyAlignment="1"/>
    <xf numFmtId="14" fontId="4" fillId="3" borderId="0" xfId="0" applyNumberFormat="1" applyFont="1" applyFill="1" applyAlignment="1">
      <alignment horizontal="right"/>
    </xf>
    <xf numFmtId="0" fontId="4" fillId="5" borderId="0" xfId="0" applyFont="1" applyFill="1" applyAlignment="1">
      <alignment horizontal="center"/>
    </xf>
    <xf numFmtId="49" fontId="4" fillId="5" borderId="0" xfId="0" applyNumberFormat="1" applyFont="1" applyFill="1"/>
    <xf numFmtId="0" fontId="3" fillId="5" borderId="0" xfId="0" applyFont="1" applyFill="1" applyAlignment="1">
      <alignment horizontal="center"/>
    </xf>
    <xf numFmtId="14" fontId="3" fillId="5" borderId="0" xfId="0" applyNumberFormat="1" applyFont="1" applyFill="1" applyAlignment="1"/>
    <xf numFmtId="14" fontId="4" fillId="5" borderId="0" xfId="0" applyNumberFormat="1" applyFont="1" applyFill="1" applyAlignment="1">
      <alignment horizontal="right"/>
    </xf>
    <xf numFmtId="3" fontId="4" fillId="5" borderId="0" xfId="0" applyNumberFormat="1" applyFont="1" applyFill="1"/>
    <xf numFmtId="49" fontId="4" fillId="4" borderId="0" xfId="0" applyNumberFormat="1" applyFont="1" applyFill="1"/>
    <xf numFmtId="0" fontId="3" fillId="4" borderId="0" xfId="0" applyFont="1" applyFill="1" applyAlignment="1">
      <alignment horizontal="center"/>
    </xf>
    <xf numFmtId="14" fontId="3" fillId="4" borderId="0" xfId="0" applyNumberFormat="1" applyFont="1" applyFill="1" applyAlignment="1"/>
    <xf numFmtId="14" fontId="4" fillId="4" borderId="0" xfId="0" applyNumberFormat="1" applyFont="1" applyFill="1" applyAlignment="1">
      <alignment horizontal="right"/>
    </xf>
    <xf numFmtId="3" fontId="4" fillId="4" borderId="0" xfId="0" applyNumberFormat="1" applyFont="1" applyFill="1"/>
    <xf numFmtId="0" fontId="4" fillId="4" borderId="0" xfId="0" applyFont="1" applyFill="1" applyAlignment="1"/>
    <xf numFmtId="0" fontId="4" fillId="6" borderId="0" xfId="0" applyFont="1" applyFill="1" applyAlignment="1">
      <alignment horizontal="center"/>
    </xf>
    <xf numFmtId="49" fontId="4" fillId="6" borderId="0" xfId="0" applyNumberFormat="1" applyFont="1" applyFill="1"/>
    <xf numFmtId="0" fontId="3" fillId="6" borderId="0" xfId="0" applyFont="1" applyFill="1" applyAlignment="1">
      <alignment horizontal="center"/>
    </xf>
    <xf numFmtId="14" fontId="3" fillId="6" borderId="0" xfId="0" applyNumberFormat="1" applyFont="1" applyFill="1" applyAlignment="1"/>
    <xf numFmtId="14" fontId="4" fillId="6" borderId="0" xfId="0" applyNumberFormat="1" applyFont="1" applyFill="1" applyAlignment="1">
      <alignment horizontal="right"/>
    </xf>
    <xf numFmtId="3" fontId="4" fillId="6" borderId="0" xfId="0" applyNumberFormat="1" applyFont="1" applyFill="1"/>
    <xf numFmtId="0" fontId="2" fillId="0" borderId="0" xfId="1" applyFont="1"/>
    <xf numFmtId="0" fontId="1" fillId="0" borderId="0" xfId="0" applyFont="1"/>
    <xf numFmtId="0" fontId="6" fillId="0" borderId="0" xfId="1" applyFont="1" applyFill="1" applyAlignment="1">
      <alignment horizontal="center"/>
    </xf>
    <xf numFmtId="0" fontId="0" fillId="6" borderId="0" xfId="0" applyFill="1" applyAlignment="1">
      <alignment horizontal="left" wrapText="1"/>
    </xf>
  </cellXfs>
  <cellStyles count="2">
    <cellStyle name="Normal" xfId="0" builtinId="0"/>
    <cellStyle name="Normal 18" xfId="1" xr:uid="{68F8B942-BCD4-44B5-B856-9516C2724F4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3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6C8456-62F9-4052-82D1-D6A350C20E0D}">
  <sheetPr>
    <pageSetUpPr fitToPage="1"/>
  </sheetPr>
  <dimension ref="A1:M55"/>
  <sheetViews>
    <sheetView tabSelected="1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A6" sqref="A6"/>
    </sheetView>
  </sheetViews>
  <sheetFormatPr defaultRowHeight="15"/>
  <cols>
    <col min="1" max="1" width="9" bestFit="1" customWidth="1"/>
    <col min="2" max="2" width="36.28515625" bestFit="1" customWidth="1"/>
    <col min="3" max="3" width="7.42578125" customWidth="1"/>
    <col min="4" max="5" width="10.85546875" customWidth="1"/>
    <col min="6" max="6" width="10.140625" style="15" customWidth="1"/>
    <col min="7" max="7" width="10.28515625" customWidth="1"/>
    <col min="8" max="9" width="10.140625" customWidth="1"/>
    <col min="10" max="10" width="23.7109375" customWidth="1"/>
    <col min="11" max="11" width="43" customWidth="1"/>
    <col min="13" max="13" width="31.28515625" customWidth="1"/>
  </cols>
  <sheetData>
    <row r="1" spans="1:13">
      <c r="A1" s="43" t="s">
        <v>69</v>
      </c>
      <c r="B1" s="44"/>
    </row>
    <row r="2" spans="1:13">
      <c r="A2" s="43" t="s">
        <v>68</v>
      </c>
      <c r="B2" s="44"/>
    </row>
    <row r="3" spans="1:13">
      <c r="A3" s="43" t="s">
        <v>67</v>
      </c>
      <c r="B3" s="44"/>
    </row>
    <row r="4" spans="1:13" ht="18.75">
      <c r="A4" s="45" t="s">
        <v>70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</row>
    <row r="5" spans="1:13" s="11" customFormat="1" ht="30">
      <c r="A5" s="8" t="s">
        <v>0</v>
      </c>
      <c r="B5" s="9" t="s">
        <v>64</v>
      </c>
      <c r="C5" s="8" t="s">
        <v>1</v>
      </c>
      <c r="D5" s="10" t="s">
        <v>63</v>
      </c>
      <c r="E5" s="10" t="s">
        <v>65</v>
      </c>
      <c r="F5" s="10" t="s">
        <v>112</v>
      </c>
      <c r="G5" s="8" t="s">
        <v>2</v>
      </c>
      <c r="H5" s="8" t="s">
        <v>66</v>
      </c>
      <c r="I5" s="8" t="s">
        <v>73</v>
      </c>
      <c r="J5" s="8" t="s">
        <v>75</v>
      </c>
      <c r="K5" s="8" t="s">
        <v>80</v>
      </c>
      <c r="L5" s="8" t="s">
        <v>3</v>
      </c>
      <c r="M5" s="8" t="s">
        <v>109</v>
      </c>
    </row>
    <row r="6" spans="1:13">
      <c r="A6" s="1">
        <v>2020098</v>
      </c>
      <c r="B6" s="2" t="s">
        <v>39</v>
      </c>
      <c r="C6" s="2" t="s">
        <v>40</v>
      </c>
      <c r="D6" s="3">
        <v>1</v>
      </c>
      <c r="E6" s="3" t="s">
        <v>71</v>
      </c>
      <c r="F6" s="16">
        <v>43952</v>
      </c>
      <c r="G6" s="17">
        <v>44104</v>
      </c>
      <c r="H6" s="4">
        <v>50000</v>
      </c>
      <c r="I6" s="4">
        <v>42500</v>
      </c>
      <c r="J6" s="4" t="s">
        <v>104</v>
      </c>
      <c r="K6" s="4"/>
      <c r="L6" s="1" t="s">
        <v>10</v>
      </c>
    </row>
    <row r="7" spans="1:13">
      <c r="A7" s="7">
        <v>2020129</v>
      </c>
      <c r="B7" s="2" t="s">
        <v>48</v>
      </c>
      <c r="C7" s="2" t="s">
        <v>12</v>
      </c>
      <c r="D7" s="3">
        <v>2</v>
      </c>
      <c r="E7" s="3" t="s">
        <v>71</v>
      </c>
      <c r="F7" s="16">
        <v>43997</v>
      </c>
      <c r="G7" s="17">
        <v>44104</v>
      </c>
      <c r="H7" s="4">
        <v>81890</v>
      </c>
      <c r="I7" s="4">
        <v>0</v>
      </c>
      <c r="J7" s="4" t="s">
        <v>82</v>
      </c>
      <c r="K7" s="4"/>
      <c r="L7" s="1" t="s">
        <v>6</v>
      </c>
    </row>
    <row r="8" spans="1:13">
      <c r="A8" s="1">
        <v>2019024</v>
      </c>
      <c r="B8" s="2" t="s">
        <v>11</v>
      </c>
      <c r="C8" s="2" t="s">
        <v>12</v>
      </c>
      <c r="D8" s="3">
        <v>3</v>
      </c>
      <c r="E8" s="3" t="s">
        <v>71</v>
      </c>
      <c r="F8" s="16">
        <v>43525</v>
      </c>
      <c r="G8" s="17">
        <v>44013</v>
      </c>
      <c r="H8" s="4">
        <v>229000</v>
      </c>
      <c r="I8" s="4">
        <v>180072.33</v>
      </c>
      <c r="J8" s="4" t="s">
        <v>111</v>
      </c>
      <c r="K8" s="4" t="s">
        <v>81</v>
      </c>
      <c r="L8" s="1" t="s">
        <v>10</v>
      </c>
    </row>
    <row r="9" spans="1:13">
      <c r="A9" s="1">
        <v>2019125</v>
      </c>
      <c r="B9" s="2" t="s">
        <v>22</v>
      </c>
      <c r="C9" s="2" t="s">
        <v>12</v>
      </c>
      <c r="D9" s="3">
        <v>4</v>
      </c>
      <c r="E9" s="3" t="s">
        <v>71</v>
      </c>
      <c r="F9" s="16">
        <v>43374</v>
      </c>
      <c r="G9" s="17">
        <v>44013</v>
      </c>
      <c r="H9" s="4">
        <v>162000</v>
      </c>
      <c r="I9" s="4">
        <v>161958.07</v>
      </c>
      <c r="J9" s="4" t="s">
        <v>74</v>
      </c>
      <c r="K9" s="4"/>
      <c r="L9" s="1" t="s">
        <v>10</v>
      </c>
    </row>
    <row r="10" spans="1:13">
      <c r="A10" s="1">
        <v>2019175</v>
      </c>
      <c r="B10" s="2" t="s">
        <v>28</v>
      </c>
      <c r="C10" s="2" t="s">
        <v>12</v>
      </c>
      <c r="D10" s="3">
        <v>5</v>
      </c>
      <c r="E10" s="3" t="s">
        <v>71</v>
      </c>
      <c r="F10" s="16">
        <v>43798</v>
      </c>
      <c r="G10" s="17">
        <v>44012</v>
      </c>
      <c r="H10" s="4">
        <v>657175</v>
      </c>
      <c r="I10" s="4">
        <v>657175</v>
      </c>
      <c r="J10" s="4" t="s">
        <v>83</v>
      </c>
      <c r="K10" s="4" t="s">
        <v>84</v>
      </c>
      <c r="L10" s="1" t="s">
        <v>6</v>
      </c>
    </row>
    <row r="11" spans="1:13">
      <c r="A11" s="1" t="s">
        <v>106</v>
      </c>
      <c r="B11" s="2" t="s">
        <v>49</v>
      </c>
      <c r="C11" s="2" t="s">
        <v>50</v>
      </c>
      <c r="D11" s="3">
        <v>6</v>
      </c>
      <c r="E11" s="3" t="s">
        <v>71</v>
      </c>
      <c r="F11" s="16">
        <v>43678</v>
      </c>
      <c r="G11" s="17">
        <v>44074</v>
      </c>
      <c r="H11" s="4">
        <v>43500</v>
      </c>
      <c r="I11" s="4">
        <f>39400+4100</f>
        <v>43500</v>
      </c>
      <c r="J11" s="4" t="s">
        <v>74</v>
      </c>
      <c r="K11" s="4"/>
      <c r="L11" s="1" t="s">
        <v>10</v>
      </c>
    </row>
    <row r="12" spans="1:13">
      <c r="A12" s="1">
        <v>2019078</v>
      </c>
      <c r="B12" s="2" t="s">
        <v>15</v>
      </c>
      <c r="C12" s="2" t="s">
        <v>16</v>
      </c>
      <c r="D12" s="1">
        <v>7</v>
      </c>
      <c r="E12" s="1" t="s">
        <v>71</v>
      </c>
      <c r="F12" s="18">
        <v>43563</v>
      </c>
      <c r="G12" s="17">
        <v>43861</v>
      </c>
      <c r="H12" s="4">
        <v>122024</v>
      </c>
      <c r="I12" s="4">
        <v>122024</v>
      </c>
      <c r="J12" s="4" t="s">
        <v>111</v>
      </c>
      <c r="K12" s="5" t="s">
        <v>79</v>
      </c>
      <c r="L12" s="1" t="s">
        <v>10</v>
      </c>
    </row>
    <row r="13" spans="1:13">
      <c r="A13" s="1">
        <v>2020028</v>
      </c>
      <c r="B13" s="2" t="s">
        <v>30</v>
      </c>
      <c r="C13" s="2" t="s">
        <v>31</v>
      </c>
      <c r="D13" s="3">
        <v>8</v>
      </c>
      <c r="E13" s="3" t="s">
        <v>72</v>
      </c>
      <c r="F13" s="16">
        <v>43864</v>
      </c>
      <c r="G13" s="17">
        <v>44135</v>
      </c>
      <c r="H13" s="4">
        <v>70000</v>
      </c>
      <c r="I13" s="4">
        <f>61440.68</f>
        <v>61440.68</v>
      </c>
      <c r="J13" s="4" t="s">
        <v>74</v>
      </c>
      <c r="K13" s="4"/>
      <c r="L13" s="1" t="s">
        <v>10</v>
      </c>
    </row>
    <row r="14" spans="1:13">
      <c r="A14" s="1">
        <v>2020133</v>
      </c>
      <c r="B14" s="2" t="s">
        <v>51</v>
      </c>
      <c r="C14" s="2" t="s">
        <v>31</v>
      </c>
      <c r="D14" s="3">
        <v>9</v>
      </c>
      <c r="E14" s="3" t="s">
        <v>72</v>
      </c>
      <c r="F14" s="16">
        <v>44012</v>
      </c>
      <c r="G14" s="17">
        <v>44135</v>
      </c>
      <c r="H14" s="4">
        <f>486514</f>
        <v>486514</v>
      </c>
      <c r="I14" s="4">
        <v>0</v>
      </c>
      <c r="J14" s="4" t="s">
        <v>85</v>
      </c>
      <c r="K14" s="4"/>
      <c r="L14" s="1" t="s">
        <v>10</v>
      </c>
    </row>
    <row r="15" spans="1:13">
      <c r="A15" s="1">
        <v>2020029</v>
      </c>
      <c r="B15" s="2" t="s">
        <v>32</v>
      </c>
      <c r="C15" s="2" t="s">
        <v>31</v>
      </c>
      <c r="D15" s="3">
        <v>10</v>
      </c>
      <c r="E15" s="3" t="s">
        <v>72</v>
      </c>
      <c r="F15" s="16">
        <v>43864</v>
      </c>
      <c r="G15" s="17">
        <v>43922</v>
      </c>
      <c r="H15" s="4">
        <v>54303</v>
      </c>
      <c r="I15" s="4">
        <v>54303</v>
      </c>
      <c r="J15" s="4" t="s">
        <v>86</v>
      </c>
      <c r="K15" s="4"/>
      <c r="L15" s="1" t="s">
        <v>6</v>
      </c>
    </row>
    <row r="16" spans="1:13">
      <c r="A16" s="1" t="s">
        <v>106</v>
      </c>
      <c r="B16" s="2" t="s">
        <v>52</v>
      </c>
      <c r="C16" s="2" t="s">
        <v>31</v>
      </c>
      <c r="D16" s="3">
        <v>11</v>
      </c>
      <c r="E16" s="3" t="s">
        <v>72</v>
      </c>
      <c r="F16" s="16">
        <v>43883</v>
      </c>
      <c r="G16" s="17">
        <v>43921</v>
      </c>
      <c r="H16" s="4">
        <v>29992</v>
      </c>
      <c r="I16" s="4">
        <v>29992</v>
      </c>
      <c r="J16" s="4" t="s">
        <v>86</v>
      </c>
      <c r="K16" s="4"/>
      <c r="L16" s="1" t="s">
        <v>10</v>
      </c>
    </row>
    <row r="17" spans="1:13">
      <c r="A17" s="1" t="s">
        <v>106</v>
      </c>
      <c r="B17" s="2" t="s">
        <v>53</v>
      </c>
      <c r="C17" s="2" t="s">
        <v>31</v>
      </c>
      <c r="D17" s="3">
        <v>12</v>
      </c>
      <c r="E17" s="3" t="s">
        <v>71</v>
      </c>
      <c r="F17" s="16">
        <v>44197</v>
      </c>
      <c r="G17" s="17">
        <v>44286</v>
      </c>
      <c r="H17" s="4">
        <v>43000</v>
      </c>
      <c r="I17" s="4">
        <v>0</v>
      </c>
      <c r="J17" s="4" t="s">
        <v>96</v>
      </c>
      <c r="K17" s="4" t="s">
        <v>97</v>
      </c>
      <c r="L17" s="1" t="s">
        <v>6</v>
      </c>
    </row>
    <row r="18" spans="1:13">
      <c r="A18" s="1">
        <v>2020106</v>
      </c>
      <c r="B18" s="2" t="s">
        <v>43</v>
      </c>
      <c r="C18" s="2" t="s">
        <v>31</v>
      </c>
      <c r="D18" s="3">
        <v>13</v>
      </c>
      <c r="E18" s="3" t="s">
        <v>71</v>
      </c>
      <c r="F18" s="16">
        <v>43976</v>
      </c>
      <c r="G18" s="17">
        <v>44285</v>
      </c>
      <c r="H18" s="4">
        <v>380000</v>
      </c>
      <c r="I18" s="4">
        <v>34300</v>
      </c>
      <c r="J18" s="4" t="s">
        <v>96</v>
      </c>
      <c r="K18" s="4" t="s">
        <v>74</v>
      </c>
      <c r="L18" s="1" t="s">
        <v>10</v>
      </c>
    </row>
    <row r="19" spans="1:13">
      <c r="A19" s="1">
        <v>2019145</v>
      </c>
      <c r="B19" s="2" t="s">
        <v>41</v>
      </c>
      <c r="C19" s="2" t="s">
        <v>23</v>
      </c>
      <c r="D19" s="3">
        <v>14</v>
      </c>
      <c r="E19" s="3" t="s">
        <v>71</v>
      </c>
      <c r="F19" s="16">
        <v>43966</v>
      </c>
      <c r="G19" s="17">
        <v>44286</v>
      </c>
      <c r="H19" s="4">
        <v>2103578</v>
      </c>
      <c r="I19" s="4">
        <v>229736.94</v>
      </c>
      <c r="J19" s="4" t="s">
        <v>105</v>
      </c>
      <c r="K19" s="4" t="s">
        <v>74</v>
      </c>
      <c r="L19" s="1" t="s">
        <v>6</v>
      </c>
    </row>
    <row r="20" spans="1:13">
      <c r="A20" s="1">
        <v>2019154</v>
      </c>
      <c r="B20" s="2" t="s">
        <v>25</v>
      </c>
      <c r="C20" s="2" t="s">
        <v>23</v>
      </c>
      <c r="D20" s="3">
        <v>15</v>
      </c>
      <c r="E20" s="3" t="s">
        <v>71</v>
      </c>
      <c r="F20" s="16">
        <v>43752</v>
      </c>
      <c r="G20" s="17">
        <v>44104</v>
      </c>
      <c r="H20" s="4">
        <v>116530</v>
      </c>
      <c r="I20" s="4">
        <v>109035</v>
      </c>
      <c r="J20" s="4" t="s">
        <v>77</v>
      </c>
      <c r="K20" s="4" t="s">
        <v>74</v>
      </c>
      <c r="L20" s="1" t="s">
        <v>10</v>
      </c>
    </row>
    <row r="21" spans="1:13">
      <c r="A21" s="1">
        <v>2020127</v>
      </c>
      <c r="B21" s="2" t="s">
        <v>54</v>
      </c>
      <c r="C21" s="2" t="s">
        <v>23</v>
      </c>
      <c r="D21" s="3">
        <v>16</v>
      </c>
      <c r="E21" s="3" t="s">
        <v>71</v>
      </c>
      <c r="F21" s="16">
        <v>44011</v>
      </c>
      <c r="G21" s="17">
        <v>44135</v>
      </c>
      <c r="H21" s="4">
        <v>700027</v>
      </c>
      <c r="I21" s="4">
        <v>7735</v>
      </c>
      <c r="J21" s="4" t="s">
        <v>94</v>
      </c>
      <c r="K21" s="4" t="s">
        <v>95</v>
      </c>
      <c r="L21" s="1" t="s">
        <v>10</v>
      </c>
    </row>
    <row r="22" spans="1:13">
      <c r="A22" s="1">
        <v>2019145</v>
      </c>
      <c r="B22" s="2" t="s">
        <v>36</v>
      </c>
      <c r="C22" s="2" t="s">
        <v>23</v>
      </c>
      <c r="D22" s="3">
        <v>17</v>
      </c>
      <c r="E22" s="3" t="s">
        <v>71</v>
      </c>
      <c r="F22" s="16">
        <v>43910</v>
      </c>
      <c r="G22" s="17">
        <v>44377</v>
      </c>
      <c r="H22" s="4">
        <v>2424782</v>
      </c>
      <c r="I22" s="4">
        <v>229736.94</v>
      </c>
      <c r="J22" s="4" t="s">
        <v>93</v>
      </c>
      <c r="K22" s="4" t="s">
        <v>74</v>
      </c>
      <c r="L22" s="1" t="s">
        <v>10</v>
      </c>
    </row>
    <row r="23" spans="1:13">
      <c r="A23" s="7">
        <v>2020128</v>
      </c>
      <c r="B23" s="2" t="s">
        <v>55</v>
      </c>
      <c r="C23" s="2" t="s">
        <v>23</v>
      </c>
      <c r="D23" s="3">
        <v>18</v>
      </c>
      <c r="E23" s="3" t="s">
        <v>71</v>
      </c>
      <c r="F23" s="16">
        <v>43980</v>
      </c>
      <c r="G23" s="17">
        <v>44561</v>
      </c>
      <c r="H23" s="4">
        <v>55750</v>
      </c>
      <c r="I23" s="4">
        <f>11400+22344+2000</f>
        <v>35744</v>
      </c>
      <c r="J23" s="4" t="s">
        <v>74</v>
      </c>
      <c r="K23" s="4"/>
      <c r="L23" s="1" t="s">
        <v>6</v>
      </c>
    </row>
    <row r="24" spans="1:13">
      <c r="A24" s="1" t="s">
        <v>106</v>
      </c>
      <c r="B24" s="2" t="s">
        <v>56</v>
      </c>
      <c r="C24" s="2" t="s">
        <v>57</v>
      </c>
      <c r="D24" s="3">
        <v>19</v>
      </c>
      <c r="E24" s="3" t="s">
        <v>71</v>
      </c>
      <c r="F24" s="16">
        <v>43905</v>
      </c>
      <c r="G24" s="17">
        <v>43922</v>
      </c>
      <c r="H24" s="4">
        <v>34000</v>
      </c>
      <c r="I24" s="4">
        <v>34000</v>
      </c>
      <c r="J24" s="4" t="s">
        <v>78</v>
      </c>
      <c r="K24" s="4" t="s">
        <v>91</v>
      </c>
      <c r="L24" s="1" t="s">
        <v>6</v>
      </c>
    </row>
    <row r="25" spans="1:13">
      <c r="A25" s="1">
        <v>2020091</v>
      </c>
      <c r="B25" s="2" t="s">
        <v>37</v>
      </c>
      <c r="C25" s="2" t="s">
        <v>38</v>
      </c>
      <c r="D25" s="3">
        <v>20</v>
      </c>
      <c r="E25" s="3" t="s">
        <v>71</v>
      </c>
      <c r="F25" s="16">
        <v>43983</v>
      </c>
      <c r="G25" s="17">
        <v>44286</v>
      </c>
      <c r="H25" s="4">
        <v>128000</v>
      </c>
      <c r="I25" s="4">
        <v>0</v>
      </c>
      <c r="J25" s="4" t="s">
        <v>111</v>
      </c>
      <c r="K25" s="4"/>
      <c r="L25" s="1" t="s">
        <v>10</v>
      </c>
    </row>
    <row r="26" spans="1:13">
      <c r="A26" s="1" t="s">
        <v>106</v>
      </c>
      <c r="B26" s="2" t="s">
        <v>58</v>
      </c>
      <c r="C26" s="2" t="s">
        <v>38</v>
      </c>
      <c r="D26" s="3">
        <v>21</v>
      </c>
      <c r="E26" s="3" t="s">
        <v>71</v>
      </c>
      <c r="F26" s="16">
        <v>44226</v>
      </c>
      <c r="G26" s="17">
        <v>44316</v>
      </c>
      <c r="H26" s="4">
        <v>56500</v>
      </c>
      <c r="I26" s="4">
        <v>0</v>
      </c>
      <c r="J26" s="4" t="s">
        <v>104</v>
      </c>
      <c r="K26" s="4"/>
      <c r="L26" s="1" t="s">
        <v>10</v>
      </c>
    </row>
    <row r="27" spans="1:13">
      <c r="A27" s="37">
        <v>2018109</v>
      </c>
      <c r="B27" s="38" t="s">
        <v>7</v>
      </c>
      <c r="C27" s="38" t="s">
        <v>5</v>
      </c>
      <c r="D27" s="39">
        <v>22</v>
      </c>
      <c r="E27" s="39" t="s">
        <v>71</v>
      </c>
      <c r="F27" s="40">
        <v>43318</v>
      </c>
      <c r="G27" s="41">
        <v>44196</v>
      </c>
      <c r="H27" s="42">
        <f>278820</f>
        <v>278820</v>
      </c>
      <c r="I27" s="42">
        <v>278820</v>
      </c>
      <c r="J27" s="42" t="s">
        <v>74</v>
      </c>
      <c r="K27" s="42"/>
      <c r="L27" s="37" t="s">
        <v>6</v>
      </c>
      <c r="M27" s="46" t="s">
        <v>113</v>
      </c>
    </row>
    <row r="28" spans="1:13">
      <c r="A28" s="37">
        <v>2019109</v>
      </c>
      <c r="B28" s="38" t="s">
        <v>19</v>
      </c>
      <c r="C28" s="38" t="s">
        <v>5</v>
      </c>
      <c r="D28" s="39">
        <v>22</v>
      </c>
      <c r="E28" s="39" t="s">
        <v>71</v>
      </c>
      <c r="F28" s="40">
        <v>43654</v>
      </c>
      <c r="G28" s="41">
        <v>44196</v>
      </c>
      <c r="H28" s="42">
        <f>6004626</f>
        <v>6004626</v>
      </c>
      <c r="I28" s="42">
        <v>4199326.91</v>
      </c>
      <c r="J28" s="42" t="s">
        <v>98</v>
      </c>
      <c r="K28" s="42"/>
      <c r="L28" s="37" t="s">
        <v>6</v>
      </c>
      <c r="M28" s="46"/>
    </row>
    <row r="29" spans="1:13">
      <c r="A29" s="1">
        <v>2020031</v>
      </c>
      <c r="B29" s="2" t="s">
        <v>34</v>
      </c>
      <c r="C29" s="2" t="s">
        <v>5</v>
      </c>
      <c r="D29" s="3">
        <v>23</v>
      </c>
      <c r="E29" s="3" t="s">
        <v>71</v>
      </c>
      <c r="F29" s="16">
        <v>43862</v>
      </c>
      <c r="G29" s="17">
        <v>44377</v>
      </c>
      <c r="H29" s="4">
        <v>2750000</v>
      </c>
      <c r="I29" s="4">
        <v>144548.06</v>
      </c>
      <c r="J29" s="4" t="s">
        <v>98</v>
      </c>
      <c r="K29" s="4" t="s">
        <v>74</v>
      </c>
      <c r="L29" s="1" t="s">
        <v>6</v>
      </c>
    </row>
    <row r="30" spans="1:13">
      <c r="A30" s="1">
        <v>2020111</v>
      </c>
      <c r="B30" s="2" t="s">
        <v>45</v>
      </c>
      <c r="C30" s="2" t="s">
        <v>5</v>
      </c>
      <c r="D30" s="3">
        <v>24</v>
      </c>
      <c r="E30" s="3" t="s">
        <v>72</v>
      </c>
      <c r="F30" s="16">
        <v>43980</v>
      </c>
      <c r="G30" s="17">
        <v>44104</v>
      </c>
      <c r="H30" s="4">
        <v>74500</v>
      </c>
      <c r="I30" s="4">
        <v>0</v>
      </c>
      <c r="J30" s="4" t="s">
        <v>88</v>
      </c>
      <c r="K30" s="4"/>
      <c r="L30" s="1" t="s">
        <v>6</v>
      </c>
    </row>
    <row r="31" spans="1:13">
      <c r="A31" s="12">
        <v>2018098</v>
      </c>
      <c r="B31" s="21" t="s">
        <v>4</v>
      </c>
      <c r="C31" s="21" t="s">
        <v>5</v>
      </c>
      <c r="D31" s="22">
        <v>25</v>
      </c>
      <c r="E31" s="22" t="s">
        <v>72</v>
      </c>
      <c r="F31" s="23">
        <v>43313</v>
      </c>
      <c r="G31" s="24">
        <v>44196</v>
      </c>
      <c r="H31" s="13">
        <f>90779+1735600</f>
        <v>1826379</v>
      </c>
      <c r="I31" s="13">
        <v>108273.81</v>
      </c>
      <c r="J31" s="13" t="s">
        <v>85</v>
      </c>
      <c r="K31" s="13" t="s">
        <v>74</v>
      </c>
      <c r="L31" s="12" t="s">
        <v>6</v>
      </c>
      <c r="M31" s="13" t="s">
        <v>110</v>
      </c>
    </row>
    <row r="32" spans="1:13">
      <c r="A32" s="12">
        <v>2018098</v>
      </c>
      <c r="B32" s="21" t="s">
        <v>4</v>
      </c>
      <c r="C32" s="21" t="s">
        <v>5</v>
      </c>
      <c r="D32" s="22">
        <v>25</v>
      </c>
      <c r="E32" s="22" t="s">
        <v>71</v>
      </c>
      <c r="F32" s="23">
        <v>43313</v>
      </c>
      <c r="G32" s="24">
        <v>44196</v>
      </c>
      <c r="H32" s="13">
        <v>1935871</v>
      </c>
      <c r="I32" s="13"/>
      <c r="J32" s="13" t="s">
        <v>85</v>
      </c>
      <c r="K32" s="13" t="s">
        <v>74</v>
      </c>
      <c r="L32" s="12" t="s">
        <v>6</v>
      </c>
      <c r="M32" s="13" t="s">
        <v>110</v>
      </c>
    </row>
    <row r="33" spans="1:13">
      <c r="A33" s="1">
        <v>2020113</v>
      </c>
      <c r="B33" s="2" t="s">
        <v>47</v>
      </c>
      <c r="C33" s="2" t="s">
        <v>5</v>
      </c>
      <c r="D33" s="3">
        <v>26</v>
      </c>
      <c r="E33" s="3" t="s">
        <v>71</v>
      </c>
      <c r="F33" s="16">
        <v>43951</v>
      </c>
      <c r="G33" s="17">
        <v>44561</v>
      </c>
      <c r="H33" s="4">
        <v>194500</v>
      </c>
      <c r="I33" s="20">
        <v>0</v>
      </c>
      <c r="J33" s="4" t="s">
        <v>74</v>
      </c>
      <c r="K33" s="4"/>
      <c r="L33" s="1" t="s">
        <v>6</v>
      </c>
    </row>
    <row r="34" spans="1:13">
      <c r="A34" s="7">
        <v>2020107</v>
      </c>
      <c r="B34" s="2" t="s">
        <v>44</v>
      </c>
      <c r="C34" s="2" t="s">
        <v>5</v>
      </c>
      <c r="D34" s="3">
        <v>27</v>
      </c>
      <c r="E34" s="3" t="s">
        <v>71</v>
      </c>
      <c r="F34" s="16">
        <v>43983</v>
      </c>
      <c r="G34" s="17">
        <v>44134</v>
      </c>
      <c r="H34" s="4">
        <v>1996092</v>
      </c>
      <c r="I34" s="4">
        <v>74406</v>
      </c>
      <c r="J34" s="4" t="s">
        <v>89</v>
      </c>
      <c r="K34" s="4"/>
      <c r="L34" s="1" t="s">
        <v>10</v>
      </c>
    </row>
    <row r="35" spans="1:13">
      <c r="A35" s="25">
        <v>2020136</v>
      </c>
      <c r="B35" s="26" t="s">
        <v>59</v>
      </c>
      <c r="C35" s="26" t="s">
        <v>5</v>
      </c>
      <c r="D35" s="27">
        <v>28</v>
      </c>
      <c r="E35" s="27" t="s">
        <v>72</v>
      </c>
      <c r="F35" s="28">
        <v>44012</v>
      </c>
      <c r="G35" s="29">
        <v>44561</v>
      </c>
      <c r="H35" s="30">
        <v>105837</v>
      </c>
      <c r="I35" s="30">
        <v>5169</v>
      </c>
      <c r="J35" s="30" t="s">
        <v>90</v>
      </c>
      <c r="K35" s="30" t="s">
        <v>74</v>
      </c>
      <c r="L35" s="25" t="s">
        <v>6</v>
      </c>
      <c r="M35" s="30" t="s">
        <v>110</v>
      </c>
    </row>
    <row r="36" spans="1:13">
      <c r="A36" s="25">
        <v>2020136</v>
      </c>
      <c r="B36" s="26" t="s">
        <v>59</v>
      </c>
      <c r="C36" s="26" t="s">
        <v>5</v>
      </c>
      <c r="D36" s="27">
        <v>28</v>
      </c>
      <c r="E36" s="27" t="s">
        <v>71</v>
      </c>
      <c r="F36" s="28">
        <v>44012</v>
      </c>
      <c r="G36" s="29">
        <v>44561</v>
      </c>
      <c r="H36" s="30">
        <v>317514</v>
      </c>
      <c r="I36" s="30">
        <v>15506</v>
      </c>
      <c r="J36" s="30" t="s">
        <v>90</v>
      </c>
      <c r="K36" s="30" t="s">
        <v>74</v>
      </c>
      <c r="L36" s="25" t="s">
        <v>6</v>
      </c>
      <c r="M36" s="30" t="s">
        <v>110</v>
      </c>
    </row>
    <row r="37" spans="1:13">
      <c r="A37" s="1">
        <v>2020137</v>
      </c>
      <c r="B37" s="2" t="s">
        <v>60</v>
      </c>
      <c r="C37" s="2" t="s">
        <v>5</v>
      </c>
      <c r="D37" s="3">
        <v>29</v>
      </c>
      <c r="E37" s="3" t="s">
        <v>71</v>
      </c>
      <c r="F37" s="16">
        <v>44018</v>
      </c>
      <c r="G37" s="17">
        <v>44165</v>
      </c>
      <c r="H37" s="4">
        <v>510040</v>
      </c>
      <c r="I37" s="4">
        <v>0</v>
      </c>
      <c r="J37" s="4" t="s">
        <v>99</v>
      </c>
      <c r="K37" s="4"/>
      <c r="L37" s="1" t="s">
        <v>6</v>
      </c>
    </row>
    <row r="38" spans="1:13">
      <c r="A38" s="14">
        <v>2019088</v>
      </c>
      <c r="B38" s="31" t="s">
        <v>18</v>
      </c>
      <c r="C38" s="31" t="s">
        <v>5</v>
      </c>
      <c r="D38" s="32">
        <v>30</v>
      </c>
      <c r="E38" s="32" t="s">
        <v>72</v>
      </c>
      <c r="F38" s="33">
        <v>43609</v>
      </c>
      <c r="G38" s="34">
        <v>43862</v>
      </c>
      <c r="H38" s="35">
        <v>21320</v>
      </c>
      <c r="I38" s="35">
        <v>98280</v>
      </c>
      <c r="J38" s="35" t="s">
        <v>74</v>
      </c>
      <c r="K38" s="35"/>
      <c r="L38" s="14" t="s">
        <v>10</v>
      </c>
      <c r="M38" s="36" t="s">
        <v>110</v>
      </c>
    </row>
    <row r="39" spans="1:13">
      <c r="A39" s="14">
        <v>2019088</v>
      </c>
      <c r="B39" s="31" t="s">
        <v>18</v>
      </c>
      <c r="C39" s="31" t="s">
        <v>5</v>
      </c>
      <c r="D39" s="32">
        <v>30</v>
      </c>
      <c r="E39" s="32" t="s">
        <v>71</v>
      </c>
      <c r="F39" s="33">
        <v>43609</v>
      </c>
      <c r="G39" s="34">
        <v>43862</v>
      </c>
      <c r="H39" s="35">
        <v>76960</v>
      </c>
      <c r="I39" s="35"/>
      <c r="J39" s="35" t="s">
        <v>74</v>
      </c>
      <c r="K39" s="35"/>
      <c r="L39" s="14" t="s">
        <v>10</v>
      </c>
      <c r="M39" s="36" t="s">
        <v>110</v>
      </c>
    </row>
    <row r="40" spans="1:13">
      <c r="A40" s="1">
        <v>2020030</v>
      </c>
      <c r="B40" s="2" t="s">
        <v>33</v>
      </c>
      <c r="C40" s="2" t="s">
        <v>5</v>
      </c>
      <c r="D40" s="3">
        <v>31</v>
      </c>
      <c r="E40" s="3" t="s">
        <v>72</v>
      </c>
      <c r="F40" s="16">
        <v>43885</v>
      </c>
      <c r="G40" s="17">
        <v>44134</v>
      </c>
      <c r="H40" s="4">
        <v>145919</v>
      </c>
      <c r="I40" s="4">
        <v>77496</v>
      </c>
      <c r="J40" s="4" t="s">
        <v>100</v>
      </c>
      <c r="K40" s="4"/>
      <c r="L40" s="1" t="s">
        <v>6</v>
      </c>
    </row>
    <row r="41" spans="1:13">
      <c r="A41" s="1">
        <v>2018116</v>
      </c>
      <c r="B41" s="2" t="s">
        <v>8</v>
      </c>
      <c r="C41" s="2" t="s">
        <v>9</v>
      </c>
      <c r="D41" s="3">
        <v>32</v>
      </c>
      <c r="E41" s="3" t="s">
        <v>71</v>
      </c>
      <c r="F41" s="16">
        <v>43343</v>
      </c>
      <c r="G41" s="17">
        <v>44165</v>
      </c>
      <c r="H41" s="4">
        <f>95300+175064</f>
        <v>270364</v>
      </c>
      <c r="I41" s="4">
        <f>74788+20512</f>
        <v>95300</v>
      </c>
      <c r="J41" s="4" t="s">
        <v>101</v>
      </c>
      <c r="K41" s="4" t="s">
        <v>102</v>
      </c>
      <c r="L41" s="1" t="s">
        <v>10</v>
      </c>
    </row>
    <row r="42" spans="1:13">
      <c r="A42" s="1">
        <v>2019087</v>
      </c>
      <c r="B42" s="2" t="s">
        <v>17</v>
      </c>
      <c r="C42" s="2" t="s">
        <v>9</v>
      </c>
      <c r="D42" s="3">
        <v>33</v>
      </c>
      <c r="E42" s="3" t="s">
        <v>71</v>
      </c>
      <c r="F42" s="16">
        <v>43617</v>
      </c>
      <c r="G42" s="17">
        <v>44561</v>
      </c>
      <c r="H42" s="4">
        <v>556767</v>
      </c>
      <c r="I42" s="4">
        <v>551267</v>
      </c>
      <c r="J42" s="4" t="s">
        <v>103</v>
      </c>
      <c r="K42" s="4" t="s">
        <v>108</v>
      </c>
      <c r="L42" s="1" t="s">
        <v>6</v>
      </c>
    </row>
    <row r="43" spans="1:13">
      <c r="A43" s="1">
        <v>2019173</v>
      </c>
      <c r="B43" s="2" t="s">
        <v>26</v>
      </c>
      <c r="C43" s="2" t="s">
        <v>9</v>
      </c>
      <c r="D43" s="3">
        <v>34</v>
      </c>
      <c r="E43" s="3" t="s">
        <v>71</v>
      </c>
      <c r="F43" s="16">
        <v>43799</v>
      </c>
      <c r="G43" s="17">
        <v>44561</v>
      </c>
      <c r="H43" s="4">
        <f>80542+828440</f>
        <v>908982</v>
      </c>
      <c r="I43" s="4">
        <v>15601.77</v>
      </c>
      <c r="J43" s="4" t="s">
        <v>93</v>
      </c>
      <c r="K43" s="4" t="s">
        <v>74</v>
      </c>
      <c r="L43" s="1" t="s">
        <v>6</v>
      </c>
    </row>
    <row r="44" spans="1:13">
      <c r="A44" s="1">
        <v>2020041</v>
      </c>
      <c r="B44" s="2" t="s">
        <v>35</v>
      </c>
      <c r="C44" s="2" t="s">
        <v>14</v>
      </c>
      <c r="D44" s="3">
        <v>35</v>
      </c>
      <c r="E44" s="3" t="s">
        <v>72</v>
      </c>
      <c r="F44" s="16">
        <v>43831</v>
      </c>
      <c r="G44" s="17">
        <v>44074</v>
      </c>
      <c r="H44" s="4">
        <v>95000</v>
      </c>
      <c r="I44" s="4">
        <v>37340</v>
      </c>
      <c r="J44" s="4" t="s">
        <v>76</v>
      </c>
      <c r="K44" s="4"/>
      <c r="L44" s="1" t="s">
        <v>6</v>
      </c>
    </row>
    <row r="45" spans="1:13">
      <c r="A45" s="1">
        <v>2020004</v>
      </c>
      <c r="B45" s="2" t="s">
        <v>29</v>
      </c>
      <c r="C45" s="2" t="s">
        <v>14</v>
      </c>
      <c r="D45" s="3">
        <v>36</v>
      </c>
      <c r="E45" s="3" t="s">
        <v>72</v>
      </c>
      <c r="F45" s="16">
        <v>43770</v>
      </c>
      <c r="G45" s="17">
        <v>44043</v>
      </c>
      <c r="H45" s="4">
        <v>165000</v>
      </c>
      <c r="I45" s="4">
        <v>155180</v>
      </c>
      <c r="J45" s="4" t="s">
        <v>92</v>
      </c>
      <c r="K45" s="4" t="s">
        <v>77</v>
      </c>
      <c r="L45" s="1" t="s">
        <v>6</v>
      </c>
    </row>
    <row r="46" spans="1:13">
      <c r="A46" s="1">
        <v>2019076</v>
      </c>
      <c r="B46" s="2" t="s">
        <v>13</v>
      </c>
      <c r="C46" s="2" t="s">
        <v>14</v>
      </c>
      <c r="D46" s="1">
        <v>37</v>
      </c>
      <c r="E46" s="1" t="s">
        <v>71</v>
      </c>
      <c r="F46" s="18">
        <v>43563</v>
      </c>
      <c r="G46" s="17">
        <v>43861</v>
      </c>
      <c r="H46" s="4">
        <v>93876</v>
      </c>
      <c r="I46" s="4">
        <v>93876</v>
      </c>
      <c r="J46" s="4" t="s">
        <v>111</v>
      </c>
      <c r="K46" s="5" t="s">
        <v>79</v>
      </c>
      <c r="L46" s="1" t="s">
        <v>10</v>
      </c>
    </row>
    <row r="47" spans="1:13">
      <c r="A47" s="1">
        <v>2019174</v>
      </c>
      <c r="B47" s="2" t="s">
        <v>27</v>
      </c>
      <c r="C47" s="2" t="s">
        <v>14</v>
      </c>
      <c r="D47" s="3">
        <v>38</v>
      </c>
      <c r="E47" s="3" t="s">
        <v>72</v>
      </c>
      <c r="F47" s="16">
        <v>43861</v>
      </c>
      <c r="G47" s="17">
        <v>44195</v>
      </c>
      <c r="H47" s="4">
        <v>52000</v>
      </c>
      <c r="I47" s="4">
        <v>27919.01</v>
      </c>
      <c r="J47" s="4" t="s">
        <v>74</v>
      </c>
      <c r="K47" s="4"/>
      <c r="L47" s="1" t="s">
        <v>10</v>
      </c>
    </row>
    <row r="48" spans="1:13">
      <c r="A48" s="1"/>
      <c r="B48" s="2" t="s">
        <v>61</v>
      </c>
      <c r="C48" s="2" t="s">
        <v>14</v>
      </c>
      <c r="D48" s="3">
        <v>39</v>
      </c>
      <c r="E48" s="3" t="s">
        <v>71</v>
      </c>
      <c r="F48" s="16">
        <v>44013</v>
      </c>
      <c r="G48" s="17">
        <v>44165</v>
      </c>
      <c r="H48" s="20">
        <v>500000</v>
      </c>
      <c r="I48" s="4">
        <v>56500</v>
      </c>
      <c r="J48" s="4" t="s">
        <v>104</v>
      </c>
      <c r="K48" s="4"/>
      <c r="L48" s="1" t="s">
        <v>10</v>
      </c>
    </row>
    <row r="49" spans="1:12">
      <c r="A49" s="1">
        <v>2020112</v>
      </c>
      <c r="B49" s="2" t="s">
        <v>46</v>
      </c>
      <c r="C49" s="2" t="s">
        <v>14</v>
      </c>
      <c r="D49" s="3">
        <v>40</v>
      </c>
      <c r="E49" s="3" t="s">
        <v>72</v>
      </c>
      <c r="F49" s="16">
        <v>43941</v>
      </c>
      <c r="G49" s="17">
        <v>44044</v>
      </c>
      <c r="H49" s="4">
        <v>75160</v>
      </c>
      <c r="I49" s="4">
        <v>75160</v>
      </c>
      <c r="J49" s="4" t="s">
        <v>78</v>
      </c>
      <c r="K49" s="4"/>
      <c r="L49" s="1" t="s">
        <v>6</v>
      </c>
    </row>
    <row r="50" spans="1:12">
      <c r="A50" s="1">
        <v>2019146</v>
      </c>
      <c r="B50" s="2" t="s">
        <v>24</v>
      </c>
      <c r="C50" s="2" t="s">
        <v>14</v>
      </c>
      <c r="D50" s="3">
        <v>41</v>
      </c>
      <c r="E50" s="3" t="s">
        <v>72</v>
      </c>
      <c r="F50" s="16">
        <v>43726</v>
      </c>
      <c r="G50" s="17">
        <v>43861</v>
      </c>
      <c r="H50" s="4">
        <v>154764</v>
      </c>
      <c r="I50" s="4">
        <v>154764</v>
      </c>
      <c r="J50" s="4" t="s">
        <v>87</v>
      </c>
      <c r="K50" s="6"/>
      <c r="L50" s="1" t="s">
        <v>6</v>
      </c>
    </row>
    <row r="51" spans="1:12">
      <c r="A51" s="1">
        <v>2019110</v>
      </c>
      <c r="B51" s="2" t="s">
        <v>20</v>
      </c>
      <c r="C51" s="2" t="s">
        <v>14</v>
      </c>
      <c r="D51" s="3">
        <v>42</v>
      </c>
      <c r="E51" s="3" t="s">
        <v>72</v>
      </c>
      <c r="F51" s="16">
        <v>43647</v>
      </c>
      <c r="G51" s="17">
        <v>44012</v>
      </c>
      <c r="H51" s="4">
        <v>95397</v>
      </c>
      <c r="I51" s="4">
        <v>95397</v>
      </c>
      <c r="J51" s="4" t="s">
        <v>88</v>
      </c>
      <c r="K51" s="4"/>
      <c r="L51" s="1" t="s">
        <v>10</v>
      </c>
    </row>
    <row r="52" spans="1:12">
      <c r="A52" s="1">
        <v>2019111</v>
      </c>
      <c r="B52" s="2" t="s">
        <v>21</v>
      </c>
      <c r="C52" s="2" t="s">
        <v>14</v>
      </c>
      <c r="D52" s="3">
        <v>43</v>
      </c>
      <c r="E52" s="3" t="s">
        <v>72</v>
      </c>
      <c r="F52" s="16">
        <v>43661</v>
      </c>
      <c r="G52" s="17">
        <v>44012</v>
      </c>
      <c r="H52" s="4">
        <v>99137</v>
      </c>
      <c r="I52" s="4">
        <v>99137</v>
      </c>
      <c r="J52" s="4" t="s">
        <v>88</v>
      </c>
      <c r="K52" s="4"/>
      <c r="L52" s="1" t="s">
        <v>10</v>
      </c>
    </row>
    <row r="53" spans="1:12">
      <c r="A53" s="7">
        <v>2020135</v>
      </c>
      <c r="B53" s="2" t="s">
        <v>62</v>
      </c>
      <c r="C53" s="2" t="s">
        <v>14</v>
      </c>
      <c r="D53" s="3">
        <v>44</v>
      </c>
      <c r="E53" s="3" t="s">
        <v>71</v>
      </c>
      <c r="F53" s="16">
        <v>43983</v>
      </c>
      <c r="G53" s="17">
        <v>44134</v>
      </c>
      <c r="H53" s="4">
        <v>651568</v>
      </c>
      <c r="I53" s="4">
        <v>0</v>
      </c>
      <c r="J53" s="4" t="s">
        <v>87</v>
      </c>
      <c r="K53" s="4" t="s">
        <v>89</v>
      </c>
      <c r="L53" s="1" t="s">
        <v>10</v>
      </c>
    </row>
    <row r="54" spans="1:12">
      <c r="A54" s="7">
        <v>2020103</v>
      </c>
      <c r="B54" s="2" t="s">
        <v>42</v>
      </c>
      <c r="C54" s="2" t="s">
        <v>14</v>
      </c>
      <c r="D54" s="3">
        <v>45</v>
      </c>
      <c r="E54" s="3" t="s">
        <v>72</v>
      </c>
      <c r="F54" s="16">
        <v>43145</v>
      </c>
      <c r="G54" s="17">
        <v>44439</v>
      </c>
      <c r="H54" s="4">
        <v>76000</v>
      </c>
      <c r="I54" s="4">
        <v>6005</v>
      </c>
      <c r="J54" s="4" t="s">
        <v>87</v>
      </c>
      <c r="K54" s="5" t="s">
        <v>74</v>
      </c>
      <c r="L54" s="1" t="s">
        <v>6</v>
      </c>
    </row>
    <row r="55" spans="1:12">
      <c r="B55" s="2" t="s">
        <v>107</v>
      </c>
      <c r="H55" s="19">
        <f>SUM(H6:H54)</f>
        <v>28060958</v>
      </c>
      <c r="I55" s="19">
        <f>SUM(I6:I54)</f>
        <v>8498525.5199999996</v>
      </c>
    </row>
  </sheetData>
  <autoFilter ref="A5:L54" xr:uid="{C7C40C32-97BA-4110-9E8A-DDBBDDAA1349}"/>
  <sortState xmlns:xlrd2="http://schemas.microsoft.com/office/spreadsheetml/2017/richdata2" ref="A6:L54">
    <sortCondition ref="D7"/>
  </sortState>
  <mergeCells count="2">
    <mergeCell ref="M27:M28"/>
    <mergeCell ref="A4:M4"/>
  </mergeCells>
  <pageMargins left="0.25" right="0.25" top="0.25" bottom="0" header="0.3" footer="0"/>
  <pageSetup scale="6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66C4042-2998-4AE4-AB4B-CF77B505EEAE}"/>
</file>

<file path=customXml/itemProps2.xml><?xml version="1.0" encoding="utf-8"?>
<ds:datastoreItem xmlns:ds="http://schemas.openxmlformats.org/officeDocument/2006/customXml" ds:itemID="{3D211871-9BB8-4A29-890B-C393948191D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DBF6380B-D460-4957-B309-78439131CAA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Proforma Project Roster</vt:lpstr>
      <vt:lpstr>'Proforma Project Roster'!Print_Area</vt:lpstr>
      <vt:lpstr>'Proforma Project Roster'!Print_Titles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Patrick Flynn</dc:creator>
  <cp:lastModifiedBy>Patrick Flynn</cp:lastModifiedBy>
  <cp:lastPrinted>2020-08-08T06:30:33Z</cp:lastPrinted>
  <dcterms:created xsi:type="dcterms:W3CDTF">2020-07-13T00:35:40Z</dcterms:created>
  <dcterms:modified xsi:type="dcterms:W3CDTF">2020-08-08T06:33:27Z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