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D4B001C3-00E3-45E9-8C90-60D032083206}" xr6:coauthVersionLast="46" xr6:coauthVersionMax="46" xr10:uidLastSave="{00000000-0000-0000-0000-000000000000}"/>
  <bookViews>
    <workbookView xWindow="32310" yWindow="195" windowWidth="22755" windowHeight="13020" tabRatio="839" activeTab="7" xr2:uid="{00000000-000D-0000-FFFF-FFFF00000000}"/>
  </bookViews>
  <sheets>
    <sheet name="B-4" sheetId="14" r:id="rId1"/>
    <sheet name="Support --&gt;" sheetId="16" r:id="rId2"/>
    <sheet name="CDR Plant Data" sheetId="15" r:id="rId3"/>
    <sheet name="Capital Leases" sheetId="17" r:id="rId4"/>
    <sheet name="Reconciliations --&gt;" sheetId="20" r:id="rId5"/>
    <sheet name="General Ledger" sheetId="19" r:id="rId6"/>
    <sheet name="Rate Base" sheetId="18" r:id="rId7"/>
    <sheet name="ESR" sheetId="21" r:id="rId8"/>
  </sheets>
  <definedNames>
    <definedName name="\A">#REF!</definedName>
    <definedName name="\B">#REF!</definedName>
    <definedName name="\C">#REF!</definedName>
    <definedName name="\D">#REF!</definedName>
    <definedName name="\E">#REF!</definedName>
    <definedName name="\I">#REF!</definedName>
    <definedName name="\M">#REF!</definedName>
    <definedName name="\N">#REF!</definedName>
    <definedName name="\P">#REF!</definedName>
    <definedName name="\R">#REF!</definedName>
    <definedName name="\Z">#REF!</definedName>
    <definedName name="_10A24COST_CAP">#REF!</definedName>
    <definedName name="_11A_3">#REF!</definedName>
    <definedName name="_12A32ITC" localSheetId="0">'B-4'!$A$1481:$Q$1519</definedName>
    <definedName name="_13A32ITC">#REF!</definedName>
    <definedName name="_14A32ITC10" localSheetId="0">'B-4'!$A$1526:$Q$1564</definedName>
    <definedName name="_15A32ITC10">#REF!</definedName>
    <definedName name="_16A32ITC3" localSheetId="0">'B-4'!$A$1436:$Q$1474</definedName>
    <definedName name="_17A32ITC3">#REF!</definedName>
    <definedName name="_18A_4">#REF!</definedName>
    <definedName name="_19A_5">#REF!</definedName>
    <definedName name="_1A_1">#REF!</definedName>
    <definedName name="_20A_6">#REF!</definedName>
    <definedName name="_21B_1PG1OF2">#REF!</definedName>
    <definedName name="_22B_1PG2OF2">#REF!</definedName>
    <definedName name="_23CUS_ACCT_1">#REF!</definedName>
    <definedName name="_24DIST_OPER_2">#REF!</definedName>
    <definedName name="_25G_A_1">#REF!</definedName>
    <definedName name="_26PAGE_1">#REF!</definedName>
    <definedName name="_27PAGE_2">#REF!</definedName>
    <definedName name="_28PAGE_3">#REF!</definedName>
    <definedName name="_29PAGE_4">#REF!</definedName>
    <definedName name="_2A12MAT_SUP" localSheetId="0">'B-4'!$A$370:$Q$408</definedName>
    <definedName name="_30PAGE_5">#REF!</definedName>
    <definedName name="_31PAGE_6">#REF!</definedName>
    <definedName name="_32PAGE_7">#REF!</definedName>
    <definedName name="_33TOC_A">#REF!</definedName>
    <definedName name="_34TOC_B">#REF!</definedName>
    <definedName name="_35TOC_B2">#REF!</definedName>
    <definedName name="_36TOC_C1">#REF!</definedName>
    <definedName name="_37TOC_C2">#REF!</definedName>
    <definedName name="_38TOC_D">#REF!</definedName>
    <definedName name="_39TOC_E">#REF!</definedName>
    <definedName name="_3A12MAT_SUP">#REF!</definedName>
    <definedName name="_40TOC_F">#REF!</definedName>
    <definedName name="_41TOC_G">#REF!</definedName>
    <definedName name="_42TOC_H">#REF!</definedName>
    <definedName name="_43TOC_I">#REF!</definedName>
    <definedName name="_4A15_NOI" localSheetId="0">'B-4'!$A$996:$Q$1035</definedName>
    <definedName name="_5A15_NOI">#REF!</definedName>
    <definedName name="_6A17A_GEXP" localSheetId="0">'B-4'!$A$921:$P$965</definedName>
    <definedName name="_7A17A_GEXP">#REF!</definedName>
    <definedName name="_8A_2">#REF!</definedName>
    <definedName name="_9A24COST_CAP" localSheetId="0">'B-4'!$A$1231:$Q$1256</definedName>
    <definedName name="_B2">#REF!</definedName>
    <definedName name="_B3">#REF!</definedName>
    <definedName name="_Key1" hidden="1">#REF!</definedName>
    <definedName name="_LIB01">#REF!</definedName>
    <definedName name="_LIB87">#REF!</definedName>
    <definedName name="_Order1" hidden="1">255</definedName>
    <definedName name="_Sort" hidden="1">#REF!</definedName>
    <definedName name="A10CWIP" localSheetId="0">'B-4'!$Q$200:$IH$2044</definedName>
    <definedName name="A10CWIP">#REF!</definedName>
    <definedName name="A11CUSTADV" localSheetId="0">'B-4'!$A$555:$Q$582</definedName>
    <definedName name="A11CUSTADV">#REF!</definedName>
    <definedName name="A12JOBSUP" localSheetId="0">'B-4'!$A$415:$Q$457</definedName>
    <definedName name="A12JOBSUP">#REF!</definedName>
    <definedName name="A12LPINV" localSheetId="0">'B-4'!$A$461:$Q$502</definedName>
    <definedName name="A12LPINV">#REF!</definedName>
    <definedName name="A13WORKCAP" localSheetId="0">'B-4'!$A$322:$Q$365</definedName>
    <definedName name="A13WORKCAP">#REF!</definedName>
    <definedName name="A14ADDRBASE" localSheetId="0">'B-4'!$A$680:$Q$690</definedName>
    <definedName name="A14ADDRBASE">#REF!</definedName>
    <definedName name="A16NOIADJ" localSheetId="0">'B-4'!$A$1041:$Q$1086</definedName>
    <definedName name="A16NOIADJ">#REF!</definedName>
    <definedName name="A17DISEXP" localSheetId="0">'B-4'!$A$871:$Q$917</definedName>
    <definedName name="A17DISEXP">#REF!</definedName>
    <definedName name="A17REVENUES" localSheetId="0">'B-4'!$A$722:$P$865</definedName>
    <definedName name="A17REVENUES">#REF!</definedName>
    <definedName name="A18ENCONS" localSheetId="0">'B-4'!$A$1061:$Q$1070</definedName>
    <definedName name="A18ENCONS">#REF!</definedName>
    <definedName name="A19EXPALL" localSheetId="0">'B-4'!$1121:$2044</definedName>
    <definedName name="A19EXPALL">#REF!</definedName>
    <definedName name="A1FINSTAT" localSheetId="0">'B-4'!$A$630:$Q$645</definedName>
    <definedName name="A1FINSTAT">#REF!</definedName>
    <definedName name="A20NONADJ" localSheetId="0">'B-4'!$A$1571:$Q$1618</definedName>
    <definedName name="A20NONADJ">#REF!</definedName>
    <definedName name="A21EXPFAC" localSheetId="0">'B-4'!$A$1091:$Q$1119</definedName>
    <definedName name="A21EXPFAC">#REF!</definedName>
    <definedName name="A22RATERELIEF" localSheetId="0">'B-4'!$A$1651:$Q$1682</definedName>
    <definedName name="A22RATERELIEF">#REF!</definedName>
    <definedName name="A23COSTCAP" localSheetId="0">'B-4'!$A$1171:$Q$1194</definedName>
    <definedName name="A23COSTCAP">#REF!</definedName>
    <definedName name="A23DEBTCOST" localSheetId="0">'B-4'!$A$1141:$P$1168</definedName>
    <definedName name="A23DEBTCOST">#REF!</definedName>
    <definedName name="A24CEBTCOST" localSheetId="0">'B-4'!$A$1201:$Q$1228</definedName>
    <definedName name="A24CEBTCOST">#REF!</definedName>
    <definedName name="A25COSTFREECAP" localSheetId="0">'B-4'!$A$1261:$Q$1280</definedName>
    <definedName name="A25COSTFREECAP">#REF!</definedName>
    <definedName name="A26INTREL" localSheetId="0">'B-4'!$A$1286:$Q$1313</definedName>
    <definedName name="A26INTREL">#REF!</definedName>
    <definedName name="A27PROJDATA" localSheetId="0">'B-4'!$A$1321:$Q$1334</definedName>
    <definedName name="A27PROJDATA">#REF!</definedName>
    <definedName name="A28SAFTYCIT" localSheetId="0">'B-4'!$A$1336:$Q$1347</definedName>
    <definedName name="A28SAFTYCIT">#REF!</definedName>
    <definedName name="A29RAXINFO" localSheetId="0">'B-4'!$A$1351:$Q$1372</definedName>
    <definedName name="A29RAXINFO">#REF!</definedName>
    <definedName name="A2RATEBASE" localSheetId="0">'B-4'!$A$509:$Q$551</definedName>
    <definedName name="A2RATEBASE">#REF!</definedName>
    <definedName name="A30REACQBONDS" localSheetId="0">'B-4'!$A$1376:$Q$1389</definedName>
    <definedName name="A30REACQBONDS">#REF!</definedName>
    <definedName name="A31DEFINCTAX" localSheetId="0">'B-4'!$A$1391:$Q$1430</definedName>
    <definedName name="A31DEFINCTAX">#REF!</definedName>
    <definedName name="A33TAXCHECK" localSheetId="0">'B-4'!$A$1726:$Q$1773</definedName>
    <definedName name="A33TAXCHECK">#REF!</definedName>
    <definedName name="A3ADJRBASE" localSheetId="0">'B-4'!$A$971:$Q$992</definedName>
    <definedName name="A3ADJRBASE">#REF!</definedName>
    <definedName name="A4PLBAL" localSheetId="0">'B-4'!$A$3:$Q$54</definedName>
    <definedName name="A4PLBAL">#REF!</definedName>
    <definedName name="A5BKDEP" localSheetId="0">'B-4'!$A$585:$Q$623</definedName>
    <definedName name="A5BKDEP">#REF!</definedName>
    <definedName name="A5DEPEXP" localSheetId="0">'B-4'!$A$110:$P$144</definedName>
    <definedName name="A5DEPEXP">#REF!</definedName>
    <definedName name="A5PLDEP" localSheetId="0">'B-4'!$A$77:$Q$107</definedName>
    <definedName name="A5PLDEP">#REF!</definedName>
    <definedName name="A6DEPRES" localSheetId="0">'B-4'!$A$205:$Q$231</definedName>
    <definedName name="A6DEPRES">#REF!</definedName>
    <definedName name="A7COMPL" localSheetId="0">'B-4'!$A$240:$Q$275</definedName>
    <definedName name="A7COMPL">#REF!</definedName>
    <definedName name="A8COMRES" localSheetId="0">'B-4'!$A$282:$Q$316</definedName>
    <definedName name="A8COMRES">#REF!</definedName>
    <definedName name="A9FUTUSE" localSheetId="0">'B-4'!$A$661:$Q$675</definedName>
    <definedName name="A9FUTUSE">#REF!</definedName>
    <definedName name="ASST01">#REF!</definedName>
    <definedName name="ASST87">#REF!</definedName>
    <definedName name="C_10">#REF!</definedName>
    <definedName name="C_11">#REF!</definedName>
    <definedName name="C_12">#REF!</definedName>
    <definedName name="C_13">#REF!</definedName>
    <definedName name="C_14">#REF!</definedName>
    <definedName name="C_15">#REF!</definedName>
    <definedName name="C_16">#REF!</definedName>
    <definedName name="C_19">#REF!</definedName>
    <definedName name="C_20">#REF!</definedName>
    <definedName name="C_21">#REF!</definedName>
    <definedName name="C_22">#REF!</definedName>
    <definedName name="C_24">#REF!</definedName>
    <definedName name="C_24_2">#REF!</definedName>
    <definedName name="C_25">#REF!</definedName>
    <definedName name="C_26">#REF!</definedName>
    <definedName name="C_27">#REF!</definedName>
    <definedName name="C_30">#REF!</definedName>
    <definedName name="C_31">#REF!</definedName>
    <definedName name="C_34">#REF!</definedName>
    <definedName name="C_35">#REF!</definedName>
    <definedName name="C_36">#REF!</definedName>
    <definedName name="C_37">#REF!</definedName>
    <definedName name="C_6">#REF!</definedName>
    <definedName name="C_8">#REF!</definedName>
    <definedName name="C_9">#REF!</definedName>
    <definedName name="COVER">#REF!</definedName>
    <definedName name="DIST_MTCE_1">#REF!</definedName>
    <definedName name="DIST_OP_1">#REF!</definedName>
    <definedName name="EXEC">#REF!</definedName>
    <definedName name="F_1">#REF!</definedName>
    <definedName name="F_2">#REF!</definedName>
    <definedName name="F_2_2">#REF!</definedName>
    <definedName name="F_3">#REF!</definedName>
    <definedName name="F_3_2">#REF!</definedName>
    <definedName name="F_3_3">#REF!</definedName>
    <definedName name="F_4">#REF!</definedName>
    <definedName name="F_5">#REF!</definedName>
    <definedName name="F_5_2">#REF!</definedName>
    <definedName name="F_6">#REF!</definedName>
    <definedName name="F_7">#REF!</definedName>
    <definedName name="F_8">#REF!</definedName>
    <definedName name="INCOME01">#REF!</definedName>
    <definedName name="INCOME87">#REF!</definedName>
    <definedName name="INDEX">#REF!</definedName>
    <definedName name="INT_FY86">#REF!</definedName>
    <definedName name="INTERIM">#REF!</definedName>
    <definedName name="NOI">#REF!</definedName>
    <definedName name="PAGE_5">#REF!</definedName>
    <definedName name="PAGE_6">#REF!</definedName>
    <definedName name="_xlnm.Print_Area" localSheetId="0">'B-4'!$A$3:$Q$56</definedName>
    <definedName name="_xlnm.Print_Area">#REF!</definedName>
    <definedName name="PROD_1">#REF!</definedName>
    <definedName name="RATE">#REF!</definedName>
    <definedName name="RATEBASE">#REF!</definedName>
    <definedName name="ROR">#REF!</definedName>
    <definedName name="SALES_1">#REF!</definedName>
    <definedName name="SCHA2">#REF!</definedName>
    <definedName name="SCHA4RC">'B-4'!$A$3:$Q$54</definedName>
    <definedName name="SCHA6RC">#REF!</definedName>
    <definedName name="SCHB12PAGE1">#REF!</definedName>
    <definedName name="SCHB12PAGE2">#REF!</definedName>
    <definedName name="SCHB5P1">#REF!</definedName>
    <definedName name="SCHB5P2">#REF!</definedName>
    <definedName name="SCHB5P3">#REF!</definedName>
    <definedName name="SCHB7P1">#REF!</definedName>
    <definedName name="SCHB7P2">#REF!</definedName>
    <definedName name="SCHC19PG1">#REF!</definedName>
    <definedName name="SCHC19PG2">#REF!</definedName>
    <definedName name="SCHC22P1">#REF!</definedName>
    <definedName name="SCHC22P2">#REF!</definedName>
    <definedName name="SCHC24P1">#REF!</definedName>
    <definedName name="SCHC24P2">#REF!</definedName>
    <definedName name="SCHE3P1">#REF!</definedName>
    <definedName name="SCHE3P2">#REF!</definedName>
    <definedName name="SCHE3P3">#REF!</definedName>
    <definedName name="SCHE3P4">#REF!</definedName>
    <definedName name="SCHE6P1">#REF!</definedName>
    <definedName name="SCHE6P2">#REF!</definedName>
    <definedName name="SCHE6P3">#REF!</definedName>
    <definedName name="SCHE6P4">#REF!</definedName>
    <definedName name="TAXES" localSheetId="0">'B-4'!$A$1686:$F$1723</definedName>
    <definedName name="TAXES">#REF!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14" l="1"/>
  <c r="O12" i="14"/>
  <c r="N12" i="14"/>
  <c r="M12" i="14"/>
  <c r="L12" i="14"/>
  <c r="K12" i="14"/>
  <c r="J12" i="14"/>
  <c r="I12" i="14"/>
  <c r="H12" i="14"/>
  <c r="G12" i="14"/>
  <c r="F12" i="14"/>
  <c r="E12" i="14"/>
  <c r="D12" i="14"/>
  <c r="P11" i="14"/>
  <c r="O11" i="14"/>
  <c r="N11" i="14"/>
  <c r="M11" i="14"/>
  <c r="L11" i="14"/>
  <c r="K11" i="14"/>
  <c r="J11" i="14"/>
  <c r="I11" i="14"/>
  <c r="H11" i="14"/>
  <c r="G11" i="14"/>
  <c r="F11" i="14"/>
  <c r="E11" i="14"/>
  <c r="D11" i="14"/>
  <c r="A11" i="15"/>
  <c r="O9" i="14" s="1"/>
  <c r="A12" i="15"/>
  <c r="A10" i="14"/>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P55" i="15"/>
  <c r="J55" i="15"/>
  <c r="K55" i="15"/>
  <c r="L55" i="15"/>
  <c r="M55" i="15"/>
  <c r="N55" i="15"/>
  <c r="O55" i="15"/>
  <c r="I55" i="15"/>
  <c r="A44" i="15"/>
  <c r="O18" i="19"/>
  <c r="O17" i="19"/>
  <c r="O16" i="19"/>
  <c r="O15" i="19"/>
  <c r="O14" i="19"/>
  <c r="O13" i="19"/>
  <c r="O12" i="19"/>
  <c r="O12" i="17"/>
  <c r="P50" i="14"/>
  <c r="O50" i="14"/>
  <c r="N50" i="14"/>
  <c r="M50" i="14"/>
  <c r="L50" i="14"/>
  <c r="K50" i="14"/>
  <c r="J50" i="14"/>
  <c r="I50" i="14"/>
  <c r="H50" i="14"/>
  <c r="G50" i="14"/>
  <c r="F50" i="14"/>
  <c r="E50" i="14"/>
  <c r="D50" i="14"/>
  <c r="Q12" i="14" l="1"/>
  <c r="Q11" i="14"/>
  <c r="J43" i="14"/>
  <c r="D9" i="14"/>
  <c r="L9" i="14"/>
  <c r="G43" i="14"/>
  <c r="O43" i="14"/>
  <c r="I9" i="14"/>
  <c r="D43" i="14"/>
  <c r="L43" i="14"/>
  <c r="F9" i="14"/>
  <c r="J9" i="14"/>
  <c r="N9" i="14"/>
  <c r="F43" i="14"/>
  <c r="N43" i="14"/>
  <c r="H9" i="14"/>
  <c r="P9" i="14"/>
  <c r="K43" i="14"/>
  <c r="E9" i="14"/>
  <c r="M9" i="14"/>
  <c r="H43" i="14"/>
  <c r="P43" i="14"/>
  <c r="E43" i="14"/>
  <c r="I43" i="14"/>
  <c r="M43" i="14"/>
  <c r="G9" i="14"/>
  <c r="K9" i="14"/>
  <c r="Q50" i="14"/>
  <c r="Q43" i="14" l="1"/>
  <c r="Q9" i="14"/>
  <c r="D50" i="15"/>
  <c r="E50" i="15"/>
  <c r="F50" i="15"/>
  <c r="G50" i="15"/>
  <c r="H50" i="15"/>
  <c r="I50" i="15"/>
  <c r="J50" i="15"/>
  <c r="K50" i="15"/>
  <c r="L50" i="15"/>
  <c r="M50" i="15"/>
  <c r="N50" i="15"/>
  <c r="O50" i="15"/>
  <c r="P50" i="15"/>
  <c r="C50" i="15"/>
  <c r="A10" i="15"/>
  <c r="A13" i="15"/>
  <c r="A14" i="15"/>
  <c r="A15" i="15"/>
  <c r="A16" i="15"/>
  <c r="A17" i="15"/>
  <c r="A18" i="15"/>
  <c r="A19" i="15"/>
  <c r="A20" i="15"/>
  <c r="A21" i="15"/>
  <c r="A22" i="15"/>
  <c r="A23" i="15"/>
  <c r="A24" i="15"/>
  <c r="A25" i="15"/>
  <c r="A26" i="15"/>
  <c r="A27" i="15"/>
  <c r="A28" i="15"/>
  <c r="A29" i="15"/>
  <c r="A30" i="15"/>
  <c r="A32" i="15"/>
  <c r="A33" i="15"/>
  <c r="A34" i="15"/>
  <c r="A35" i="15"/>
  <c r="A36" i="15"/>
  <c r="A37" i="15"/>
  <c r="A38" i="15"/>
  <c r="A39" i="15"/>
  <c r="A40" i="15"/>
  <c r="A41" i="15"/>
  <c r="A42" i="15"/>
  <c r="A43" i="15"/>
  <c r="A45" i="15"/>
  <c r="A46" i="15"/>
  <c r="A47" i="15"/>
  <c r="A9" i="15"/>
  <c r="O51" i="14" l="1"/>
  <c r="K51" i="14"/>
  <c r="G51" i="14"/>
  <c r="P44" i="14"/>
  <c r="P41" i="14"/>
  <c r="P37" i="14"/>
  <c r="P34" i="14"/>
  <c r="P30" i="14"/>
  <c r="P26" i="14"/>
  <c r="P22" i="14"/>
  <c r="P19" i="14"/>
  <c r="P17" i="14"/>
  <c r="P14" i="14"/>
  <c r="O40" i="14"/>
  <c r="O36" i="14"/>
  <c r="O33" i="14"/>
  <c r="O29" i="14"/>
  <c r="O25" i="14"/>
  <c r="O21" i="14"/>
  <c r="O13" i="14"/>
  <c r="N46" i="14"/>
  <c r="N42" i="14"/>
  <c r="N39" i="14"/>
  <c r="N35" i="14"/>
  <c r="N32" i="14"/>
  <c r="N28" i="14"/>
  <c r="N24" i="14"/>
  <c r="N16" i="14"/>
  <c r="N10" i="14"/>
  <c r="M45" i="14"/>
  <c r="M38" i="14"/>
  <c r="M31" i="14"/>
  <c r="M27" i="14"/>
  <c r="M23" i="14"/>
  <c r="M20" i="14"/>
  <c r="M18" i="14"/>
  <c r="M15" i="14"/>
  <c r="L44" i="14"/>
  <c r="L41" i="14"/>
  <c r="L37" i="14"/>
  <c r="L34" i="14"/>
  <c r="L30" i="14"/>
  <c r="L26" i="14"/>
  <c r="L22" i="14"/>
  <c r="L19" i="14"/>
  <c r="L17" i="14"/>
  <c r="L14" i="14"/>
  <c r="K40" i="14"/>
  <c r="K36" i="14"/>
  <c r="K33" i="14"/>
  <c r="K29" i="14"/>
  <c r="K25" i="14"/>
  <c r="K21" i="14"/>
  <c r="N51" i="14"/>
  <c r="J51" i="14"/>
  <c r="F51" i="14"/>
  <c r="P40" i="14"/>
  <c r="P36" i="14"/>
  <c r="P33" i="14"/>
  <c r="P29" i="14"/>
  <c r="P25" i="14"/>
  <c r="P21" i="14"/>
  <c r="P13" i="14"/>
  <c r="O46" i="14"/>
  <c r="O42" i="14"/>
  <c r="O39" i="14"/>
  <c r="O35" i="14"/>
  <c r="O32" i="14"/>
  <c r="O28" i="14"/>
  <c r="O24" i="14"/>
  <c r="O16" i="14"/>
  <c r="O10" i="14"/>
  <c r="N45" i="14"/>
  <c r="N38" i="14"/>
  <c r="N31" i="14"/>
  <c r="N27" i="14"/>
  <c r="N23" i="14"/>
  <c r="N20" i="14"/>
  <c r="N18" i="14"/>
  <c r="N15" i="14"/>
  <c r="M44" i="14"/>
  <c r="M41" i="14"/>
  <c r="M37" i="14"/>
  <c r="M34" i="14"/>
  <c r="M30" i="14"/>
  <c r="M26" i="14"/>
  <c r="M22" i="14"/>
  <c r="M19" i="14"/>
  <c r="M17" i="14"/>
  <c r="M14" i="14"/>
  <c r="L40" i="14"/>
  <c r="L36" i="14"/>
  <c r="L33" i="14"/>
  <c r="L29" i="14"/>
  <c r="L25" i="14"/>
  <c r="L21" i="14"/>
  <c r="L13" i="14"/>
  <c r="K46" i="14"/>
  <c r="K42" i="14"/>
  <c r="K39" i="14"/>
  <c r="K35" i="14"/>
  <c r="K32" i="14"/>
  <c r="K28" i="14"/>
  <c r="K24" i="14"/>
  <c r="K16" i="14"/>
  <c r="M51" i="14"/>
  <c r="I51" i="14"/>
  <c r="E51" i="14"/>
  <c r="P46" i="14"/>
  <c r="P42" i="14"/>
  <c r="P39" i="14"/>
  <c r="P35" i="14"/>
  <c r="P32" i="14"/>
  <c r="P28" i="14"/>
  <c r="P24" i="14"/>
  <c r="P16" i="14"/>
  <c r="P10" i="14"/>
  <c r="O45" i="14"/>
  <c r="O38" i="14"/>
  <c r="O31" i="14"/>
  <c r="O27" i="14"/>
  <c r="O23" i="14"/>
  <c r="O20" i="14"/>
  <c r="O18" i="14"/>
  <c r="O15" i="14"/>
  <c r="N44" i="14"/>
  <c r="N41" i="14"/>
  <c r="N37" i="14"/>
  <c r="N34" i="14"/>
  <c r="N30" i="14"/>
  <c r="N26" i="14"/>
  <c r="N22" i="14"/>
  <c r="N19" i="14"/>
  <c r="N17" i="14"/>
  <c r="N14" i="14"/>
  <c r="M40" i="14"/>
  <c r="M36" i="14"/>
  <c r="M33" i="14"/>
  <c r="M29" i="14"/>
  <c r="M25" i="14"/>
  <c r="M21" i="14"/>
  <c r="M13" i="14"/>
  <c r="L46" i="14"/>
  <c r="L42" i="14"/>
  <c r="L39" i="14"/>
  <c r="L35" i="14"/>
  <c r="L32" i="14"/>
  <c r="L28" i="14"/>
  <c r="L24" i="14"/>
  <c r="L16" i="14"/>
  <c r="L10" i="14"/>
  <c r="K45" i="14"/>
  <c r="K38" i="14"/>
  <c r="K31" i="14"/>
  <c r="K27" i="14"/>
  <c r="K23" i="14"/>
  <c r="K20" i="14"/>
  <c r="K18" i="14"/>
  <c r="K15" i="14"/>
  <c r="P51" i="14"/>
  <c r="L51" i="14"/>
  <c r="H51" i="14"/>
  <c r="D51" i="14"/>
  <c r="P45" i="14"/>
  <c r="P38" i="14"/>
  <c r="P31" i="14"/>
  <c r="P27" i="14"/>
  <c r="P23" i="14"/>
  <c r="P20" i="14"/>
  <c r="P18" i="14"/>
  <c r="P15" i="14"/>
  <c r="O44" i="14"/>
  <c r="O41" i="14"/>
  <c r="O37" i="14"/>
  <c r="O34" i="14"/>
  <c r="O30" i="14"/>
  <c r="O26" i="14"/>
  <c r="O22" i="14"/>
  <c r="O19" i="14"/>
  <c r="O17" i="14"/>
  <c r="O14" i="14"/>
  <c r="N40" i="14"/>
  <c r="N36" i="14"/>
  <c r="N33" i="14"/>
  <c r="N29" i="14"/>
  <c r="N25" i="14"/>
  <c r="N21" i="14"/>
  <c r="N13" i="14"/>
  <c r="M46" i="14"/>
  <c r="M42" i="14"/>
  <c r="M39" i="14"/>
  <c r="M35" i="14"/>
  <c r="M32" i="14"/>
  <c r="M28" i="14"/>
  <c r="M24" i="14"/>
  <c r="M16" i="14"/>
  <c r="M10" i="14"/>
  <c r="L45" i="14"/>
  <c r="L38" i="14"/>
  <c r="L31" i="14"/>
  <c r="L27" i="14"/>
  <c r="L23" i="14"/>
  <c r="L20" i="14"/>
  <c r="L18" i="14"/>
  <c r="L15" i="14"/>
  <c r="K44" i="14"/>
  <c r="K41" i="14"/>
  <c r="K37" i="14"/>
  <c r="K34" i="14"/>
  <c r="K30" i="14"/>
  <c r="K26" i="14"/>
  <c r="K22" i="14"/>
  <c r="K14" i="14"/>
  <c r="J40" i="14"/>
  <c r="J36" i="14"/>
  <c r="J33" i="14"/>
  <c r="J29" i="14"/>
  <c r="J25" i="14"/>
  <c r="J21" i="14"/>
  <c r="J13" i="14"/>
  <c r="I46" i="14"/>
  <c r="I42" i="14"/>
  <c r="I39" i="14"/>
  <c r="I35" i="14"/>
  <c r="I32" i="14"/>
  <c r="I28" i="14"/>
  <c r="I24" i="14"/>
  <c r="I16" i="14"/>
  <c r="I10" i="14"/>
  <c r="H45" i="14"/>
  <c r="H38" i="14"/>
  <c r="H31" i="14"/>
  <c r="H27" i="14"/>
  <c r="H23" i="14"/>
  <c r="H20" i="14"/>
  <c r="H18" i="14"/>
  <c r="H15" i="14"/>
  <c r="G44" i="14"/>
  <c r="G41" i="14"/>
  <c r="G37" i="14"/>
  <c r="G34" i="14"/>
  <c r="G30" i="14"/>
  <c r="G26" i="14"/>
  <c r="G22" i="14"/>
  <c r="G19" i="14"/>
  <c r="G17" i="14"/>
  <c r="G14" i="14"/>
  <c r="F40" i="14"/>
  <c r="K13" i="14"/>
  <c r="J46" i="14"/>
  <c r="J42" i="14"/>
  <c r="J39" i="14"/>
  <c r="J35" i="14"/>
  <c r="J32" i="14"/>
  <c r="J28" i="14"/>
  <c r="J24" i="14"/>
  <c r="J16" i="14"/>
  <c r="J10" i="14"/>
  <c r="I45" i="14"/>
  <c r="I38" i="14"/>
  <c r="I31" i="14"/>
  <c r="I27" i="14"/>
  <c r="I23" i="14"/>
  <c r="I20" i="14"/>
  <c r="I18" i="14"/>
  <c r="I15" i="14"/>
  <c r="H44" i="14"/>
  <c r="H41" i="14"/>
  <c r="H37" i="14"/>
  <c r="H34" i="14"/>
  <c r="H30" i="14"/>
  <c r="H26" i="14"/>
  <c r="H22" i="14"/>
  <c r="H19" i="14"/>
  <c r="H17" i="14"/>
  <c r="H14" i="14"/>
  <c r="G40" i="14"/>
  <c r="G36" i="14"/>
  <c r="G33" i="14"/>
  <c r="G29" i="14"/>
  <c r="G25" i="14"/>
  <c r="G21" i="14"/>
  <c r="G13" i="14"/>
  <c r="F46" i="14"/>
  <c r="F42" i="14"/>
  <c r="F39" i="14"/>
  <c r="F35" i="14"/>
  <c r="F32" i="14"/>
  <c r="F28" i="14"/>
  <c r="F24" i="14"/>
  <c r="F16" i="14"/>
  <c r="F10" i="14"/>
  <c r="E45" i="14"/>
  <c r="E38" i="14"/>
  <c r="E31" i="14"/>
  <c r="E27" i="14"/>
  <c r="E23" i="14"/>
  <c r="E20" i="14"/>
  <c r="E18" i="14"/>
  <c r="E15" i="14"/>
  <c r="D10" i="14"/>
  <c r="D16" i="14"/>
  <c r="D24" i="14"/>
  <c r="D28" i="14"/>
  <c r="D32" i="14"/>
  <c r="D35" i="14"/>
  <c r="D39" i="14"/>
  <c r="D42" i="14"/>
  <c r="D46" i="14"/>
  <c r="K19" i="14"/>
  <c r="K10" i="14"/>
  <c r="J45" i="14"/>
  <c r="J38" i="14"/>
  <c r="J31" i="14"/>
  <c r="J27" i="14"/>
  <c r="J23" i="14"/>
  <c r="J20" i="14"/>
  <c r="J18" i="14"/>
  <c r="J15" i="14"/>
  <c r="I44" i="14"/>
  <c r="I41" i="14"/>
  <c r="I37" i="14"/>
  <c r="I34" i="14"/>
  <c r="I30" i="14"/>
  <c r="I26" i="14"/>
  <c r="I22" i="14"/>
  <c r="I19" i="14"/>
  <c r="I17" i="14"/>
  <c r="I14" i="14"/>
  <c r="H40" i="14"/>
  <c r="H36" i="14"/>
  <c r="H33" i="14"/>
  <c r="H29" i="14"/>
  <c r="H25" i="14"/>
  <c r="H21" i="14"/>
  <c r="H13" i="14"/>
  <c r="G46" i="14"/>
  <c r="G42" i="14"/>
  <c r="G39" i="14"/>
  <c r="G35" i="14"/>
  <c r="G32" i="14"/>
  <c r="G28" i="14"/>
  <c r="G24" i="14"/>
  <c r="G16" i="14"/>
  <c r="G10" i="14"/>
  <c r="F45" i="14"/>
  <c r="F38" i="14"/>
  <c r="F31" i="14"/>
  <c r="F27" i="14"/>
  <c r="F23" i="14"/>
  <c r="F20" i="14"/>
  <c r="F18" i="14"/>
  <c r="F15" i="14"/>
  <c r="E44" i="14"/>
  <c r="E41" i="14"/>
  <c r="E37" i="14"/>
  <c r="E34" i="14"/>
  <c r="E30" i="14"/>
  <c r="E26" i="14"/>
  <c r="E22" i="14"/>
  <c r="E19" i="14"/>
  <c r="E17" i="14"/>
  <c r="E14" i="14"/>
  <c r="D13" i="14"/>
  <c r="K17" i="14"/>
  <c r="J44" i="14"/>
  <c r="J41" i="14"/>
  <c r="J37" i="14"/>
  <c r="J34" i="14"/>
  <c r="J30" i="14"/>
  <c r="J26" i="14"/>
  <c r="J22" i="14"/>
  <c r="J19" i="14"/>
  <c r="J17" i="14"/>
  <c r="J14" i="14"/>
  <c r="I40" i="14"/>
  <c r="I36" i="14"/>
  <c r="I33" i="14"/>
  <c r="I29" i="14"/>
  <c r="I25" i="14"/>
  <c r="I21" i="14"/>
  <c r="I13" i="14"/>
  <c r="H46" i="14"/>
  <c r="H42" i="14"/>
  <c r="H39" i="14"/>
  <c r="H35" i="14"/>
  <c r="H32" i="14"/>
  <c r="H28" i="14"/>
  <c r="H24" i="14"/>
  <c r="H16" i="14"/>
  <c r="H10" i="14"/>
  <c r="G45" i="14"/>
  <c r="G38" i="14"/>
  <c r="G31" i="14"/>
  <c r="G27" i="14"/>
  <c r="G23" i="14"/>
  <c r="G20" i="14"/>
  <c r="G18" i="14"/>
  <c r="G15" i="14"/>
  <c r="F44" i="14"/>
  <c r="F41" i="14"/>
  <c r="F37" i="14"/>
  <c r="F34" i="14"/>
  <c r="F30" i="14"/>
  <c r="F26" i="14"/>
  <c r="F22" i="14"/>
  <c r="F19" i="14"/>
  <c r="F17" i="14"/>
  <c r="F14" i="14"/>
  <c r="E40" i="14"/>
  <c r="E36" i="14"/>
  <c r="E33" i="14"/>
  <c r="E29" i="14"/>
  <c r="E25" i="14"/>
  <c r="E21" i="14"/>
  <c r="E13" i="14"/>
  <c r="D14" i="14"/>
  <c r="D17" i="14"/>
  <c r="D19" i="14"/>
  <c r="D22" i="14"/>
  <c r="D26" i="14"/>
  <c r="D45" i="14"/>
  <c r="D41" i="14"/>
  <c r="D36" i="14"/>
  <c r="D31" i="14"/>
  <c r="D25" i="14"/>
  <c r="D18" i="14"/>
  <c r="E32" i="14"/>
  <c r="E46" i="14"/>
  <c r="F33" i="14"/>
  <c r="D44" i="14"/>
  <c r="D40" i="14"/>
  <c r="D30" i="14"/>
  <c r="D23" i="14"/>
  <c r="D15" i="14"/>
  <c r="E10" i="14"/>
  <c r="E35" i="14"/>
  <c r="F21" i="14"/>
  <c r="F36" i="14"/>
  <c r="D38" i="14"/>
  <c r="D34" i="14"/>
  <c r="D29" i="14"/>
  <c r="D21" i="14"/>
  <c r="E24" i="14"/>
  <c r="E39" i="14"/>
  <c r="F13" i="14"/>
  <c r="F25" i="14"/>
  <c r="D37" i="14"/>
  <c r="D33" i="14"/>
  <c r="D27" i="14"/>
  <c r="D20" i="14"/>
  <c r="E16" i="14"/>
  <c r="E28" i="14"/>
  <c r="E42" i="14"/>
  <c r="F29" i="14"/>
  <c r="D48" i="14" l="1"/>
  <c r="O48" i="14"/>
  <c r="O53" i="14" s="1"/>
  <c r="M20" i="19" s="1"/>
  <c r="M21" i="19" s="1"/>
  <c r="H48" i="14"/>
  <c r="J48" i="14"/>
  <c r="J53" i="14" s="1"/>
  <c r="Q33" i="14"/>
  <c r="Q15" i="14"/>
  <c r="Q40" i="14"/>
  <c r="Q45" i="14"/>
  <c r="Q17" i="14"/>
  <c r="I48" i="14"/>
  <c r="K48" i="14"/>
  <c r="K53" i="14" s="1"/>
  <c r="I20" i="19" s="1"/>
  <c r="I21" i="19" s="1"/>
  <c r="L48" i="14"/>
  <c r="M48" i="14"/>
  <c r="M53" i="14" s="1"/>
  <c r="K20" i="19" s="1"/>
  <c r="K21" i="19" s="1"/>
  <c r="N48" i="14"/>
  <c r="N53" i="14" s="1"/>
  <c r="L20" i="19" s="1"/>
  <c r="L21" i="19" s="1"/>
  <c r="P48" i="14"/>
  <c r="P53" i="14" s="1"/>
  <c r="N20" i="19" s="1"/>
  <c r="N21" i="19" s="1"/>
  <c r="Q51" i="14"/>
  <c r="Q27" i="14"/>
  <c r="Q34" i="14"/>
  <c r="Q18" i="14"/>
  <c r="Q41" i="14"/>
  <c r="Q19" i="14"/>
  <c r="G48" i="14"/>
  <c r="G53" i="14" s="1"/>
  <c r="E20" i="19" s="1"/>
  <c r="E21" i="19" s="1"/>
  <c r="Q44" i="14"/>
  <c r="Q31" i="14"/>
  <c r="Q20" i="14"/>
  <c r="Q30" i="14"/>
  <c r="E48" i="14"/>
  <c r="E53" i="14" s="1"/>
  <c r="C20" i="19" s="1"/>
  <c r="C21" i="19" s="1"/>
  <c r="F48" i="14"/>
  <c r="F53" i="14" s="1"/>
  <c r="D20" i="19" s="1"/>
  <c r="D21" i="19" s="1"/>
  <c r="Q42" i="14"/>
  <c r="Q28" i="14"/>
  <c r="Q16" i="14"/>
  <c r="Q38" i="14"/>
  <c r="Q25" i="14"/>
  <c r="Q39" i="14"/>
  <c r="Q24" i="14"/>
  <c r="Q37" i="14"/>
  <c r="Q21" i="14"/>
  <c r="Q23" i="14"/>
  <c r="Q26" i="14"/>
  <c r="Q14" i="14"/>
  <c r="Q35" i="14"/>
  <c r="Q10" i="14"/>
  <c r="Q29" i="14"/>
  <c r="Q36" i="14"/>
  <c r="Q22" i="14"/>
  <c r="Q13" i="14"/>
  <c r="Q46" i="14"/>
  <c r="Q32" i="14"/>
  <c r="D53" i="14"/>
  <c r="B20" i="19" s="1"/>
  <c r="B21" i="19" s="1"/>
  <c r="N52" i="15" l="1"/>
  <c r="N53" i="15" s="1"/>
  <c r="N56" i="15" s="1"/>
  <c r="E52" i="15"/>
  <c r="E53" i="15" s="1"/>
  <c r="I52" i="15"/>
  <c r="I53" i="15" s="1"/>
  <c r="I56" i="15" s="1"/>
  <c r="H20" i="19"/>
  <c r="H21" i="19" s="1"/>
  <c r="F52" i="15"/>
  <c r="F53" i="15" s="1"/>
  <c r="L53" i="14"/>
  <c r="I53" i="14"/>
  <c r="H53" i="14"/>
  <c r="O52" i="15"/>
  <c r="O53" i="15" s="1"/>
  <c r="O56" i="15" s="1"/>
  <c r="M52" i="15"/>
  <c r="M53" i="15" s="1"/>
  <c r="M56" i="15" s="1"/>
  <c r="L52" i="15"/>
  <c r="L53" i="15" s="1"/>
  <c r="L56" i="15" s="1"/>
  <c r="J52" i="15"/>
  <c r="J53" i="15" s="1"/>
  <c r="J56" i="15" s="1"/>
  <c r="D52" i="15"/>
  <c r="D53" i="15" s="1"/>
  <c r="Q48" i="14"/>
  <c r="Q53" i="14" s="1"/>
  <c r="O20" i="19" l="1"/>
  <c r="O21" i="19" s="1"/>
  <c r="D34" i="21"/>
  <c r="D35" i="21" s="1"/>
  <c r="B45" i="18"/>
  <c r="B46" i="18" s="1"/>
  <c r="K52" i="15"/>
  <c r="K53" i="15" s="1"/>
  <c r="K56" i="15" s="1"/>
  <c r="J20" i="19"/>
  <c r="J21" i="19" s="1"/>
  <c r="G52" i="15"/>
  <c r="G53" i="15" s="1"/>
  <c r="F20" i="19"/>
  <c r="F21" i="19" s="1"/>
  <c r="H52" i="15"/>
  <c r="H53" i="15" s="1"/>
  <c r="G20" i="19"/>
  <c r="G21" i="19" s="1"/>
  <c r="P52" i="15"/>
  <c r="P53" i="15" s="1"/>
  <c r="P56" i="15" s="1"/>
  <c r="C52" i="15"/>
  <c r="C53" i="15" s="1"/>
</calcChain>
</file>

<file path=xl/sharedStrings.xml><?xml version="1.0" encoding="utf-8"?>
<sst xmlns="http://schemas.openxmlformats.org/spreadsheetml/2006/main" count="299" uniqueCount="222">
  <si>
    <t xml:space="preserve"> </t>
  </si>
  <si>
    <t>Description</t>
  </si>
  <si>
    <t>UTILITY PLANT IN SERVICE</t>
  </si>
  <si>
    <t>TOTAL UTILITY PLANT</t>
  </si>
  <si>
    <t xml:space="preserve">            </t>
  </si>
  <si>
    <t>Line No.</t>
  </si>
  <si>
    <t>13 Month</t>
  </si>
  <si>
    <t>Average</t>
  </si>
  <si>
    <t>A/C No.</t>
  </si>
  <si>
    <t>CDR: 2022 FCG Rate Case</t>
  </si>
  <si>
    <t>FCG Plant Summary by Utility Account</t>
  </si>
  <si>
    <t>a-Dec - 2020</t>
  </si>
  <si>
    <t>a-Jan - 2021</t>
  </si>
  <si>
    <t>a-Feb - 2021</t>
  </si>
  <si>
    <t>a-Mar - 2021</t>
  </si>
  <si>
    <t>a-Apr - 2021</t>
  </si>
  <si>
    <t>a-May - 2021</t>
  </si>
  <si>
    <t>a-Jun - 2021</t>
  </si>
  <si>
    <t>a-Jul - 2021</t>
  </si>
  <si>
    <t>a-Aug - 2021</t>
  </si>
  <si>
    <t>a-Sep - 2021</t>
  </si>
  <si>
    <t>a-Oct - 2021</t>
  </si>
  <si>
    <t>a-Nov - 2021</t>
  </si>
  <si>
    <t>a-Dec - 2021</t>
  </si>
  <si>
    <t>13 Month Average</t>
  </si>
  <si>
    <t>1570: Florida City Gas</t>
  </si>
  <si>
    <t>Ending Plant Balance</t>
  </si>
  <si>
    <t>30200: 30200 - Franchises &amp; Consents</t>
  </si>
  <si>
    <t>30300: 30300 - Misc Intangible Plant</t>
  </si>
  <si>
    <t>30302: 30302</t>
  </si>
  <si>
    <t>30320: 30320</t>
  </si>
  <si>
    <t>37400: 37400 - ARO Distribution Plant</t>
  </si>
  <si>
    <t>37410: 37410 - Land</t>
  </si>
  <si>
    <t>37430: 37430 - Right-of-way</t>
  </si>
  <si>
    <t>37500: 37500 - Structures &amp; Improvements</t>
  </si>
  <si>
    <t>37610: 37610 - Mains - Steel</t>
  </si>
  <si>
    <t>37620: 37620 - Mains - Plastic</t>
  </si>
  <si>
    <t>37800: 37800 - M&amp;R Station Equipt - Gen</t>
  </si>
  <si>
    <t>37900: 37900 - M&amp;R Station Equipt-CityGate</t>
  </si>
  <si>
    <t>38010: 38010 - Services - Steel</t>
  </si>
  <si>
    <t>38020: 38020 - Services - Plastic</t>
  </si>
  <si>
    <t>38100: 38100 - Meters</t>
  </si>
  <si>
    <t>38110: 38110 - Meters - ERTs</t>
  </si>
  <si>
    <t>38200: 38200 - Meter Installations</t>
  </si>
  <si>
    <t>38210: 38210 - Meter Install - ERTs</t>
  </si>
  <si>
    <t>38300: 38300 - House Regulators</t>
  </si>
  <si>
    <t>38400: 38400 - Communication Equipment</t>
  </si>
  <si>
    <t>38500: 38500 - Industrial M&amp;R Station Equi</t>
  </si>
  <si>
    <t>38700: 38700 - Other Equipment</t>
  </si>
  <si>
    <t>38798: 38798 - Unregulated Misc Assets</t>
  </si>
  <si>
    <t>38900: 38900 - Land</t>
  </si>
  <si>
    <t>38920: 38920 - Land Rights</t>
  </si>
  <si>
    <t>39000: 39000 - Structures &amp; Improvements</t>
  </si>
  <si>
    <t>39100: 39100 - Office Furniture &amp; Equipt</t>
  </si>
  <si>
    <t>39111: 39111 - OFE - Enterprise Software</t>
  </si>
  <si>
    <t>39112: 39112 - Computer Equipment</t>
  </si>
  <si>
    <t>39150: 39150 - Personal Computer Equipment</t>
  </si>
  <si>
    <t>39200: 39200 - Transportation Equipt - Gas</t>
  </si>
  <si>
    <t>39210: 39210 - Automobile</t>
  </si>
  <si>
    <t>39220: 39220 - Light Trucks</t>
  </si>
  <si>
    <t>39230: 39230 - Heavy Trucks</t>
  </si>
  <si>
    <t>39400: 39400 - Tools, Shop &amp; Garage Equipt</t>
  </si>
  <si>
    <t>39410: 39410 - Tools/Shop Equipt-Fixed</t>
  </si>
  <si>
    <t>39600: 39600 - Power Operated Equipt</t>
  </si>
  <si>
    <t>39700: 39700 - Communications Equipt</t>
  </si>
  <si>
    <t>39800: 39800 - Miscellaneous Equipt</t>
  </si>
  <si>
    <t>Account No</t>
  </si>
  <si>
    <t xml:space="preserve"> FRANCHISES &amp; CONSENTS</t>
  </si>
  <si>
    <t xml:space="preserve"> MISCELLANEOUS INTANGIBLE</t>
  </si>
  <si>
    <t xml:space="preserve"> LAND &amp; LAND RIGHTS</t>
  </si>
  <si>
    <t xml:space="preserve"> LAND  </t>
  </si>
  <si>
    <t xml:space="preserve"> RIGHT OF WAY</t>
  </si>
  <si>
    <t xml:space="preserve"> STRUCTURES &amp; IMPROVEMENTS</t>
  </si>
  <si>
    <t xml:space="preserve"> MAINS - STEEL</t>
  </si>
  <si>
    <t xml:space="preserve"> MAINS - PLASTIC</t>
  </si>
  <si>
    <t xml:space="preserve"> M&amp;R STATION EQUIPMENT - GENERAL</t>
  </si>
  <si>
    <t xml:space="preserve"> M&amp;R STATION EQUIPMENT - GATE STATIONS</t>
  </si>
  <si>
    <t xml:space="preserve"> SERVICES - STEEL</t>
  </si>
  <si>
    <t xml:space="preserve"> SERVICES - PLASTIC</t>
  </si>
  <si>
    <t xml:space="preserve"> METERS</t>
  </si>
  <si>
    <t xml:space="preserve"> METERS - ERTs</t>
  </si>
  <si>
    <t xml:space="preserve"> METER &amp; REGULATOR INSTALLATIONS</t>
  </si>
  <si>
    <t xml:space="preserve"> METER INSTALLATIONS - ERTs</t>
  </si>
  <si>
    <t xml:space="preserve"> HOUSE REGULATORS</t>
  </si>
  <si>
    <t xml:space="preserve"> HOUSE REGULATORS - INSTALLATION</t>
  </si>
  <si>
    <t xml:space="preserve"> INDUSTRIAL M&amp;R STATION EQUIP</t>
  </si>
  <si>
    <t xml:space="preserve"> OTHER DISTRIBUTION EQUIPMENT</t>
  </si>
  <si>
    <t xml:space="preserve"> OFFICE FURN &amp; EQUIPMENT</t>
  </si>
  <si>
    <t xml:space="preserve"> COMPUTER SOFTWARE</t>
  </si>
  <si>
    <t xml:space="preserve"> COMPUTER HARDWARE</t>
  </si>
  <si>
    <t xml:space="preserve"> INDIVIDUAL EQUIPMENT</t>
  </si>
  <si>
    <t xml:space="preserve"> TRANSPORTATION EQUIPMENT</t>
  </si>
  <si>
    <t xml:space="preserve"> TRANSPORTATION  - AUTO</t>
  </si>
  <si>
    <t xml:space="preserve"> TRANSPORTATION  - SERVICE TRUCK</t>
  </si>
  <si>
    <t xml:space="preserve"> TRANSPORTATION - HEAVY TRUCK</t>
  </si>
  <si>
    <t xml:space="preserve"> TOOLS, SHOP, GARAGE EQUIPMENT</t>
  </si>
  <si>
    <t xml:space="preserve"> POWER OPERATED EQUIPMENT</t>
  </si>
  <si>
    <t xml:space="preserve"> COMMUNICATION EQUIPMENT</t>
  </si>
  <si>
    <t xml:space="preserve"> MISCELLANEOUS EQUIPMENT</t>
  </si>
  <si>
    <t>Plant Acq Adj</t>
  </si>
  <si>
    <t>Total Plant Balance</t>
  </si>
  <si>
    <t>Check</t>
  </si>
  <si>
    <t>MFR Balance</t>
  </si>
  <si>
    <t>ACQUISITION ADJUSTMENT</t>
  </si>
  <si>
    <t xml:space="preserve"> LAND</t>
  </si>
  <si>
    <t>Florida City Gas</t>
  </si>
  <si>
    <t>PROPERTY UNDER CAPITAL LEASES</t>
  </si>
  <si>
    <t>FPLM: 2022 FCG Rate Case</t>
  </si>
  <si>
    <t>RAF: 02 Detailed GL Balance Sheet</t>
  </si>
  <si>
    <t>Dec - 2020</t>
  </si>
  <si>
    <t>Jan - 2021</t>
  </si>
  <si>
    <t>Feb - 2021</t>
  </si>
  <si>
    <t>Mar - 2021</t>
  </si>
  <si>
    <t>Apr - 2021</t>
  </si>
  <si>
    <t>May - 2021</t>
  </si>
  <si>
    <t>Jun - 2021</t>
  </si>
  <si>
    <t>Jul - 2021</t>
  </si>
  <si>
    <t>Aug - 2021</t>
  </si>
  <si>
    <t>Sep - 2021</t>
  </si>
  <si>
    <t>Oct - 2021</t>
  </si>
  <si>
    <t>Nov - 2021</t>
  </si>
  <si>
    <t>Dec - 2021</t>
  </si>
  <si>
    <t>Monthly</t>
  </si>
  <si>
    <t>TOTAL ASSETS</t>
  </si>
  <si>
    <t>NET UTILITY PLANT</t>
  </si>
  <si>
    <t>PLANT IN SERVICE</t>
  </si>
  <si>
    <t>9101060: Plt in Svc-Gas</t>
  </si>
  <si>
    <t>9101111: Plant-Capital Leases-Financing-Gas</t>
  </si>
  <si>
    <t>9106060: Compl Const Not Classifed-WO Problems-Gas</t>
  </si>
  <si>
    <t>9106600: Comp Const Not Class-Gas</t>
  </si>
  <si>
    <t>9106601: Completed Const Not Class-Ppd Cloud-Gas</t>
  </si>
  <si>
    <t>9114601: Pant Acquistion Adjs-Gas</t>
  </si>
  <si>
    <t>MFR  Plant in Service Balance</t>
  </si>
  <si>
    <t>Tie to General Ledger</t>
  </si>
  <si>
    <t>PE_FCG - RAF: 38 Detailed Juris COS ID Rate Base</t>
  </si>
  <si>
    <t>Company per Book</t>
  </si>
  <si>
    <t>Utility per Book</t>
  </si>
  <si>
    <t>Commission Adj per Book</t>
  </si>
  <si>
    <t>Adj Utility per Book</t>
  </si>
  <si>
    <t>Juris Utility</t>
  </si>
  <si>
    <t>Juris Commission Adj</t>
  </si>
  <si>
    <t>Juris Adj Utility</t>
  </si>
  <si>
    <t>Separation Factor</t>
  </si>
  <si>
    <t>RATE BASE</t>
  </si>
  <si>
    <t>TOTAL PLANT IN SERVICE</t>
  </si>
  <si>
    <t>INTANGIBLE</t>
  </si>
  <si>
    <t>G-BAL001000: PLT IN SERV - INTANGIBLE</t>
  </si>
  <si>
    <t>DISTRIBUTION EXCL ECCR</t>
  </si>
  <si>
    <t>G-BAL001509: PLT IN SERV - DISTRIBUTION ACCT 374</t>
  </si>
  <si>
    <t>G-BAL001510: PLT IN SERV - DISTRIBUTION ACCT 375</t>
  </si>
  <si>
    <t>G-BAL001511: PLT IN SERV - DISTRIBUTION ACCT 376</t>
  </si>
  <si>
    <t>G-BAL001512: PLT IN SERV - DISTRIBUTION ACCT 378</t>
  </si>
  <si>
    <t>G-BAL001513: PLT IN SERV - DISTRIBUTION ACCT 379</t>
  </si>
  <si>
    <t>G-BAL001514: PLT IN SERV - DISTRIBUTION ACCT 380</t>
  </si>
  <si>
    <t>G-BAL001515: PLT IN SERV - DISTRIBUTION ACCT 381</t>
  </si>
  <si>
    <t>G-BAL001516: PLT IN SERV - DISTRIBUTION ACCT 382</t>
  </si>
  <si>
    <t>G-BAL001517: PLT IN SERV - DISTRIBUTION ACCT 383</t>
  </si>
  <si>
    <t>G-BAL001518: PLT IN SERV - DISTRIBUTION ACCT 384</t>
  </si>
  <si>
    <t>G-BAL001519: PLT IN SERV - DISTRIBUTION ACCT 385</t>
  </si>
  <si>
    <t>G-BAL001520: PLT IN SERV - DISTRIBUTION ACCT 387</t>
  </si>
  <si>
    <t>G-BAL001562: PLT IN SERV - DISTRIBUTION ACCT 376 - SAFE</t>
  </si>
  <si>
    <t>G-BAL001563: PLT IN SERV - DISTRIBUTION ACCT 380 - SAFE</t>
  </si>
  <si>
    <t>G-BAL001564: PLT IN SERV - DISTRIBUTION ACCT 381 - SAFE</t>
  </si>
  <si>
    <t>G-BAL001565: PLT IN SERV - DISTRIBUTION ACCT 382 - SAFE</t>
  </si>
  <si>
    <t>GENERAL PLANT</t>
  </si>
  <si>
    <t>G-BAL001600: PLT IN SERV - GENERAL PLANT TRANSPORTATION EQUIP</t>
  </si>
  <si>
    <t>G-BAL001710: PLT IN SERV - GENERAL PLANT STRUCTURES</t>
  </si>
  <si>
    <t>G-BAL001711: PLT IN SERV - GENERAL PLANT STRUCTURES - SAFE</t>
  </si>
  <si>
    <t>G-BAL001720: PLT IN SERV - GENERAL PLANT OTHER</t>
  </si>
  <si>
    <t>G-BAL001800: PLANT ACQUISITION ADJUSTMENT AGL</t>
  </si>
  <si>
    <t>G-BAL001900: PROPERTY UNDER CAPITAL LEASES</t>
  </si>
  <si>
    <t>TEMPORARY CASH INVESTMENTS</t>
  </si>
  <si>
    <t>Calculated 13-Month Average on MFR</t>
  </si>
  <si>
    <t>Check:</t>
  </si>
  <si>
    <t>SCHEDULE 2</t>
  </si>
  <si>
    <t>FLORIDA CITY GAS</t>
  </si>
  <si>
    <t>AVERAGE RATE BASE</t>
  </si>
  <si>
    <t>DECEMBER, 2021</t>
  </si>
  <si>
    <t>(1)</t>
  </si>
  <si>
    <t>(2)</t>
  </si>
  <si>
    <t>(3)</t>
  </si>
  <si>
    <t>(4)</t>
  </si>
  <si>
    <t>(5)</t>
  </si>
  <si>
    <t>(6)</t>
  </si>
  <si>
    <t>(7)</t>
  </si>
  <si>
    <t>(8)</t>
  </si>
  <si>
    <t>Line 
No.</t>
  </si>
  <si>
    <t>ACCUM. DEPR. &amp; AMORT.</t>
  </si>
  <si>
    <t>NET PLANT IN SERVICE</t>
  </si>
  <si>
    <t>PROPERTY HELD FOR FUTURE USE</t>
  </si>
  <si>
    <t>CWIP</t>
  </si>
  <si>
    <t>WORKING CAPITAL</t>
  </si>
  <si>
    <t>TOTAL RATE BASE</t>
  </si>
  <si>
    <r>
      <t xml:space="preserve">PER BOOKS </t>
    </r>
    <r>
      <rPr>
        <vertAlign val="superscript"/>
        <sz val="10"/>
        <rFont val="Arial"/>
        <family val="2"/>
      </rPr>
      <t>(1)</t>
    </r>
  </si>
  <si>
    <t>FPSC ADJUSTMENTS:</t>
  </si>
  <si>
    <t>REMOVE SAFE CLAUSE PLANT</t>
  </si>
  <si>
    <t>REMOVE AEP</t>
  </si>
  <si>
    <t>INTERCOMPANY AR</t>
  </si>
  <si>
    <t>CLAUSE UNDERRECOVERIES</t>
  </si>
  <si>
    <t>REMOVE LEASES</t>
  </si>
  <si>
    <t>ACCUM DEFERRED RETIREMENT BENEFITS</t>
  </si>
  <si>
    <r>
      <t xml:space="preserve">TOTAL FPSC ADJUSTMENTS </t>
    </r>
    <r>
      <rPr>
        <vertAlign val="superscript"/>
        <sz val="10"/>
        <rFont val="Arial"/>
        <family val="2"/>
      </rPr>
      <t>(2)</t>
    </r>
  </si>
  <si>
    <t>FPSC ADJUSTED</t>
  </si>
  <si>
    <t>TOTAL PRO FORMA ADJUSTMENTS</t>
  </si>
  <si>
    <t>PRO FORMA ADJUSTED</t>
  </si>
  <si>
    <r>
      <rPr>
        <vertAlign val="superscript"/>
        <sz val="10"/>
        <rFont val="Arial"/>
        <family val="2"/>
      </rPr>
      <t>(1)</t>
    </r>
    <r>
      <rPr>
        <sz val="10"/>
        <rFont val="Arial"/>
        <family val="2"/>
      </rPr>
      <t xml:space="preserve"> Recoverable AGL Acquisition Adjustment and related Accumulated Amortization are included in "Per Books" amounts.</t>
    </r>
  </si>
  <si>
    <r>
      <rPr>
        <vertAlign val="superscript"/>
        <sz val="10"/>
        <rFont val="Arial"/>
        <family val="2"/>
      </rPr>
      <t>(2)</t>
    </r>
    <r>
      <rPr>
        <sz val="10"/>
        <rFont val="Arial"/>
        <family val="2"/>
      </rPr>
      <t xml:space="preserve"> In order to be consistent with the "Per Book" capital structure reflected on Schedule 4, certain capital structure balances are no longer presented as part of 
"Per Book" Rate Base on this schedule. </t>
    </r>
  </si>
  <si>
    <t>Therefore, no further capital structure adjustment is needed.</t>
  </si>
  <si>
    <t>Capital Leases</t>
  </si>
  <si>
    <t xml:space="preserve"> LAND RIGHTS</t>
  </si>
  <si>
    <t>TOOLS, SHOP, GARAGE EQUIP - FIXED</t>
  </si>
  <si>
    <t xml:space="preserve"> CUSTOMIZED SOFTWARE - 12 YR</t>
  </si>
  <si>
    <t xml:space="preserve"> CUSTOMIZED SOFTWARE - 20 YR</t>
  </si>
  <si>
    <t>20220069-GU</t>
  </si>
  <si>
    <t>FCG 000673</t>
  </si>
  <si>
    <t>FCG 000674</t>
  </si>
  <si>
    <t>FCG 000675</t>
  </si>
  <si>
    <t>FCG 000676</t>
  </si>
  <si>
    <t>FCG 000677</t>
  </si>
  <si>
    <t>FCG 000678</t>
  </si>
  <si>
    <t>FCG 000679</t>
  </si>
  <si>
    <t>FCG 000680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</si>
</sst>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_(* #,##0_);_(* \(#,##0\);_(* &quot;-&quot;??_);_(@_)"/>
    <numFmt numFmtId="166" formatCode="0.00_)"/>
    <numFmt numFmtId="167" formatCode="#,##0_);[Red]\(#,##0\);&quot; &quot;"/>
    <numFmt numFmtId="168" formatCode="General_)"/>
    <numFmt numFmtId="169" formatCode="###,000"/>
    <numFmt numFmtId="170" formatCode="#,##0_)"/>
    <numFmt numFmtId="171" formatCode="#,##0.000000_);[Red]\(#,##0.000000\);&quot; &quot;"/>
    <numFmt numFmtId="172" formatCode="#,##0_);\(#,##0\);\-\ "/>
    <numFmt numFmtId="173" formatCode="_-&quot;$&quot;* #,##0.00_-;\-&quot;$&quot;* #,##0.00_-;_-&quot;$&quot;* &quot;-&quot;??_-;_-@_-"/>
    <numFmt numFmtId="174" formatCode="_-* #,##0.00_-;\-* #,##0.00_-;_-* &quot;-&quot;??_-;_-@_-"/>
    <numFmt numFmtId="175" formatCode="_-* #,##0.00\ _D_M_-;\-* #,##0.00\ _D_M_-;_-* &quot;-&quot;??\ _D_M_-;_-@_-"/>
    <numFmt numFmtId="176" formatCode="_-* #,##0.00\ &quot;DM&quot;_-;\-* #,##0.00\ &quot;DM&quot;_-;_-* &quot;-&quot;??\ &quot;DM&quot;_-;_-@_-"/>
  </numFmts>
  <fonts count="70">
    <font>
      <sz val="12"/>
      <name val="Arial"/>
    </font>
    <font>
      <sz val="11"/>
      <color theme="1"/>
      <name val="Calibri"/>
      <family val="2"/>
      <scheme val="minor"/>
    </font>
    <font>
      <sz val="11"/>
      <color theme="1"/>
      <name val="Calibri"/>
      <family val="2"/>
      <scheme val="minor"/>
    </font>
    <font>
      <sz val="10"/>
      <name val="Arial"/>
      <family val="2"/>
    </font>
    <font>
      <sz val="10"/>
      <name val="Courier"/>
    </font>
    <font>
      <sz val="12"/>
      <name val="Arial"/>
      <family val="2"/>
    </font>
    <font>
      <sz val="12"/>
      <color theme="1"/>
      <name val="Arial"/>
      <family val="2"/>
    </font>
    <font>
      <sz val="11"/>
      <color indexed="8"/>
      <name val="Calibri"/>
      <family val="2"/>
      <scheme val="minor"/>
    </font>
    <font>
      <sz val="10"/>
      <name val="Arial"/>
      <family val="2"/>
    </font>
    <font>
      <b/>
      <sz val="10"/>
      <name val="Arial"/>
      <family val="2"/>
    </font>
    <font>
      <b/>
      <u/>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12"/>
      <name val="SWISS"/>
    </font>
    <font>
      <sz val="10"/>
      <name val="Courier"/>
      <family val="3"/>
    </font>
    <font>
      <b/>
      <sz val="8"/>
      <color rgb="FF000000"/>
      <name val="Verdana"/>
      <family val="2"/>
    </font>
    <font>
      <sz val="8"/>
      <color rgb="FF000000"/>
      <name val="Verdana"/>
      <family val="2"/>
    </font>
    <font>
      <sz val="10"/>
      <name val="Arial"/>
      <family val="2"/>
    </font>
    <font>
      <b/>
      <u/>
      <sz val="10"/>
      <name val="Arial"/>
      <family val="2"/>
    </font>
    <font>
      <u/>
      <sz val="10"/>
      <name val="Arial"/>
      <family val="2"/>
    </font>
    <font>
      <b/>
      <sz val="10"/>
      <name val="Arial"/>
      <family val="2"/>
    </font>
    <font>
      <sz val="10"/>
      <color rgb="FFFFFFFE"/>
      <name val="Arial"/>
      <family val="2"/>
    </font>
    <font>
      <sz val="14"/>
      <name val="Tms Rmn"/>
    </font>
    <font>
      <u val="singleAccounting"/>
      <sz val="10"/>
      <name val="Arial"/>
      <family val="2"/>
    </font>
    <font>
      <vertAlign val="superscript"/>
      <sz val="10"/>
      <name val="Arial"/>
      <family val="2"/>
    </font>
    <font>
      <u/>
      <sz val="10"/>
      <name val="Arial"/>
      <family val="2"/>
    </font>
    <font>
      <sz val="10"/>
      <color rgb="FFFF0000"/>
      <name val="Arial"/>
      <family val="2"/>
    </font>
    <font>
      <u val="doubleAccounting"/>
      <sz val="10"/>
      <name val="Arial"/>
      <family val="2"/>
    </font>
    <font>
      <sz val="12"/>
      <name val="Arial"/>
      <family val="2"/>
    </font>
    <font>
      <sz val="12"/>
      <name val="Helv"/>
    </font>
    <font>
      <sz val="10"/>
      <name val="MS Sans Serif"/>
      <family val="2"/>
    </font>
    <font>
      <sz val="12"/>
      <name val="Univers (W1)"/>
    </font>
    <font>
      <sz val="10"/>
      <color theme="1"/>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1"/>
      <color rgb="FF000000"/>
      <name val="Calibri"/>
      <family val="2"/>
      <scheme val="minor"/>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sz val="8"/>
      <name val="Arial"/>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s>
  <fills count="9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gradientFill degree="90">
        <stop position="0">
          <color rgb="FFDDE2E7"/>
        </stop>
        <stop position="1">
          <color rgb="FFCED3D8"/>
        </stop>
      </gradientFill>
    </fill>
    <fill>
      <patternFill patternType="solid">
        <fgColor rgb="FFB7CFE8"/>
        <bgColor rgb="FF000000"/>
      </patternFill>
    </fill>
    <fill>
      <patternFill patternType="solid">
        <fgColor rgb="FFE1E7F5"/>
        <bgColor rgb="FF000000"/>
      </patternFill>
    </fill>
    <fill>
      <patternFill patternType="solid">
        <fgColor rgb="FFD5E3F2"/>
        <bgColor rgb="FF000000"/>
      </patternFill>
    </fill>
    <fill>
      <patternFill patternType="solid">
        <fgColor rgb="FFF1F5FB"/>
        <bgColor rgb="FF000000"/>
      </patternFill>
    </fill>
    <fill>
      <patternFill patternType="solid">
        <fgColor rgb="FFC3D6EB"/>
        <bgColor rgb="FF000000"/>
      </patternFill>
    </fill>
    <fill>
      <patternFill patternType="solid">
        <fgColor theme="6"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s>
  <borders count="36">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hair">
        <color rgb="FFC0C0C0"/>
      </left>
      <right style="hair">
        <color rgb="FFC0C0C0"/>
      </right>
      <top style="hair">
        <color rgb="FFC0C0C0"/>
      </top>
      <bottom style="hair">
        <color rgb="FFC0C0C0"/>
      </bottom>
      <diagonal/>
    </border>
    <border>
      <left/>
      <right/>
      <top style="medium">
        <color indexed="8"/>
      </top>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s>
  <cellStyleXfs count="808">
    <xf numFmtId="0" fontId="0" fillId="0" borderId="0"/>
    <xf numFmtId="43" fontId="3" fillId="0" borderId="0" applyFont="0" applyFill="0" applyBorder="0" applyAlignment="0" applyProtection="0"/>
    <xf numFmtId="0" fontId="4" fillId="0" borderId="0"/>
    <xf numFmtId="37" fontId="4" fillId="0" borderId="0"/>
    <xf numFmtId="5" fontId="4" fillId="0" borderId="0"/>
    <xf numFmtId="164" fontId="4" fillId="0" borderId="0"/>
    <xf numFmtId="0" fontId="7" fillId="0" borderId="0"/>
    <xf numFmtId="0" fontId="8" fillId="0" borderId="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9" applyNumberFormat="0" applyAlignment="0" applyProtection="0"/>
    <xf numFmtId="0" fontId="19" fillId="6" borderId="10" applyNumberFormat="0" applyAlignment="0" applyProtection="0"/>
    <xf numFmtId="0" fontId="20" fillId="6" borderId="9" applyNumberFormat="0" applyAlignment="0" applyProtection="0"/>
    <xf numFmtId="0" fontId="22" fillId="7" borderId="12" applyNumberFormat="0" applyAlignment="0" applyProtection="0"/>
    <xf numFmtId="0" fontId="2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xf numFmtId="166" fontId="29" fillId="0" borderId="0">
      <alignment horizontal="center"/>
    </xf>
    <xf numFmtId="0" fontId="8" fillId="0" borderId="0"/>
    <xf numFmtId="43" fontId="8" fillId="0" borderId="0" applyFont="0" applyFill="0" applyBorder="0" applyAlignment="0" applyProtection="0"/>
    <xf numFmtId="168" fontId="29" fillId="0" borderId="0"/>
    <xf numFmtId="43" fontId="28" fillId="0" borderId="0" applyFont="0" applyFill="0" applyBorder="0" applyAlignment="0" applyProtection="0"/>
    <xf numFmtId="0" fontId="7" fillId="0" borderId="0"/>
    <xf numFmtId="0" fontId="7" fillId="0" borderId="0"/>
    <xf numFmtId="0" fontId="7" fillId="0" borderId="0"/>
    <xf numFmtId="0" fontId="31" fillId="39" borderId="16" applyNumberFormat="0" applyAlignment="0" applyProtection="0">
      <alignment horizontal="left" vertical="center" indent="1"/>
    </xf>
    <xf numFmtId="43" fontId="7" fillId="0" borderId="0" applyFont="0" applyFill="0" applyBorder="0" applyAlignment="0" applyProtection="0"/>
    <xf numFmtId="9" fontId="2" fillId="0" borderId="0" applyFont="0" applyFill="0" applyBorder="0" applyAlignment="0" applyProtection="0"/>
    <xf numFmtId="0" fontId="7" fillId="0" borderId="0"/>
    <xf numFmtId="0" fontId="31" fillId="37" borderId="16" applyNumberFormat="0" applyAlignment="0" applyProtection="0">
      <alignment horizontal="left" vertical="center" indent="1"/>
    </xf>
    <xf numFmtId="44" fontId="2" fillId="0" borderId="0" applyFont="0" applyFill="0" applyBorder="0" applyAlignment="0" applyProtection="0"/>
    <xf numFmtId="0" fontId="30" fillId="34" borderId="16" applyNumberFormat="0" applyAlignment="0" applyProtection="0">
      <alignment horizontal="left" vertical="center" indent="1"/>
    </xf>
    <xf numFmtId="43" fontId="2" fillId="0" borderId="0" applyFont="0" applyFill="0" applyBorder="0" applyAlignment="0" applyProtection="0"/>
    <xf numFmtId="0" fontId="2" fillId="0" borderId="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21" fillId="0" borderId="11" applyNumberFormat="0" applyFill="0" applyAlignment="0" applyProtection="0"/>
    <xf numFmtId="0" fontId="23" fillId="0" borderId="0" applyNumberFormat="0" applyFill="0" applyBorder="0" applyAlignment="0" applyProtection="0"/>
    <xf numFmtId="0" fontId="2" fillId="8" borderId="13" applyNumberFormat="0" applyFont="0" applyAlignment="0" applyProtection="0"/>
    <xf numFmtId="0" fontId="24" fillId="0" borderId="0" applyNumberFormat="0" applyFill="0" applyBorder="0" applyAlignment="0" applyProtection="0"/>
    <xf numFmtId="0" fontId="25" fillId="0" borderId="14" applyNumberFormat="0" applyFill="0" applyAlignment="0" applyProtection="0"/>
    <xf numFmtId="169" fontId="31" fillId="0" borderId="18" applyNumberFormat="0" applyAlignment="0" applyProtection="0">
      <alignment horizontal="right" vertical="center" indent="1"/>
    </xf>
    <xf numFmtId="0" fontId="31" fillId="36" borderId="16" applyNumberFormat="0" applyAlignment="0" applyProtection="0">
      <alignment horizontal="left" vertical="center" indent="1"/>
    </xf>
    <xf numFmtId="169" fontId="31" fillId="34" borderId="17" applyNumberFormat="0" applyAlignment="0" applyProtection="0">
      <alignment horizontal="left" vertical="center" indent="1"/>
    </xf>
    <xf numFmtId="0" fontId="31" fillId="35" borderId="16" applyNumberFormat="0" applyAlignment="0" applyProtection="0">
      <alignment horizontal="left" vertical="center" indent="1"/>
    </xf>
    <xf numFmtId="0" fontId="31" fillId="38" borderId="16" applyNumberFormat="0" applyAlignment="0" applyProtection="0">
      <alignment horizontal="left" vertical="center" indent="1"/>
    </xf>
    <xf numFmtId="0" fontId="7" fillId="0" borderId="0"/>
    <xf numFmtId="0" fontId="2" fillId="0" borderId="0"/>
    <xf numFmtId="168" fontId="37" fillId="0" borderId="0"/>
    <xf numFmtId="43" fontId="5" fillId="0" borderId="0" applyFont="0" applyFill="0" applyBorder="0" applyAlignment="0" applyProtection="0"/>
    <xf numFmtId="168" fontId="4" fillId="0" borderId="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0" fontId="4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5"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0" fontId="1" fillId="0" borderId="0"/>
    <xf numFmtId="37" fontId="44" fillId="0" borderId="0"/>
    <xf numFmtId="0" fontId="3" fillId="0" borderId="0"/>
    <xf numFmtId="164" fontId="44" fillId="0" borderId="0"/>
    <xf numFmtId="0" fontId="3" fillId="0" borderId="0"/>
    <xf numFmtId="166" fontId="44" fillId="0" borderId="0"/>
    <xf numFmtId="164" fontId="29" fillId="0" borderId="0"/>
    <xf numFmtId="168" fontId="44" fillId="0" borderId="0"/>
    <xf numFmtId="0" fontId="3" fillId="0" borderId="0"/>
    <xf numFmtId="0" fontId="45" fillId="0" borderId="0"/>
    <xf numFmtId="0" fontId="3" fillId="0" borderId="0"/>
    <xf numFmtId="164" fontId="29" fillId="0" borderId="0"/>
    <xf numFmtId="9" fontId="3" fillId="0" borderId="0" applyFont="0" applyFill="0" applyBorder="0" applyAlignment="0" applyProtection="0"/>
    <xf numFmtId="0" fontId="7" fillId="0" borderId="0"/>
    <xf numFmtId="0" fontId="1" fillId="0" borderId="0"/>
    <xf numFmtId="168" fontId="37" fillId="0" borderId="0"/>
    <xf numFmtId="43" fontId="46" fillId="0" borderId="0" applyFont="0" applyFill="0" applyBorder="0" applyAlignment="0" applyProtection="0"/>
    <xf numFmtId="0" fontId="1" fillId="0" borderId="0"/>
    <xf numFmtId="0" fontId="1" fillId="0" borderId="0"/>
    <xf numFmtId="9" fontId="46" fillId="0" borderId="0" applyFont="0" applyFill="0" applyBorder="0" applyAlignment="0" applyProtection="0"/>
    <xf numFmtId="0" fontId="1" fillId="0" borderId="0"/>
    <xf numFmtId="0" fontId="1" fillId="0" borderId="0"/>
    <xf numFmtId="168" fontId="37" fillId="0" borderId="0"/>
    <xf numFmtId="0" fontId="1" fillId="0" borderId="0"/>
    <xf numFmtId="0" fontId="1" fillId="0" borderId="0"/>
    <xf numFmtId="9" fontId="32"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0" fontId="49" fillId="50"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9" fillId="51" borderId="0" applyNumberFormat="0" applyBorder="0" applyAlignment="0" applyProtection="0"/>
    <xf numFmtId="0" fontId="48" fillId="52" borderId="0" applyNumberFormat="0" applyBorder="0" applyAlignment="0" applyProtection="0"/>
    <xf numFmtId="0" fontId="48" fillId="53" borderId="0" applyNumberFormat="0" applyBorder="0" applyAlignment="0" applyProtection="0"/>
    <xf numFmtId="0" fontId="49" fillId="54"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9" fillId="55" borderId="0" applyNumberFormat="0" applyBorder="0" applyAlignment="0" applyProtection="0"/>
    <xf numFmtId="0" fontId="48" fillId="48" borderId="0" applyNumberFormat="0" applyBorder="0" applyAlignment="0" applyProtection="0"/>
    <xf numFmtId="0" fontId="48" fillId="56" borderId="0" applyNumberFormat="0" applyBorder="0" applyAlignment="0" applyProtection="0"/>
    <xf numFmtId="0" fontId="49" fillId="49"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48" fillId="58" borderId="0" applyNumberFormat="0" applyBorder="0" applyAlignment="0" applyProtection="0"/>
    <xf numFmtId="0" fontId="48" fillId="59"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8" fillId="60" borderId="0" applyNumberFormat="0" applyBorder="0" applyAlignment="0" applyProtection="0"/>
    <xf numFmtId="0" fontId="48" fillId="61" borderId="0" applyNumberFormat="0" applyBorder="0" applyAlignment="0" applyProtection="0"/>
    <xf numFmtId="0" fontId="49" fillId="62"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50" fillId="60" borderId="0" applyNumberFormat="0" applyBorder="0" applyAlignment="0" applyProtection="0"/>
    <xf numFmtId="0" fontId="51" fillId="64" borderId="23" applyNumberFormat="0" applyAlignment="0" applyProtection="0"/>
    <xf numFmtId="0" fontId="51" fillId="64" borderId="23" applyNumberFormat="0" applyAlignment="0" applyProtection="0"/>
    <xf numFmtId="0" fontId="51" fillId="64" borderId="23" applyNumberFormat="0" applyAlignment="0" applyProtection="0"/>
    <xf numFmtId="0" fontId="51" fillId="64" borderId="23" applyNumberFormat="0" applyAlignment="0" applyProtection="0"/>
    <xf numFmtId="0" fontId="52" fillId="57" borderId="24" applyNumberFormat="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3" fillId="0" borderId="0" applyFont="0" applyFill="0" applyBorder="0" applyAlignment="0" applyProtection="0"/>
    <xf numFmtId="0" fontId="48" fillId="53" borderId="0" applyNumberFormat="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61" borderId="23" applyNumberFormat="0" applyAlignment="0" applyProtection="0"/>
    <xf numFmtId="0" fontId="58" fillId="61" borderId="23" applyNumberFormat="0" applyAlignment="0" applyProtection="0"/>
    <xf numFmtId="0" fontId="58" fillId="61" borderId="23" applyNumberFormat="0" applyAlignment="0" applyProtection="0"/>
    <xf numFmtId="0" fontId="58" fillId="61" borderId="23" applyNumberFormat="0" applyAlignment="0" applyProtection="0"/>
    <xf numFmtId="0" fontId="59" fillId="0" borderId="28" applyNumberFormat="0" applyFill="0" applyAlignment="0" applyProtection="0"/>
    <xf numFmtId="0" fontId="59" fillId="61" borderId="0" applyNumberFormat="0" applyBorder="0" applyAlignment="0" applyProtection="0"/>
    <xf numFmtId="0" fontId="60" fillId="65" borderId="0"/>
    <xf numFmtId="0" fontId="60" fillId="65" borderId="0"/>
    <xf numFmtId="0" fontId="53" fillId="0" borderId="0"/>
    <xf numFmtId="0" fontId="53" fillId="0" borderId="0"/>
    <xf numFmtId="0" fontId="53" fillId="0" borderId="0"/>
    <xf numFmtId="0" fontId="1" fillId="0" borderId="0"/>
    <xf numFmtId="0" fontId="1" fillId="0" borderId="0"/>
    <xf numFmtId="0" fontId="60" fillId="65" borderId="0"/>
    <xf numFmtId="0" fontId="60" fillId="65" borderId="0"/>
    <xf numFmtId="0" fontId="60" fillId="65" borderId="0"/>
    <xf numFmtId="0" fontId="60" fillId="65" borderId="0"/>
    <xf numFmtId="0" fontId="60" fillId="65" borderId="0"/>
    <xf numFmtId="0" fontId="3" fillId="0" borderId="0"/>
    <xf numFmtId="0" fontId="47" fillId="0" borderId="0"/>
    <xf numFmtId="168" fontId="44" fillId="0" borderId="0"/>
    <xf numFmtId="0" fontId="60" fillId="65" borderId="0"/>
    <xf numFmtId="0" fontId="1" fillId="0" borderId="0"/>
    <xf numFmtId="0" fontId="1" fillId="0" borderId="0"/>
    <xf numFmtId="0" fontId="1" fillId="0" borderId="0"/>
    <xf numFmtId="0" fontId="1" fillId="0" borderId="0"/>
    <xf numFmtId="0" fontId="7" fillId="0" borderId="0"/>
    <xf numFmtId="0" fontId="7" fillId="0" borderId="0"/>
    <xf numFmtId="0" fontId="32" fillId="0" borderId="0"/>
    <xf numFmtId="0" fontId="7" fillId="0" borderId="0"/>
    <xf numFmtId="0" fontId="1" fillId="0" borderId="0"/>
    <xf numFmtId="0" fontId="1" fillId="0" borderId="0"/>
    <xf numFmtId="0" fontId="47" fillId="0" borderId="0"/>
    <xf numFmtId="0" fontId="3" fillId="0" borderId="0"/>
    <xf numFmtId="0" fontId="3" fillId="0" borderId="0"/>
    <xf numFmtId="0" fontId="1" fillId="0" borderId="0"/>
    <xf numFmtId="0" fontId="1" fillId="0" borderId="0"/>
    <xf numFmtId="0" fontId="60" fillId="65" borderId="0"/>
    <xf numFmtId="0" fontId="1" fillId="0" borderId="0"/>
    <xf numFmtId="0" fontId="3" fillId="0" borderId="0"/>
    <xf numFmtId="0" fontId="1" fillId="0" borderId="0"/>
    <xf numFmtId="0" fontId="1" fillId="0" borderId="0"/>
    <xf numFmtId="0" fontId="47" fillId="0" borderId="0"/>
    <xf numFmtId="0" fontId="3" fillId="0" borderId="0"/>
    <xf numFmtId="0" fontId="53" fillId="0" borderId="0"/>
    <xf numFmtId="0" fontId="1" fillId="0" borderId="0"/>
    <xf numFmtId="0" fontId="1" fillId="0" borderId="0"/>
    <xf numFmtId="0" fontId="47" fillId="0" borderId="0"/>
    <xf numFmtId="0" fontId="53" fillId="0" borderId="0"/>
    <xf numFmtId="0" fontId="53" fillId="0" borderId="0"/>
    <xf numFmtId="0" fontId="60" fillId="65" borderId="0"/>
    <xf numFmtId="0" fontId="1" fillId="8" borderId="1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1" fillId="8" borderId="1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1" fillId="64" borderId="29" applyNumberFormat="0" applyAlignment="0" applyProtection="0"/>
    <xf numFmtId="0" fontId="61" fillId="64" borderId="29"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60" fillId="66" borderId="23" applyNumberFormat="0" applyProtection="0">
      <alignment vertical="center"/>
    </xf>
    <xf numFmtId="4" fontId="60" fillId="66" borderId="23" applyNumberFormat="0" applyProtection="0">
      <alignment vertical="center"/>
    </xf>
    <xf numFmtId="4" fontId="60" fillId="66" borderId="23" applyNumberFormat="0" applyProtection="0">
      <alignment vertical="center"/>
    </xf>
    <xf numFmtId="4" fontId="60" fillId="66" borderId="23" applyNumberFormat="0" applyProtection="0">
      <alignment vertical="center"/>
    </xf>
    <xf numFmtId="4" fontId="60" fillId="66" borderId="23" applyNumberFormat="0" applyProtection="0">
      <alignment vertical="center"/>
    </xf>
    <xf numFmtId="4" fontId="60" fillId="66" borderId="23" applyNumberFormat="0" applyProtection="0">
      <alignment vertical="center"/>
    </xf>
    <xf numFmtId="4" fontId="62" fillId="67" borderId="23" applyNumberFormat="0" applyProtection="0">
      <alignment vertical="center"/>
    </xf>
    <xf numFmtId="4" fontId="62" fillId="67" borderId="23" applyNumberFormat="0" applyProtection="0">
      <alignment vertical="center"/>
    </xf>
    <xf numFmtId="4" fontId="62" fillId="67" borderId="23" applyNumberFormat="0" applyProtection="0">
      <alignment vertical="center"/>
    </xf>
    <xf numFmtId="4" fontId="62" fillId="67" borderId="23" applyNumberFormat="0" applyProtection="0">
      <alignment vertical="center"/>
    </xf>
    <xf numFmtId="4" fontId="60" fillId="67" borderId="23" applyNumberFormat="0" applyProtection="0">
      <alignment horizontal="left" vertical="center" indent="1"/>
    </xf>
    <xf numFmtId="4" fontId="60" fillId="67" borderId="23" applyNumberFormat="0" applyProtection="0">
      <alignment horizontal="left" vertical="center" indent="1"/>
    </xf>
    <xf numFmtId="4" fontId="60" fillId="67" borderId="23" applyNumberFormat="0" applyProtection="0">
      <alignment horizontal="left" vertical="center" indent="1"/>
    </xf>
    <xf numFmtId="4" fontId="60" fillId="67" borderId="23" applyNumberFormat="0" applyProtection="0">
      <alignment horizontal="left" vertical="center" indent="1"/>
    </xf>
    <xf numFmtId="4" fontId="60" fillId="67" borderId="23" applyNumberFormat="0" applyProtection="0">
      <alignment horizontal="left" vertical="center" indent="1"/>
    </xf>
    <xf numFmtId="4" fontId="60" fillId="67" borderId="23" applyNumberFormat="0" applyProtection="0">
      <alignment horizontal="left" vertical="center" indent="1"/>
    </xf>
    <xf numFmtId="0" fontId="63" fillId="66" borderId="30" applyNumberFormat="0" applyProtection="0">
      <alignment horizontal="left" vertical="top" indent="1"/>
    </xf>
    <xf numFmtId="0" fontId="63" fillId="66" borderId="30" applyNumberFormat="0" applyProtection="0">
      <alignment horizontal="left" vertical="top" indent="1"/>
    </xf>
    <xf numFmtId="0" fontId="63" fillId="66" borderId="30" applyNumberFormat="0" applyProtection="0">
      <alignment horizontal="left" vertical="top" indent="1"/>
    </xf>
    <xf numFmtId="0" fontId="63" fillId="66" borderId="30" applyNumberFormat="0" applyProtection="0">
      <alignment horizontal="left" vertical="top"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9" borderId="23" applyNumberFormat="0" applyProtection="0">
      <alignment horizontal="right" vertical="center"/>
    </xf>
    <xf numFmtId="4" fontId="60" fillId="69" borderId="23" applyNumberFormat="0" applyProtection="0">
      <alignment horizontal="right" vertical="center"/>
    </xf>
    <xf numFmtId="4" fontId="60" fillId="69" borderId="23" applyNumberFormat="0" applyProtection="0">
      <alignment horizontal="right" vertical="center"/>
    </xf>
    <xf numFmtId="4" fontId="60" fillId="69" borderId="23" applyNumberFormat="0" applyProtection="0">
      <alignment horizontal="right" vertical="center"/>
    </xf>
    <xf numFmtId="4" fontId="60" fillId="70" borderId="23" applyNumberFormat="0" applyProtection="0">
      <alignment horizontal="right" vertical="center"/>
    </xf>
    <xf numFmtId="4" fontId="60" fillId="70" borderId="23" applyNumberFormat="0" applyProtection="0">
      <alignment horizontal="right" vertical="center"/>
    </xf>
    <xf numFmtId="4" fontId="60" fillId="70" borderId="23" applyNumberFormat="0" applyProtection="0">
      <alignment horizontal="right" vertical="center"/>
    </xf>
    <xf numFmtId="4" fontId="60" fillId="70" borderId="23" applyNumberFormat="0" applyProtection="0">
      <alignment horizontal="right" vertical="center"/>
    </xf>
    <xf numFmtId="4" fontId="60" fillId="71" borderId="31" applyNumberFormat="0" applyProtection="0">
      <alignment horizontal="right" vertical="center"/>
    </xf>
    <xf numFmtId="4" fontId="60" fillId="72" borderId="23" applyNumberFormat="0" applyProtection="0">
      <alignment horizontal="right" vertical="center"/>
    </xf>
    <xf numFmtId="4" fontId="60" fillId="72" borderId="23" applyNumberFormat="0" applyProtection="0">
      <alignment horizontal="right" vertical="center"/>
    </xf>
    <xf numFmtId="4" fontId="60" fillId="72" borderId="23" applyNumberFormat="0" applyProtection="0">
      <alignment horizontal="right" vertical="center"/>
    </xf>
    <xf numFmtId="4" fontId="60" fillId="72" borderId="23" applyNumberFormat="0" applyProtection="0">
      <alignment horizontal="right" vertical="center"/>
    </xf>
    <xf numFmtId="4" fontId="60" fillId="73" borderId="23" applyNumberFormat="0" applyProtection="0">
      <alignment horizontal="right" vertical="center"/>
    </xf>
    <xf numFmtId="4" fontId="60" fillId="73" borderId="23" applyNumberFormat="0" applyProtection="0">
      <alignment horizontal="right" vertical="center"/>
    </xf>
    <xf numFmtId="4" fontId="60" fillId="73" borderId="23" applyNumberFormat="0" applyProtection="0">
      <alignment horizontal="right" vertical="center"/>
    </xf>
    <xf numFmtId="4" fontId="60" fillId="73" borderId="23" applyNumberFormat="0" applyProtection="0">
      <alignment horizontal="right" vertical="center"/>
    </xf>
    <xf numFmtId="4" fontId="60" fillId="74" borderId="23" applyNumberFormat="0" applyProtection="0">
      <alignment horizontal="right" vertical="center"/>
    </xf>
    <xf numFmtId="4" fontId="60" fillId="74" borderId="23" applyNumberFormat="0" applyProtection="0">
      <alignment horizontal="right" vertical="center"/>
    </xf>
    <xf numFmtId="4" fontId="60" fillId="74" borderId="23" applyNumberFormat="0" applyProtection="0">
      <alignment horizontal="right" vertical="center"/>
    </xf>
    <xf numFmtId="4" fontId="60" fillId="74" borderId="23" applyNumberFormat="0" applyProtection="0">
      <alignment horizontal="right" vertical="center"/>
    </xf>
    <xf numFmtId="4" fontId="60" fillId="75" borderId="23" applyNumberFormat="0" applyProtection="0">
      <alignment horizontal="right" vertical="center"/>
    </xf>
    <xf numFmtId="4" fontId="60" fillId="75" borderId="23" applyNumberFormat="0" applyProtection="0">
      <alignment horizontal="right" vertical="center"/>
    </xf>
    <xf numFmtId="4" fontId="60" fillId="75" borderId="23" applyNumberFormat="0" applyProtection="0">
      <alignment horizontal="right" vertical="center"/>
    </xf>
    <xf numFmtId="4" fontId="60" fillId="75" borderId="23" applyNumberFormat="0" applyProtection="0">
      <alignment horizontal="right" vertical="center"/>
    </xf>
    <xf numFmtId="4" fontId="60" fillId="76" borderId="23" applyNumberFormat="0" applyProtection="0">
      <alignment horizontal="right" vertical="center"/>
    </xf>
    <xf numFmtId="4" fontId="60" fillId="76" borderId="23" applyNumberFormat="0" applyProtection="0">
      <alignment horizontal="right" vertical="center"/>
    </xf>
    <xf numFmtId="4" fontId="60" fillId="76" borderId="23" applyNumberFormat="0" applyProtection="0">
      <alignment horizontal="right" vertical="center"/>
    </xf>
    <xf numFmtId="4" fontId="60" fillId="76" borderId="23" applyNumberFormat="0" applyProtection="0">
      <alignment horizontal="right" vertical="center"/>
    </xf>
    <xf numFmtId="4" fontId="60" fillId="77" borderId="23" applyNumberFormat="0" applyProtection="0">
      <alignment horizontal="right" vertical="center"/>
    </xf>
    <xf numFmtId="4" fontId="60" fillId="77" borderId="23" applyNumberFormat="0" applyProtection="0">
      <alignment horizontal="right" vertical="center"/>
    </xf>
    <xf numFmtId="4" fontId="60" fillId="77" borderId="23" applyNumberFormat="0" applyProtection="0">
      <alignment horizontal="right" vertical="center"/>
    </xf>
    <xf numFmtId="4" fontId="60" fillId="77" borderId="23" applyNumberFormat="0" applyProtection="0">
      <alignment horizontal="right" vertical="center"/>
    </xf>
    <xf numFmtId="4" fontId="60" fillId="78" borderId="31" applyNumberFormat="0" applyProtection="0">
      <alignment horizontal="left" vertical="center" indent="1"/>
    </xf>
    <xf numFmtId="4" fontId="3" fillId="79" borderId="31" applyNumberFormat="0" applyProtection="0">
      <alignment horizontal="left" vertical="center" indent="1"/>
    </xf>
    <xf numFmtId="4" fontId="3" fillId="79" borderId="31" applyNumberFormat="0" applyProtection="0">
      <alignment horizontal="left" vertical="center" indent="1"/>
    </xf>
    <xf numFmtId="4" fontId="60" fillId="80" borderId="23" applyNumberFormat="0" applyProtection="0">
      <alignment horizontal="right" vertical="center"/>
    </xf>
    <xf numFmtId="4" fontId="60" fillId="80" borderId="23" applyNumberFormat="0" applyProtection="0">
      <alignment horizontal="right" vertical="center"/>
    </xf>
    <xf numFmtId="4" fontId="60" fillId="80" borderId="23" applyNumberFormat="0" applyProtection="0">
      <alignment horizontal="right" vertical="center"/>
    </xf>
    <xf numFmtId="4" fontId="60" fillId="80" borderId="23" applyNumberFormat="0" applyProtection="0">
      <alignment horizontal="right" vertical="center"/>
    </xf>
    <xf numFmtId="4" fontId="60" fillId="81" borderId="31" applyNumberFormat="0" applyProtection="0">
      <alignment horizontal="left" vertical="center" indent="1"/>
    </xf>
    <xf numFmtId="4" fontId="60" fillId="80" borderId="31" applyNumberFormat="0" applyProtection="0">
      <alignment horizontal="left" vertical="center" indent="1"/>
    </xf>
    <xf numFmtId="0" fontId="60" fillId="82" borderId="23" applyNumberFormat="0" applyProtection="0">
      <alignment horizontal="left" vertical="center" indent="1"/>
    </xf>
    <xf numFmtId="0" fontId="60" fillId="82" borderId="23" applyNumberFormat="0" applyProtection="0">
      <alignment horizontal="left" vertical="center" indent="1"/>
    </xf>
    <xf numFmtId="0" fontId="60" fillId="82" borderId="23" applyNumberFormat="0" applyProtection="0">
      <alignment horizontal="left" vertical="center" indent="1"/>
    </xf>
    <xf numFmtId="0" fontId="60" fillId="82" borderId="23" applyNumberFormat="0" applyProtection="0">
      <alignment horizontal="left" vertical="center"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83" borderId="23" applyNumberFormat="0" applyProtection="0">
      <alignment horizontal="left" vertical="center" indent="1"/>
    </xf>
    <xf numFmtId="0" fontId="60" fillId="83" borderId="23" applyNumberFormat="0" applyProtection="0">
      <alignment horizontal="left" vertical="center" indent="1"/>
    </xf>
    <xf numFmtId="0" fontId="60" fillId="83" borderId="23" applyNumberFormat="0" applyProtection="0">
      <alignment horizontal="left" vertical="center" indent="1"/>
    </xf>
    <xf numFmtId="0" fontId="60" fillId="83" borderId="23" applyNumberFormat="0" applyProtection="0">
      <alignment horizontal="left" vertical="center"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4" borderId="23" applyNumberFormat="0" applyProtection="0">
      <alignment horizontal="left" vertical="center" indent="1"/>
    </xf>
    <xf numFmtId="0" fontId="60" fillId="84" borderId="23" applyNumberFormat="0" applyProtection="0">
      <alignment horizontal="left" vertical="center" indent="1"/>
    </xf>
    <xf numFmtId="0" fontId="60" fillId="84" borderId="23" applyNumberFormat="0" applyProtection="0">
      <alignment horizontal="left" vertical="center" indent="1"/>
    </xf>
    <xf numFmtId="0" fontId="60" fillId="84" borderId="23" applyNumberFormat="0" applyProtection="0">
      <alignment horizontal="left" vertical="center"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1" borderId="23" applyNumberFormat="0" applyProtection="0">
      <alignment horizontal="left" vertical="center" indent="1"/>
    </xf>
    <xf numFmtId="0" fontId="60" fillId="81" borderId="23" applyNumberFormat="0" applyProtection="0">
      <alignment horizontal="left" vertical="center" indent="1"/>
    </xf>
    <xf numFmtId="0" fontId="60" fillId="81" borderId="23" applyNumberFormat="0" applyProtection="0">
      <alignment horizontal="left" vertical="center" indent="1"/>
    </xf>
    <xf numFmtId="0" fontId="60" fillId="81" borderId="23" applyNumberFormat="0" applyProtection="0">
      <alignment horizontal="left" vertical="center"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33" borderId="32" applyNumberFormat="0">
      <protection locked="0"/>
    </xf>
    <xf numFmtId="0" fontId="60" fillId="33" borderId="32" applyNumberFormat="0">
      <protection locked="0"/>
    </xf>
    <xf numFmtId="0" fontId="60" fillId="33" borderId="32" applyNumberFormat="0">
      <protection locked="0"/>
    </xf>
    <xf numFmtId="0" fontId="64" fillId="79" borderId="33" applyBorder="0"/>
    <xf numFmtId="0" fontId="64" fillId="79" borderId="33" applyBorder="0"/>
    <xf numFmtId="0" fontId="64" fillId="79" borderId="33" applyBorder="0"/>
    <xf numFmtId="0" fontId="64" fillId="79" borderId="33" applyBorder="0"/>
    <xf numFmtId="0" fontId="64" fillId="79" borderId="33" applyBorder="0"/>
    <xf numFmtId="0" fontId="64" fillId="79" borderId="33" applyBorder="0"/>
    <xf numFmtId="4" fontId="65" fillId="85" borderId="30" applyNumberFormat="0" applyProtection="0">
      <alignment vertical="center"/>
    </xf>
    <xf numFmtId="4" fontId="65" fillId="85" borderId="30" applyNumberFormat="0" applyProtection="0">
      <alignment vertical="center"/>
    </xf>
    <xf numFmtId="4" fontId="65" fillId="85" borderId="30" applyNumberFormat="0" applyProtection="0">
      <alignment vertical="center"/>
    </xf>
    <xf numFmtId="4" fontId="65" fillId="85" borderId="30" applyNumberFormat="0" applyProtection="0">
      <alignment vertical="center"/>
    </xf>
    <xf numFmtId="4" fontId="62" fillId="86" borderId="34" applyNumberFormat="0" applyProtection="0">
      <alignment vertical="center"/>
    </xf>
    <xf numFmtId="4" fontId="65" fillId="82" borderId="30" applyNumberFormat="0" applyProtection="0">
      <alignment horizontal="left" vertical="center" indent="1"/>
    </xf>
    <xf numFmtId="4" fontId="65" fillId="82" borderId="30" applyNumberFormat="0" applyProtection="0">
      <alignment horizontal="left" vertical="center" indent="1"/>
    </xf>
    <xf numFmtId="4" fontId="65" fillId="82" borderId="30" applyNumberFormat="0" applyProtection="0">
      <alignment horizontal="left" vertical="center" indent="1"/>
    </xf>
    <xf numFmtId="4" fontId="65" fillId="82" borderId="30" applyNumberFormat="0" applyProtection="0">
      <alignment horizontal="left" vertical="center" indent="1"/>
    </xf>
    <xf numFmtId="0" fontId="65" fillId="85" borderId="30" applyNumberFormat="0" applyProtection="0">
      <alignment horizontal="left" vertical="top" indent="1"/>
    </xf>
    <xf numFmtId="0" fontId="65" fillId="85" borderId="30" applyNumberFormat="0" applyProtection="0">
      <alignment horizontal="left" vertical="top" indent="1"/>
    </xf>
    <xf numFmtId="0" fontId="65" fillId="85" borderId="30" applyNumberFormat="0" applyProtection="0">
      <alignment horizontal="left" vertical="top" indent="1"/>
    </xf>
    <xf numFmtId="0" fontId="65" fillId="85" borderId="30" applyNumberFormat="0" applyProtection="0">
      <alignment horizontal="left" vertical="top" indent="1"/>
    </xf>
    <xf numFmtId="4" fontId="60" fillId="0" borderId="23" applyNumberFormat="0" applyProtection="0">
      <alignment horizontal="right" vertical="center"/>
    </xf>
    <xf numFmtId="4" fontId="60" fillId="0" borderId="23" applyNumberFormat="0" applyProtection="0">
      <alignment horizontal="right" vertical="center"/>
    </xf>
    <xf numFmtId="4" fontId="60" fillId="0" borderId="23" applyNumberFormat="0" applyProtection="0">
      <alignment horizontal="right" vertical="center"/>
    </xf>
    <xf numFmtId="4" fontId="60" fillId="0" borderId="23" applyNumberFormat="0" applyProtection="0">
      <alignment horizontal="right" vertical="center"/>
    </xf>
    <xf numFmtId="4" fontId="60" fillId="0" borderId="23" applyNumberFormat="0" applyProtection="0">
      <alignment horizontal="right" vertical="center"/>
    </xf>
    <xf numFmtId="4" fontId="60" fillId="0" borderId="23" applyNumberFormat="0" applyProtection="0">
      <alignment horizontal="right" vertical="center"/>
    </xf>
    <xf numFmtId="4" fontId="62" fillId="87" borderId="23" applyNumberFormat="0" applyProtection="0">
      <alignment horizontal="right" vertical="center"/>
    </xf>
    <xf numFmtId="4" fontId="62" fillId="87" borderId="23" applyNumberFormat="0" applyProtection="0">
      <alignment horizontal="right" vertical="center"/>
    </xf>
    <xf numFmtId="4" fontId="62" fillId="87" borderId="23" applyNumberFormat="0" applyProtection="0">
      <alignment horizontal="right" vertical="center"/>
    </xf>
    <xf numFmtId="4" fontId="62" fillId="87" borderId="23" applyNumberFormat="0" applyProtection="0">
      <alignment horizontal="right" vertical="center"/>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0" fontId="65" fillId="80" borderId="30" applyNumberFormat="0" applyProtection="0">
      <alignment horizontal="left" vertical="top" indent="1"/>
    </xf>
    <xf numFmtId="0" fontId="65" fillId="80" borderId="30" applyNumberFormat="0" applyProtection="0">
      <alignment horizontal="left" vertical="top" indent="1"/>
    </xf>
    <xf numFmtId="0" fontId="65" fillId="80" borderId="30" applyNumberFormat="0" applyProtection="0">
      <alignment horizontal="left" vertical="top" indent="1"/>
    </xf>
    <xf numFmtId="0" fontId="65" fillId="80" borderId="30" applyNumberFormat="0" applyProtection="0">
      <alignment horizontal="left" vertical="top" indent="1"/>
    </xf>
    <xf numFmtId="4" fontId="66" fillId="88" borderId="31" applyNumberFormat="0" applyProtection="0">
      <alignment horizontal="left" vertical="center" indent="1"/>
    </xf>
    <xf numFmtId="0" fontId="60" fillId="89" borderId="34"/>
    <xf numFmtId="4" fontId="67" fillId="33" borderId="23" applyNumberFormat="0" applyProtection="0">
      <alignment horizontal="right" vertical="center"/>
    </xf>
    <xf numFmtId="4" fontId="67" fillId="33" borderId="23" applyNumberFormat="0" applyProtection="0">
      <alignment horizontal="right" vertical="center"/>
    </xf>
    <xf numFmtId="4" fontId="67" fillId="33" borderId="23" applyNumberFormat="0" applyProtection="0">
      <alignment horizontal="right" vertical="center"/>
    </xf>
    <xf numFmtId="4" fontId="67" fillId="33" borderId="23" applyNumberFormat="0" applyProtection="0">
      <alignment horizontal="right" vertical="center"/>
    </xf>
    <xf numFmtId="0" fontId="68" fillId="0" borderId="0" applyNumberFormat="0" applyFill="0" applyBorder="0" applyAlignment="0" applyProtection="0"/>
    <xf numFmtId="0" fontId="54" fillId="0" borderId="35" applyNumberFormat="0" applyFill="0" applyAlignment="0" applyProtection="0"/>
    <xf numFmtId="0" fontId="54" fillId="0" borderId="35" applyNumberFormat="0" applyFill="0" applyAlignment="0" applyProtection="0"/>
    <xf numFmtId="0" fontId="69" fillId="0" borderId="0" applyNumberFormat="0" applyFill="0" applyBorder="0" applyAlignment="0" applyProtection="0"/>
    <xf numFmtId="0" fontId="49" fillId="57"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51" fillId="64" borderId="23" applyNumberFormat="0" applyAlignment="0" applyProtection="0"/>
    <xf numFmtId="0" fontId="58" fillId="61" borderId="23" applyNumberFormat="0" applyAlignment="0" applyProtection="0"/>
    <xf numFmtId="0" fontId="1" fillId="0" borderId="0"/>
    <xf numFmtId="0" fontId="1" fillId="0" borderId="0"/>
    <xf numFmtId="0" fontId="1" fillId="0" borderId="0"/>
    <xf numFmtId="0" fontId="3" fillId="0" borderId="0"/>
    <xf numFmtId="0" fontId="3" fillId="0" borderId="0"/>
    <xf numFmtId="0" fontId="60" fillId="65" borderId="0"/>
    <xf numFmtId="0" fontId="60" fillId="60" borderId="23" applyNumberFormat="0" applyFont="0" applyAlignment="0" applyProtection="0"/>
    <xf numFmtId="0" fontId="60" fillId="60" borderId="23" applyNumberFormat="0" applyFont="0" applyAlignment="0" applyProtection="0"/>
    <xf numFmtId="0" fontId="60" fillId="60" borderId="23" applyNumberFormat="0" applyFont="0" applyAlignment="0" applyProtection="0"/>
    <xf numFmtId="0" fontId="61" fillId="64" borderId="29" applyNumberFormat="0" applyAlignment="0" applyProtection="0"/>
    <xf numFmtId="0" fontId="61" fillId="64" borderId="29" applyNumberFormat="0" applyAlignment="0" applyProtection="0"/>
    <xf numFmtId="0" fontId="61" fillId="64" borderId="29" applyNumberFormat="0" applyAlignment="0" applyProtection="0"/>
    <xf numFmtId="4" fontId="60" fillId="66" borderId="23" applyNumberFormat="0" applyProtection="0">
      <alignment vertical="center"/>
    </xf>
    <xf numFmtId="4" fontId="60" fillId="66" borderId="23" applyNumberFormat="0" applyProtection="0">
      <alignment vertical="center"/>
    </xf>
    <xf numFmtId="4" fontId="60" fillId="66" borderId="23" applyNumberFormat="0" applyProtection="0">
      <alignment vertical="center"/>
    </xf>
    <xf numFmtId="4" fontId="60" fillId="66" borderId="23" applyNumberFormat="0" applyProtection="0">
      <alignment vertical="center"/>
    </xf>
    <xf numFmtId="4" fontId="62" fillId="67" borderId="23" applyNumberFormat="0" applyProtection="0">
      <alignment vertical="center"/>
    </xf>
    <xf numFmtId="4" fontId="60" fillId="67" borderId="23" applyNumberFormat="0" applyProtection="0">
      <alignment horizontal="left" vertical="center" indent="1"/>
    </xf>
    <xf numFmtId="4" fontId="60" fillId="67" borderId="23" applyNumberFormat="0" applyProtection="0">
      <alignment horizontal="left" vertical="center" indent="1"/>
    </xf>
    <xf numFmtId="4" fontId="60" fillId="67" borderId="23" applyNumberFormat="0" applyProtection="0">
      <alignment horizontal="left" vertical="center" indent="1"/>
    </xf>
    <xf numFmtId="4" fontId="60" fillId="67" borderId="23" applyNumberFormat="0" applyProtection="0">
      <alignment horizontal="left" vertical="center" indent="1"/>
    </xf>
    <xf numFmtId="0" fontId="63" fillId="66" borderId="30" applyNumberFormat="0" applyProtection="0">
      <alignment horizontal="left" vertical="top"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9" borderId="23" applyNumberFormat="0" applyProtection="0">
      <alignment horizontal="right" vertical="center"/>
    </xf>
    <xf numFmtId="4" fontId="60" fillId="70" borderId="23" applyNumberFormat="0" applyProtection="0">
      <alignment horizontal="right" vertical="center"/>
    </xf>
    <xf numFmtId="4" fontId="60" fillId="71" borderId="31" applyNumberFormat="0" applyProtection="0">
      <alignment horizontal="right" vertical="center"/>
    </xf>
    <xf numFmtId="4" fontId="60" fillId="71" borderId="31" applyNumberFormat="0" applyProtection="0">
      <alignment horizontal="right" vertical="center"/>
    </xf>
    <xf numFmtId="4" fontId="60" fillId="71" borderId="31" applyNumberFormat="0" applyProtection="0">
      <alignment horizontal="right" vertical="center"/>
    </xf>
    <xf numFmtId="4" fontId="60" fillId="72" borderId="23" applyNumberFormat="0" applyProtection="0">
      <alignment horizontal="right" vertical="center"/>
    </xf>
    <xf numFmtId="4" fontId="60" fillId="73" borderId="23" applyNumberFormat="0" applyProtection="0">
      <alignment horizontal="right" vertical="center"/>
    </xf>
    <xf numFmtId="4" fontId="60" fillId="74" borderId="23" applyNumberFormat="0" applyProtection="0">
      <alignment horizontal="right" vertical="center"/>
    </xf>
    <xf numFmtId="4" fontId="60" fillId="75" borderId="23" applyNumberFormat="0" applyProtection="0">
      <alignment horizontal="right" vertical="center"/>
    </xf>
    <xf numFmtId="4" fontId="60" fillId="76" borderId="23" applyNumberFormat="0" applyProtection="0">
      <alignment horizontal="right" vertical="center"/>
    </xf>
    <xf numFmtId="4" fontId="60" fillId="77" borderId="23" applyNumberFormat="0" applyProtection="0">
      <alignment horizontal="right" vertical="center"/>
    </xf>
    <xf numFmtId="4" fontId="60" fillId="78" borderId="31" applyNumberFormat="0" applyProtection="0">
      <alignment horizontal="left" vertical="center" indent="1"/>
    </xf>
    <xf numFmtId="4" fontId="60" fillId="78" borderId="31" applyNumberFormat="0" applyProtection="0">
      <alignment horizontal="left" vertical="center" indent="1"/>
    </xf>
    <xf numFmtId="4" fontId="60" fillId="78" borderId="31" applyNumberFormat="0" applyProtection="0">
      <alignment horizontal="left" vertical="center" indent="1"/>
    </xf>
    <xf numFmtId="4" fontId="3" fillId="79" borderId="31" applyNumberFormat="0" applyProtection="0">
      <alignment horizontal="left" vertical="center" indent="1"/>
    </xf>
    <xf numFmtId="4" fontId="3" fillId="79" borderId="31" applyNumberFormat="0" applyProtection="0">
      <alignment horizontal="left" vertical="center" indent="1"/>
    </xf>
    <xf numFmtId="4" fontId="3" fillId="79" borderId="31" applyNumberFormat="0" applyProtection="0">
      <alignment horizontal="left" vertical="center" indent="1"/>
    </xf>
    <xf numFmtId="4" fontId="3" fillId="79" borderId="31" applyNumberFormat="0" applyProtection="0">
      <alignment horizontal="left" vertical="center" indent="1"/>
    </xf>
    <xf numFmtId="4" fontId="3" fillId="79" borderId="31" applyNumberFormat="0" applyProtection="0">
      <alignment horizontal="left" vertical="center" indent="1"/>
    </xf>
    <xf numFmtId="4" fontId="3" fillId="79" borderId="31" applyNumberFormat="0" applyProtection="0">
      <alignment horizontal="left" vertical="center" indent="1"/>
    </xf>
    <xf numFmtId="4" fontId="60" fillId="80" borderId="23" applyNumberFormat="0" applyProtection="0">
      <alignment horizontal="right" vertical="center"/>
    </xf>
    <xf numFmtId="4" fontId="60" fillId="81" borderId="31" applyNumberFormat="0" applyProtection="0">
      <alignment horizontal="left" vertical="center" indent="1"/>
    </xf>
    <xf numFmtId="4" fontId="60" fillId="81" borderId="31" applyNumberFormat="0" applyProtection="0">
      <alignment horizontal="left" vertical="center" indent="1"/>
    </xf>
    <xf numFmtId="4" fontId="60" fillId="81" borderId="31" applyNumberFormat="0" applyProtection="0">
      <alignment horizontal="left" vertical="center" indent="1"/>
    </xf>
    <xf numFmtId="4" fontId="60" fillId="80" borderId="31" applyNumberFormat="0" applyProtection="0">
      <alignment horizontal="left" vertical="center" indent="1"/>
    </xf>
    <xf numFmtId="4" fontId="60" fillId="80" borderId="31" applyNumberFormat="0" applyProtection="0">
      <alignment horizontal="left" vertical="center" indent="1"/>
    </xf>
    <xf numFmtId="4" fontId="60" fillId="80" borderId="31" applyNumberFormat="0" applyProtection="0">
      <alignment horizontal="left" vertical="center" indent="1"/>
    </xf>
    <xf numFmtId="0" fontId="60" fillId="82" borderId="23" applyNumberFormat="0" applyProtection="0">
      <alignment horizontal="left" vertical="center"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79" borderId="30" applyNumberFormat="0" applyProtection="0">
      <alignment horizontal="left" vertical="top" indent="1"/>
    </xf>
    <xf numFmtId="0" fontId="60" fillId="83" borderId="23" applyNumberFormat="0" applyProtection="0">
      <alignment horizontal="left" vertical="center"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0" borderId="30" applyNumberFormat="0" applyProtection="0">
      <alignment horizontal="left" vertical="top" indent="1"/>
    </xf>
    <xf numFmtId="0" fontId="60" fillId="84" borderId="23" applyNumberFormat="0" applyProtection="0">
      <alignment horizontal="left" vertical="center"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4" borderId="30" applyNumberFormat="0" applyProtection="0">
      <alignment horizontal="left" vertical="top" indent="1"/>
    </xf>
    <xf numFmtId="0" fontId="60" fillId="81" borderId="23" applyNumberFormat="0" applyProtection="0">
      <alignment horizontal="left" vertical="center"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0" fillId="81" borderId="30" applyNumberFormat="0" applyProtection="0">
      <alignment horizontal="left" vertical="top" indent="1"/>
    </xf>
    <xf numFmtId="0" fontId="64" fillId="79" borderId="33" applyBorder="0"/>
    <xf numFmtId="0" fontId="64" fillId="79" borderId="33" applyBorder="0"/>
    <xf numFmtId="0" fontId="64" fillId="79" borderId="33" applyBorder="0"/>
    <xf numFmtId="0" fontId="64" fillId="79" borderId="33" applyBorder="0"/>
    <xf numFmtId="0" fontId="64" fillId="79" borderId="33" applyBorder="0"/>
    <xf numFmtId="4" fontId="65" fillId="85" borderId="30" applyNumberFormat="0" applyProtection="0">
      <alignment vertical="center"/>
    </xf>
    <xf numFmtId="4" fontId="65" fillId="82" borderId="30" applyNumberFormat="0" applyProtection="0">
      <alignment horizontal="left" vertical="center" indent="1"/>
    </xf>
    <xf numFmtId="0" fontId="65" fillId="85" borderId="30" applyNumberFormat="0" applyProtection="0">
      <alignment horizontal="left" vertical="top" indent="1"/>
    </xf>
    <xf numFmtId="4" fontId="60" fillId="0" borderId="23" applyNumberFormat="0" applyProtection="0">
      <alignment horizontal="right" vertical="center"/>
    </xf>
    <xf numFmtId="4" fontId="60" fillId="0" borderId="23" applyNumberFormat="0" applyProtection="0">
      <alignment horizontal="right" vertical="center"/>
    </xf>
    <xf numFmtId="4" fontId="60" fillId="0" borderId="23" applyNumberFormat="0" applyProtection="0">
      <alignment horizontal="right" vertical="center"/>
    </xf>
    <xf numFmtId="4" fontId="60" fillId="0" borderId="23" applyNumberFormat="0" applyProtection="0">
      <alignment horizontal="right" vertical="center"/>
    </xf>
    <xf numFmtId="4" fontId="62" fillId="87" borderId="23" applyNumberFormat="0" applyProtection="0">
      <alignment horizontal="right" vertical="center"/>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4" fontId="60" fillId="68" borderId="23" applyNumberFormat="0" applyProtection="0">
      <alignment horizontal="left" vertical="center" indent="1"/>
    </xf>
    <xf numFmtId="0" fontId="65" fillId="80" borderId="30" applyNumberFormat="0" applyProtection="0">
      <alignment horizontal="left" vertical="top" indent="1"/>
    </xf>
    <xf numFmtId="4" fontId="66" fillId="88" borderId="31" applyNumberFormat="0" applyProtection="0">
      <alignment horizontal="left" vertical="center" indent="1"/>
    </xf>
    <xf numFmtId="4" fontId="66" fillId="88" borderId="31" applyNumberFormat="0" applyProtection="0">
      <alignment horizontal="left" vertical="center" indent="1"/>
    </xf>
    <xf numFmtId="4" fontId="66" fillId="88" borderId="31" applyNumberFormat="0" applyProtection="0">
      <alignment horizontal="left" vertical="center" indent="1"/>
    </xf>
    <xf numFmtId="4" fontId="67" fillId="33" borderId="23" applyNumberFormat="0" applyProtection="0">
      <alignment horizontal="right" vertical="center"/>
    </xf>
    <xf numFmtId="0" fontId="54" fillId="0" borderId="35" applyNumberFormat="0" applyFill="0" applyAlignment="0" applyProtection="0"/>
    <xf numFmtId="0" fontId="54" fillId="0" borderId="35" applyNumberFormat="0" applyFill="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1" fillId="0" borderId="0"/>
    <xf numFmtId="0" fontId="7" fillId="0" borderId="0"/>
    <xf numFmtId="0" fontId="1" fillId="0" borderId="0"/>
    <xf numFmtId="0" fontId="3" fillId="0" borderId="0"/>
    <xf numFmtId="0" fontId="7" fillId="0" borderId="0"/>
    <xf numFmtId="0" fontId="7" fillId="0" borderId="0"/>
    <xf numFmtId="43" fontId="7"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0" fontId="43" fillId="0" borderId="0"/>
    <xf numFmtId="43" fontId="5" fillId="0" borderId="0" applyFont="0" applyFill="0" applyBorder="0" applyAlignment="0" applyProtection="0"/>
    <xf numFmtId="174" fontId="3" fillId="0" borderId="0" applyFont="0" applyFill="0" applyBorder="0" applyAlignment="0" applyProtection="0"/>
    <xf numFmtId="43" fontId="1" fillId="0" borderId="0" applyFont="0" applyFill="0" applyBorder="0" applyAlignment="0" applyProtection="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3" applyNumberFormat="0" applyFont="0" applyAlignment="0" applyProtection="0"/>
    <xf numFmtId="0" fontId="1" fillId="8"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3" fillId="0" borderId="0"/>
    <xf numFmtId="0" fontId="5" fillId="0" borderId="0"/>
    <xf numFmtId="9" fontId="3"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5" fillId="0" borderId="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3" applyNumberFormat="0" applyFont="0" applyAlignment="0" applyProtection="0"/>
    <xf numFmtId="0" fontId="1" fillId="8"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3" applyNumberFormat="0" applyFont="0" applyAlignment="0" applyProtection="0"/>
    <xf numFmtId="0" fontId="1" fillId="8"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5" fillId="0" borderId="0"/>
    <xf numFmtId="37" fontId="4" fillId="0" borderId="0"/>
    <xf numFmtId="0" fontId="5" fillId="0" borderId="0"/>
    <xf numFmtId="0" fontId="5" fillId="0" borderId="0"/>
    <xf numFmtId="0" fontId="4" fillId="0" borderId="0"/>
    <xf numFmtId="164" fontId="4" fillId="0" borderId="0"/>
    <xf numFmtId="0" fontId="5" fillId="0" borderId="0"/>
    <xf numFmtId="0" fontId="5" fillId="0" borderId="0"/>
    <xf numFmtId="0" fontId="5" fillId="0" borderId="0"/>
    <xf numFmtId="0" fontId="5" fillId="0" borderId="0"/>
    <xf numFmtId="5" fontId="4" fillId="0" borderId="0"/>
    <xf numFmtId="0" fontId="5" fillId="0" borderId="0"/>
    <xf numFmtId="0" fontId="5" fillId="0" borderId="0"/>
    <xf numFmtId="0" fontId="7" fillId="0" borderId="0"/>
    <xf numFmtId="0" fontId="5" fillId="0" borderId="0"/>
    <xf numFmtId="0" fontId="5" fillId="0" borderId="0"/>
    <xf numFmtId="0" fontId="7" fillId="0" borderId="0"/>
    <xf numFmtId="0" fontId="1" fillId="0" borderId="0"/>
  </cellStyleXfs>
  <cellXfs count="134">
    <xf numFmtId="0" fontId="0" fillId="0" borderId="0" xfId="0"/>
    <xf numFmtId="0" fontId="8" fillId="0" borderId="5" xfId="6" applyFont="1" applyBorder="1" applyAlignment="1">
      <alignment horizontal="center" vertical="center" wrapText="1"/>
    </xf>
    <xf numFmtId="0" fontId="9" fillId="0" borderId="0" xfId="6" applyFont="1" applyAlignment="1">
      <alignment horizontal="left"/>
    </xf>
    <xf numFmtId="167" fontId="8" fillId="0" borderId="0" xfId="6" applyNumberFormat="1" applyFont="1" applyAlignment="1">
      <alignment horizontal="right"/>
    </xf>
    <xf numFmtId="0" fontId="10" fillId="0" borderId="0" xfId="6" applyFont="1" applyAlignment="1">
      <alignment horizontal="left" indent="1"/>
    </xf>
    <xf numFmtId="0" fontId="8" fillId="0" borderId="0" xfId="6" applyFont="1" applyAlignment="1">
      <alignment horizontal="left" indent="2"/>
    </xf>
    <xf numFmtId="43" fontId="8" fillId="0" borderId="0" xfId="1" applyFont="1"/>
    <xf numFmtId="0" fontId="5" fillId="0" borderId="0" xfId="0" applyFont="1" applyFill="1" applyAlignment="1"/>
    <xf numFmtId="0" fontId="5" fillId="0" borderId="0" xfId="0" applyFont="1" applyFill="1"/>
    <xf numFmtId="0" fontId="5" fillId="0" borderId="1" xfId="0" applyFont="1" applyFill="1" applyBorder="1" applyAlignment="1"/>
    <xf numFmtId="0" fontId="5" fillId="0" borderId="1" xfId="0" applyFont="1" applyFill="1" applyBorder="1"/>
    <xf numFmtId="0" fontId="5" fillId="0" borderId="0" xfId="0" applyFont="1" applyFill="1" applyAlignment="1">
      <alignment horizontal="fill"/>
    </xf>
    <xf numFmtId="0" fontId="5" fillId="0" borderId="0" xfId="0" applyFont="1" applyFill="1" applyAlignment="1">
      <alignment horizontal="left"/>
    </xf>
    <xf numFmtId="0" fontId="5" fillId="0" borderId="0" xfId="0" applyFont="1" applyFill="1" applyAlignment="1">
      <alignment horizontal="center"/>
    </xf>
    <xf numFmtId="17" fontId="5" fillId="0" borderId="0" xfId="0" quotePrefix="1" applyNumberFormat="1" applyFont="1" applyFill="1" applyAlignment="1">
      <alignment horizontal="center"/>
    </xf>
    <xf numFmtId="17" fontId="5" fillId="0" borderId="0" xfId="0" applyNumberFormat="1" applyFont="1" applyFill="1" applyAlignment="1">
      <alignment horizontal="center"/>
    </xf>
    <xf numFmtId="0" fontId="5" fillId="0" borderId="1" xfId="0" applyFont="1" applyFill="1" applyBorder="1" applyAlignment="1">
      <alignment horizontal="left"/>
    </xf>
    <xf numFmtId="0" fontId="5" fillId="0" borderId="1" xfId="0" applyFont="1" applyFill="1" applyBorder="1" applyAlignment="1">
      <alignment horizontal="fill"/>
    </xf>
    <xf numFmtId="0" fontId="5" fillId="0" borderId="0" xfId="0"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horizontal="fill"/>
    </xf>
    <xf numFmtId="166" fontId="6" fillId="0" borderId="0" xfId="7" applyNumberFormat="1" applyFont="1" applyFill="1" applyAlignment="1">
      <alignment horizontal="center"/>
    </xf>
    <xf numFmtId="166" fontId="6" fillId="0" borderId="0" xfId="7" applyNumberFormat="1" applyFont="1" applyFill="1" applyAlignment="1">
      <alignment horizontal="left"/>
    </xf>
    <xf numFmtId="37" fontId="6" fillId="0" borderId="0" xfId="3" applyFont="1" applyFill="1"/>
    <xf numFmtId="164" fontId="6" fillId="0" borderId="0" xfId="3" applyNumberFormat="1" applyFont="1" applyFill="1" applyAlignment="1">
      <alignment horizontal="left"/>
    </xf>
    <xf numFmtId="166" fontId="6" fillId="0" borderId="0" xfId="3" applyNumberFormat="1" applyFont="1" applyFill="1" applyAlignment="1">
      <alignment horizontal="center"/>
    </xf>
    <xf numFmtId="0" fontId="5" fillId="0" borderId="2" xfId="0" applyFont="1" applyFill="1" applyBorder="1" applyAlignment="1">
      <alignment horizontal="fill"/>
    </xf>
    <xf numFmtId="0" fontId="5" fillId="0" borderId="3" xfId="0" applyFont="1" applyFill="1" applyBorder="1" applyAlignment="1">
      <alignment horizontal="fill"/>
    </xf>
    <xf numFmtId="164" fontId="5" fillId="0" borderId="0" xfId="0" applyNumberFormat="1" applyFont="1" applyFill="1" applyAlignment="1">
      <alignment horizontal="left"/>
    </xf>
    <xf numFmtId="165" fontId="5" fillId="0" borderId="0" xfId="1" applyNumberFormat="1" applyFont="1" applyFill="1"/>
    <xf numFmtId="0" fontId="8" fillId="0" borderId="0" xfId="6" applyFont="1" applyFill="1" applyAlignment="1">
      <alignment horizontal="left" indent="2"/>
    </xf>
    <xf numFmtId="0" fontId="8" fillId="0" borderId="0" xfId="0" applyFont="1"/>
    <xf numFmtId="0" fontId="27" fillId="0" borderId="4" xfId="6" applyFont="1" applyBorder="1"/>
    <xf numFmtId="0" fontId="27" fillId="0" borderId="0" xfId="6" applyFont="1"/>
    <xf numFmtId="0" fontId="8" fillId="0" borderId="0" xfId="0" applyFont="1" applyAlignment="1">
      <alignment horizontal="center" wrapText="1"/>
    </xf>
    <xf numFmtId="167" fontId="8" fillId="0" borderId="15" xfId="0" applyNumberFormat="1" applyFont="1" applyBorder="1"/>
    <xf numFmtId="165" fontId="8" fillId="0" borderId="0" xfId="1" applyNumberFormat="1" applyFont="1"/>
    <xf numFmtId="165" fontId="5" fillId="0" borderId="0" xfId="0" applyNumberFormat="1" applyFont="1" applyFill="1"/>
    <xf numFmtId="164" fontId="6" fillId="0" borderId="0" xfId="7" applyNumberFormat="1" applyFont="1" applyFill="1" applyAlignment="1">
      <alignment horizontal="left"/>
    </xf>
    <xf numFmtId="0" fontId="8" fillId="40" borderId="0" xfId="6" applyFont="1" applyFill="1" applyAlignment="1">
      <alignment horizontal="left" indent="2"/>
    </xf>
    <xf numFmtId="43" fontId="8" fillId="40" borderId="15" xfId="1" applyFont="1" applyFill="1" applyBorder="1"/>
    <xf numFmtId="166" fontId="5" fillId="0" borderId="0" xfId="40" applyFont="1" applyFill="1" applyAlignment="1"/>
    <xf numFmtId="2" fontId="5" fillId="0" borderId="0" xfId="0" applyNumberFormat="1" applyFont="1" applyAlignment="1">
      <alignment horizontal="center"/>
    </xf>
    <xf numFmtId="0" fontId="7" fillId="0" borderId="0" xfId="46"/>
    <xf numFmtId="0" fontId="7" fillId="0" borderId="4" xfId="46" applyBorder="1"/>
    <xf numFmtId="0" fontId="32" fillId="0" borderId="5" xfId="46" applyFont="1" applyBorder="1" applyAlignment="1">
      <alignment horizontal="center" vertical="center" wrapText="1"/>
    </xf>
    <xf numFmtId="0" fontId="33" fillId="0" borderId="0" xfId="46" applyFont="1" applyAlignment="1">
      <alignment horizontal="left" vertical="center"/>
    </xf>
    <xf numFmtId="39" fontId="32" fillId="0" borderId="0" xfId="46" applyNumberFormat="1" applyFont="1" applyAlignment="1">
      <alignment horizontal="right" vertical="center"/>
    </xf>
    <xf numFmtId="0" fontId="34" fillId="0" borderId="0" xfId="46" applyFont="1" applyAlignment="1">
      <alignment horizontal="left" vertical="center" indent="1"/>
    </xf>
    <xf numFmtId="0" fontId="34" fillId="0" borderId="0" xfId="46" applyFont="1" applyAlignment="1">
      <alignment horizontal="left" vertical="center" indent="2"/>
    </xf>
    <xf numFmtId="0" fontId="34" fillId="0" borderId="0" xfId="46" applyFont="1" applyAlignment="1">
      <alignment horizontal="left" vertical="center" indent="3"/>
    </xf>
    <xf numFmtId="0" fontId="32" fillId="0" borderId="0" xfId="46" applyFont="1" applyAlignment="1">
      <alignment horizontal="left" vertical="center" indent="6"/>
    </xf>
    <xf numFmtId="0" fontId="35" fillId="0" borderId="0" xfId="46" applyFont="1" applyAlignment="1">
      <alignment horizontal="left" vertical="center" indent="5"/>
    </xf>
    <xf numFmtId="39" fontId="35" fillId="0" borderId="19" xfId="46" applyNumberFormat="1" applyFont="1" applyBorder="1" applyAlignment="1">
      <alignment horizontal="right" vertical="center"/>
    </xf>
    <xf numFmtId="0" fontId="32" fillId="0" borderId="0" xfId="46" applyFont="1" applyFill="1" applyAlignment="1">
      <alignment horizontal="left" vertical="center" indent="6"/>
    </xf>
    <xf numFmtId="0" fontId="3" fillId="0" borderId="0" xfId="0" applyFont="1"/>
    <xf numFmtId="0" fontId="32" fillId="0" borderId="20" xfId="46" applyFont="1" applyBorder="1" applyAlignment="1">
      <alignment horizontal="center" vertical="center" wrapText="1"/>
    </xf>
    <xf numFmtId="0" fontId="3" fillId="40" borderId="0" xfId="6" applyFont="1" applyFill="1" applyAlignment="1">
      <alignment horizontal="left" indent="2"/>
    </xf>
    <xf numFmtId="39" fontId="32" fillId="0" borderId="0" xfId="46" applyNumberFormat="1" applyFont="1" applyFill="1" applyAlignment="1">
      <alignment horizontal="right" vertical="center"/>
    </xf>
    <xf numFmtId="0" fontId="7" fillId="0" borderId="0" xfId="46"/>
    <xf numFmtId="0" fontId="7" fillId="0" borderId="4" xfId="46" applyBorder="1"/>
    <xf numFmtId="0" fontId="32" fillId="0" borderId="5" xfId="46" applyFont="1" applyBorder="1" applyAlignment="1">
      <alignment horizontal="center" vertical="center" wrapText="1"/>
    </xf>
    <xf numFmtId="0" fontId="33" fillId="0" borderId="0" xfId="46" applyFont="1" applyAlignment="1">
      <alignment horizontal="left" vertical="center"/>
    </xf>
    <xf numFmtId="170" fontId="32" fillId="0" borderId="0" xfId="46" applyNumberFormat="1" applyFont="1" applyAlignment="1">
      <alignment horizontal="right" vertical="center"/>
    </xf>
    <xf numFmtId="167" fontId="32" fillId="0" borderId="0" xfId="46" applyNumberFormat="1" applyFont="1" applyAlignment="1">
      <alignment horizontal="right" vertical="center"/>
    </xf>
    <xf numFmtId="0" fontId="33" fillId="0" borderId="0" xfId="46" applyFont="1" applyAlignment="1">
      <alignment horizontal="left" vertical="center" indent="1"/>
    </xf>
    <xf numFmtId="0" fontId="33" fillId="0" borderId="0" xfId="46" applyFont="1" applyAlignment="1">
      <alignment horizontal="left" vertical="center" indent="2"/>
    </xf>
    <xf numFmtId="0" fontId="33" fillId="0" borderId="0" xfId="46" applyFont="1" applyAlignment="1">
      <alignment horizontal="left" vertical="center" indent="3"/>
    </xf>
    <xf numFmtId="0" fontId="32" fillId="0" borderId="0" xfId="46" applyFont="1" applyAlignment="1">
      <alignment horizontal="left" vertical="center" indent="4"/>
    </xf>
    <xf numFmtId="171" fontId="32" fillId="0" borderId="0" xfId="46" applyNumberFormat="1" applyFont="1" applyAlignment="1">
      <alignment horizontal="right" vertical="center"/>
    </xf>
    <xf numFmtId="0" fontId="35" fillId="0" borderId="0" xfId="46" applyFont="1" applyAlignment="1">
      <alignment horizontal="left" vertical="center" indent="3"/>
    </xf>
    <xf numFmtId="167" fontId="32" fillId="0" borderId="19" xfId="46" applyNumberFormat="1" applyFont="1" applyBorder="1" applyAlignment="1">
      <alignment horizontal="right" vertical="center"/>
    </xf>
    <xf numFmtId="167" fontId="36" fillId="0" borderId="0" xfId="46" applyNumberFormat="1" applyFont="1" applyAlignment="1">
      <alignment horizontal="right" vertical="center"/>
    </xf>
    <xf numFmtId="0" fontId="35" fillId="0" borderId="0" xfId="46" applyFont="1" applyAlignment="1">
      <alignment horizontal="left" vertical="center" indent="2"/>
    </xf>
    <xf numFmtId="167" fontId="35" fillId="0" borderId="19" xfId="46" applyNumberFormat="1" applyFont="1" applyBorder="1" applyAlignment="1">
      <alignment horizontal="right" vertical="center"/>
    </xf>
    <xf numFmtId="0" fontId="32" fillId="0" borderId="0" xfId="46" applyFont="1" applyAlignment="1">
      <alignment horizontal="right" vertical="center"/>
    </xf>
    <xf numFmtId="43" fontId="3" fillId="0" borderId="2" xfId="1" applyFont="1" applyBorder="1"/>
    <xf numFmtId="43" fontId="0" fillId="40" borderId="0" xfId="0" applyNumberFormat="1" applyFill="1"/>
    <xf numFmtId="0" fontId="3" fillId="41" borderId="0" xfId="2" applyFont="1" applyFill="1"/>
    <xf numFmtId="41" fontId="3" fillId="41" borderId="0" xfId="2" applyNumberFormat="1" applyFont="1" applyFill="1"/>
    <xf numFmtId="41" fontId="3" fillId="41" borderId="0" xfId="2" quotePrefix="1" applyNumberFormat="1" applyFont="1" applyFill="1" applyAlignment="1">
      <alignment horizontal="right"/>
    </xf>
    <xf numFmtId="0" fontId="3" fillId="41" borderId="0" xfId="2" applyFont="1" applyFill="1" applyAlignment="1">
      <alignment horizontal="centerContinuous"/>
    </xf>
    <xf numFmtId="41" fontId="3" fillId="41" borderId="0" xfId="2" applyNumberFormat="1" applyFont="1" applyFill="1" applyAlignment="1">
      <alignment horizontal="centerContinuous"/>
    </xf>
    <xf numFmtId="41" fontId="3" fillId="41" borderId="0" xfId="2" applyNumberFormat="1" applyFont="1" applyFill="1" applyAlignment="1">
      <alignment horizontal="center"/>
    </xf>
    <xf numFmtId="0" fontId="3" fillId="41" borderId="0" xfId="2" quotePrefix="1" applyFont="1" applyFill="1" applyAlignment="1">
      <alignment horizontal="left" indent="4"/>
    </xf>
    <xf numFmtId="172" fontId="3" fillId="41" borderId="0" xfId="49" quotePrefix="1" applyNumberFormat="1" applyFont="1" applyFill="1" applyBorder="1" applyProtection="1"/>
    <xf numFmtId="172" fontId="3" fillId="41" borderId="0" xfId="49" applyNumberFormat="1" applyFont="1" applyFill="1" applyProtection="1"/>
    <xf numFmtId="41" fontId="3" fillId="41" borderId="0" xfId="2" quotePrefix="1" applyNumberFormat="1" applyFont="1" applyFill="1" applyAlignment="1">
      <alignment horizontal="center"/>
    </xf>
    <xf numFmtId="168" fontId="38" fillId="41" borderId="0" xfId="74" applyFont="1" applyFill="1" applyAlignment="1">
      <alignment horizontal="center" wrapText="1"/>
    </xf>
    <xf numFmtId="0" fontId="38" fillId="41" borderId="0" xfId="2" applyFont="1" applyFill="1" applyAlignment="1">
      <alignment horizontal="center" wrapText="1"/>
    </xf>
    <xf numFmtId="41" fontId="38" fillId="41" borderId="0" xfId="2" quotePrefix="1" applyNumberFormat="1" applyFont="1" applyFill="1" applyAlignment="1">
      <alignment horizontal="center" wrapText="1"/>
    </xf>
    <xf numFmtId="41" fontId="38" fillId="41" borderId="0" xfId="2" applyNumberFormat="1" applyFont="1" applyFill="1" applyAlignment="1">
      <alignment horizontal="center" wrapText="1"/>
    </xf>
    <xf numFmtId="0" fontId="3" fillId="41" borderId="0" xfId="2" applyFont="1" applyFill="1" applyAlignment="1">
      <alignment horizontal="center"/>
    </xf>
    <xf numFmtId="0" fontId="3" fillId="41" borderId="0" xfId="2" applyFont="1" applyFill="1" applyAlignment="1">
      <alignment horizontal="left"/>
    </xf>
    <xf numFmtId="42" fontId="3" fillId="41" borderId="0" xfId="2" applyNumberFormat="1" applyFont="1" applyFill="1" applyProtection="1">
      <protection locked="0"/>
    </xf>
    <xf numFmtId="165" fontId="3" fillId="41" borderId="0" xfId="2" applyNumberFormat="1" applyFont="1" applyFill="1" applyProtection="1">
      <protection locked="0"/>
    </xf>
    <xf numFmtId="165" fontId="3" fillId="41" borderId="0" xfId="2" applyNumberFormat="1" applyFont="1" applyFill="1"/>
    <xf numFmtId="42" fontId="3" fillId="41" borderId="0" xfId="2" applyNumberFormat="1" applyFont="1" applyFill="1"/>
    <xf numFmtId="0" fontId="40" fillId="41" borderId="0" xfId="2" applyFont="1" applyFill="1" applyAlignment="1">
      <alignment horizontal="left"/>
    </xf>
    <xf numFmtId="0" fontId="38" fillId="41" borderId="0" xfId="2" applyFont="1" applyFill="1" applyAlignment="1">
      <alignment horizontal="left"/>
    </xf>
    <xf numFmtId="0" fontId="3" fillId="41" borderId="0" xfId="2" applyFont="1" applyFill="1" applyAlignment="1" applyProtection="1">
      <alignment horizontal="left"/>
      <protection locked="0"/>
    </xf>
    <xf numFmtId="41" fontId="41" fillId="41" borderId="0" xfId="2" applyNumberFormat="1" applyFont="1" applyFill="1"/>
    <xf numFmtId="0" fontId="3" fillId="41" borderId="0" xfId="2" quotePrefix="1" applyFont="1" applyFill="1" applyAlignment="1" applyProtection="1">
      <alignment horizontal="left"/>
      <protection locked="0"/>
    </xf>
    <xf numFmtId="165" fontId="38" fillId="41" borderId="0" xfId="2" applyNumberFormat="1" applyFont="1" applyFill="1" applyProtection="1">
      <protection locked="0"/>
    </xf>
    <xf numFmtId="165" fontId="38" fillId="41" borderId="0" xfId="2" applyNumberFormat="1" applyFont="1" applyFill="1"/>
    <xf numFmtId="165" fontId="3" fillId="41" borderId="0" xfId="55" applyNumberFormat="1" applyFont="1" applyFill="1" applyBorder="1" applyAlignment="1">
      <alignment horizontal="left"/>
    </xf>
    <xf numFmtId="165" fontId="3" fillId="41" borderId="0" xfId="2" applyNumberFormat="1" applyFont="1" applyFill="1" applyAlignment="1">
      <alignment horizontal="left"/>
    </xf>
    <xf numFmtId="42" fontId="42" fillId="41" borderId="0" xfId="2" applyNumberFormat="1" applyFont="1" applyFill="1"/>
    <xf numFmtId="165" fontId="42" fillId="41" borderId="0" xfId="2" applyNumberFormat="1" applyFont="1" applyFill="1"/>
    <xf numFmtId="42" fontId="38" fillId="41" borderId="0" xfId="2" applyNumberFormat="1" applyFont="1" applyFill="1"/>
    <xf numFmtId="0" fontId="3" fillId="41" borderId="0" xfId="2" applyFont="1" applyFill="1" applyAlignment="1">
      <alignment vertical="top"/>
    </xf>
    <xf numFmtId="0" fontId="3" fillId="41" borderId="0" xfId="2" applyFont="1" applyFill="1" applyAlignment="1">
      <alignment vertical="top" wrapText="1"/>
    </xf>
    <xf numFmtId="0" fontId="3" fillId="41" borderId="0" xfId="2" applyFont="1" applyFill="1" applyAlignment="1">
      <alignment horizontal="left" vertical="top" indent="1"/>
    </xf>
    <xf numFmtId="0" fontId="3" fillId="41" borderId="0" xfId="2" applyFont="1" applyFill="1" applyAlignment="1">
      <alignment horizontal="right"/>
    </xf>
    <xf numFmtId="2" fontId="5" fillId="0" borderId="0" xfId="0" applyNumberFormat="1" applyFont="1" applyFill="1" applyAlignment="1">
      <alignment horizontal="center"/>
    </xf>
    <xf numFmtId="0" fontId="8" fillId="42" borderId="0" xfId="6" applyFont="1" applyFill="1"/>
    <xf numFmtId="0" fontId="8" fillId="43" borderId="0" xfId="0" applyFont="1" applyFill="1"/>
    <xf numFmtId="0" fontId="8" fillId="43" borderId="0" xfId="6" applyFont="1" applyFill="1" applyAlignment="1">
      <alignment horizontal="left" indent="2"/>
    </xf>
    <xf numFmtId="167" fontId="8" fillId="43" borderId="0" xfId="6" applyNumberFormat="1" applyFont="1" applyFill="1" applyAlignment="1">
      <alignment horizontal="right"/>
    </xf>
    <xf numFmtId="2" fontId="8" fillId="43" borderId="0" xfId="0" applyNumberFormat="1" applyFont="1" applyFill="1" applyAlignment="1">
      <alignment horizontal="left"/>
    </xf>
    <xf numFmtId="0" fontId="32" fillId="42" borderId="0" xfId="46" applyFont="1" applyFill="1"/>
    <xf numFmtId="167" fontId="8" fillId="0" borderId="0" xfId="6" applyNumberFormat="1" applyFont="1" applyFill="1" applyAlignment="1">
      <alignment horizontal="right"/>
    </xf>
    <xf numFmtId="0" fontId="8" fillId="0" borderId="0" xfId="0" applyFont="1" applyFill="1"/>
    <xf numFmtId="166" fontId="6" fillId="0" borderId="0" xfId="101" applyNumberFormat="1" applyFont="1" applyFill="1" applyAlignment="1" applyProtection="1">
      <alignment horizontal="center"/>
    </xf>
    <xf numFmtId="0" fontId="3" fillId="0" borderId="0" xfId="0" applyFont="1"/>
    <xf numFmtId="43" fontId="8" fillId="0" borderId="2" xfId="1" applyFont="1" applyBorder="1"/>
    <xf numFmtId="39" fontId="8" fillId="0" borderId="2" xfId="0" applyNumberFormat="1" applyFont="1" applyBorder="1"/>
    <xf numFmtId="43" fontId="8" fillId="40" borderId="0" xfId="0" applyNumberFormat="1" applyFont="1" applyFill="1"/>
    <xf numFmtId="43" fontId="8" fillId="0" borderId="0" xfId="1" applyFont="1" applyFill="1"/>
    <xf numFmtId="0" fontId="32" fillId="0" borderId="5" xfId="46" applyFont="1" applyBorder="1" applyAlignment="1">
      <alignment horizontal="center" vertical="center" wrapText="1"/>
    </xf>
    <xf numFmtId="0" fontId="8" fillId="0" borderId="21" xfId="6" applyFont="1" applyBorder="1" applyAlignment="1">
      <alignment horizontal="center" vertical="center" wrapText="1"/>
    </xf>
    <xf numFmtId="0" fontId="8" fillId="0" borderId="22" xfId="6" applyFont="1" applyBorder="1" applyAlignment="1">
      <alignment horizontal="center" vertical="center" wrapText="1"/>
    </xf>
    <xf numFmtId="0" fontId="3" fillId="41" borderId="0" xfId="2" applyFont="1" applyFill="1" applyAlignment="1">
      <alignment horizontal="center"/>
    </xf>
    <xf numFmtId="0" fontId="5" fillId="0" borderId="0" xfId="0" applyFont="1"/>
  </cellXfs>
  <cellStyles count="808">
    <cellStyle name="20% - Accent1" xfId="16" builtinId="30" customBuiltin="1"/>
    <cellStyle name="20% - Accent1 2" xfId="117" xr:uid="{3ADDF103-3292-45FA-B2E3-546932C020C9}"/>
    <cellStyle name="20% - Accent1 2 2" xfId="617" xr:uid="{9A15ACBB-FCF6-448A-A1A3-4DD6A4B15E9B}"/>
    <cellStyle name="20% - Accent1 2 2 2" xfId="744" xr:uid="{25437C77-BF37-4F04-A713-04BB81393D3E}"/>
    <cellStyle name="20% - Accent1 2 3" xfId="690" xr:uid="{FC1669C6-E104-4350-A930-B8E0B6A3B68C}"/>
    <cellStyle name="20% - Accent2" xfId="20" builtinId="34" customBuiltin="1"/>
    <cellStyle name="20% - Accent2 2" xfId="118" xr:uid="{687B36C8-4AF5-4E61-A411-6CBD855750F0}"/>
    <cellStyle name="20% - Accent2 2 2" xfId="618" xr:uid="{1194406B-1786-4A83-A34D-34A990756845}"/>
    <cellStyle name="20% - Accent2 2 2 2" xfId="745" xr:uid="{D599FAB7-D83F-4929-9B6A-11473C9C1AB7}"/>
    <cellStyle name="20% - Accent2 2 3" xfId="691" xr:uid="{32BB8F7B-1E8D-4B43-8C9F-AA4549BE62B0}"/>
    <cellStyle name="20% - Accent3" xfId="24" builtinId="38" customBuiltin="1"/>
    <cellStyle name="20% - Accent3 2" xfId="119" xr:uid="{AB8D81AC-9ADB-4BE9-BCF5-7E19D800FD7D}"/>
    <cellStyle name="20% - Accent3 2 2" xfId="619" xr:uid="{5350D2EA-7148-40B4-AEBC-D4751E28179A}"/>
    <cellStyle name="20% - Accent3 2 2 2" xfId="746" xr:uid="{F7DBD7CF-081C-4590-A51B-682D834CEEB9}"/>
    <cellStyle name="20% - Accent3 2 3" xfId="692" xr:uid="{0E88A042-2F86-4196-B693-37F88D147065}"/>
    <cellStyle name="20% - Accent4" xfId="28" builtinId="42" customBuiltin="1"/>
    <cellStyle name="20% - Accent4 2" xfId="120" xr:uid="{FE37349E-7B34-4AE2-ADE8-2B9B43374940}"/>
    <cellStyle name="20% - Accent4 2 2" xfId="620" xr:uid="{AED25571-4A13-4D3C-BB7C-72CAD46342FC}"/>
    <cellStyle name="20% - Accent4 2 2 2" xfId="747" xr:uid="{B409DAFB-2124-4E59-89C8-E35581B1CC83}"/>
    <cellStyle name="20% - Accent4 2 3" xfId="693" xr:uid="{08513E74-8830-4CE5-8B40-23906420CCD3}"/>
    <cellStyle name="20% - Accent5" xfId="32" builtinId="46" customBuiltin="1"/>
    <cellStyle name="20% - Accent5 2" xfId="121" xr:uid="{B90E77B2-C80E-4FB3-913B-FBDB88AC4F92}"/>
    <cellStyle name="20% - Accent5 2 2" xfId="621" xr:uid="{E6C56719-7527-4D49-8E21-BD7C3740B08D}"/>
    <cellStyle name="20% - Accent5 2 2 2" xfId="748" xr:uid="{CDF255BF-565E-4402-A1C4-AFD90CA97045}"/>
    <cellStyle name="20% - Accent5 2 3" xfId="694" xr:uid="{779E3DB7-E2FE-4F4E-87EA-23BDB3570D60}"/>
    <cellStyle name="20% - Accent6" xfId="36" builtinId="50" customBuiltin="1"/>
    <cellStyle name="20% - Accent6 2" xfId="122" xr:uid="{79666824-D435-46F2-AA9E-09E08A57A825}"/>
    <cellStyle name="20% - Accent6 2 2" xfId="622" xr:uid="{63292D51-972B-477C-ABAE-E5340BBFA56B}"/>
    <cellStyle name="20% - Accent6 2 2 2" xfId="749" xr:uid="{165803BB-5BAD-4FED-B67A-AB4A1EDD263B}"/>
    <cellStyle name="20% - Accent6 2 3" xfId="695" xr:uid="{985F4D6C-AA67-419C-90B5-2C7988406FFF}"/>
    <cellStyle name="40% - Accent1" xfId="17" builtinId="31" customBuiltin="1"/>
    <cellStyle name="40% - Accent1 2" xfId="123" xr:uid="{91806734-6941-4133-9235-0E0AFD385471}"/>
    <cellStyle name="40% - Accent1 2 2" xfId="623" xr:uid="{3811DDA3-90D3-4D6C-8088-3BC67DF5508A}"/>
    <cellStyle name="40% - Accent1 2 2 2" xfId="750" xr:uid="{426C7FB3-BF03-4A03-A6D2-3F8BB6F005F4}"/>
    <cellStyle name="40% - Accent1 2 3" xfId="696" xr:uid="{8DCC3B9D-ECBB-4C33-BE18-C8E5E7827A49}"/>
    <cellStyle name="40% - Accent2" xfId="21" builtinId="35" customBuiltin="1"/>
    <cellStyle name="40% - Accent2 2" xfId="124" xr:uid="{93B1BEBA-C6E6-45CC-B611-A19F4321FDB0}"/>
    <cellStyle name="40% - Accent2 2 2" xfId="624" xr:uid="{D740DC66-CF61-4B99-86D1-F71CCFD664FB}"/>
    <cellStyle name="40% - Accent2 2 2 2" xfId="751" xr:uid="{6E3D6E6D-5DAB-430B-8B45-6546E9EC7E04}"/>
    <cellStyle name="40% - Accent2 2 3" xfId="697" xr:uid="{971C60F3-0A07-49AC-BBAE-5705D9CBC2E7}"/>
    <cellStyle name="40% - Accent3" xfId="25" builtinId="39" customBuiltin="1"/>
    <cellStyle name="40% - Accent3 2" xfId="125" xr:uid="{ADC11625-400E-468D-993C-1FBAB5A69460}"/>
    <cellStyle name="40% - Accent3 2 2" xfId="625" xr:uid="{F23A4532-AB6C-4983-8E0D-83D66A2F392A}"/>
    <cellStyle name="40% - Accent3 2 2 2" xfId="752" xr:uid="{382D4807-348A-446D-B72E-ECA8A6671270}"/>
    <cellStyle name="40% - Accent3 2 3" xfId="698" xr:uid="{83CF9D21-E5B6-4069-809B-5CDBB6CA91D4}"/>
    <cellStyle name="40% - Accent4" xfId="29" builtinId="43" customBuiltin="1"/>
    <cellStyle name="40% - Accent4 2" xfId="126" xr:uid="{4AB924C0-964A-405F-A230-5983159420D8}"/>
    <cellStyle name="40% - Accent4 2 2" xfId="626" xr:uid="{7B83BABF-354F-4311-9698-0662B5C6BF16}"/>
    <cellStyle name="40% - Accent4 2 2 2" xfId="753" xr:uid="{F8CAAA44-1A21-42EF-A74E-526F5696A2A6}"/>
    <cellStyle name="40% - Accent4 2 3" xfId="699" xr:uid="{C3BE80C7-EA6D-4C28-A0E3-F2EC652AEA42}"/>
    <cellStyle name="40% - Accent5" xfId="33" builtinId="47" customBuiltin="1"/>
    <cellStyle name="40% - Accent5 2" xfId="127" xr:uid="{72C18A96-67BE-49D3-A299-81B9A0912C18}"/>
    <cellStyle name="40% - Accent5 2 2" xfId="627" xr:uid="{E69A4175-D3E3-43C6-BE04-853068B15CBC}"/>
    <cellStyle name="40% - Accent5 2 2 2" xfId="754" xr:uid="{311D8203-91EF-498E-B4CB-283AC009480E}"/>
    <cellStyle name="40% - Accent5 2 3" xfId="700" xr:uid="{2CCF4FED-2235-4246-88A0-24D999BD7340}"/>
    <cellStyle name="40% - Accent6" xfId="37" builtinId="51" customBuiltin="1"/>
    <cellStyle name="40% - Accent6 2" xfId="128" xr:uid="{585B5C27-2518-4C60-BFB3-A5D5B051A708}"/>
    <cellStyle name="40% - Accent6 2 2" xfId="628" xr:uid="{B7DC574D-9D48-451F-BE0A-7437A75BC819}"/>
    <cellStyle name="40% - Accent6 2 2 2" xfId="755" xr:uid="{1AF6E571-B23A-4BB2-BE1F-8E0A0E172785}"/>
    <cellStyle name="40% - Accent6 2 3" xfId="701" xr:uid="{DEB78022-D69C-4759-893A-A58BEB8BFFB4}"/>
    <cellStyle name="60% - Accent1" xfId="18" builtinId="32" customBuiltin="1"/>
    <cellStyle name="60% - Accent2" xfId="22" builtinId="36" customBuiltin="1"/>
    <cellStyle name="60% - Accent3" xfId="26" builtinId="40" customBuiltin="1"/>
    <cellStyle name="60% - Accent4" xfId="30" builtinId="44" customBuiltin="1"/>
    <cellStyle name="60% - Accent5" xfId="34" builtinId="48" customBuiltin="1"/>
    <cellStyle name="60% - Accent6" xfId="38" builtinId="52" customBuiltin="1"/>
    <cellStyle name="Accent1" xfId="15" builtinId="29" customBuiltin="1"/>
    <cellStyle name="Accent1 - 20%" xfId="129" xr:uid="{F15D5FA3-A3C6-494C-9BFC-A921CC7C082B}"/>
    <cellStyle name="Accent1 - 40%" xfId="130" xr:uid="{AAFD0CCB-74FA-4369-9E2D-550BF9E87A34}"/>
    <cellStyle name="Accent1 - 60%" xfId="131" xr:uid="{2C9BD876-2955-47A6-8A08-50D5F2D0954C}"/>
    <cellStyle name="Accent1 10" xfId="132" xr:uid="{3C2FDA19-10CE-47B3-86BE-C3F766208275}"/>
    <cellStyle name="Accent1 11" xfId="133" xr:uid="{0D187F8C-032F-44C4-BA8E-8867C77E2840}"/>
    <cellStyle name="Accent1 2" xfId="134" xr:uid="{2DD21ED1-C9C0-48A3-9F7E-CCB8E798A100}"/>
    <cellStyle name="Accent1 3" xfId="135" xr:uid="{7353AF02-76E6-48CC-909D-D419D9534B7A}"/>
    <cellStyle name="Accent1 4" xfId="136" xr:uid="{325D296B-4C2A-4172-9B9F-9EBE3BCAC0DF}"/>
    <cellStyle name="Accent1 5" xfId="137" xr:uid="{F44E8448-EA61-4C3F-BCEF-992F65BBDD2E}"/>
    <cellStyle name="Accent1 6" xfId="138" xr:uid="{4394DAEA-9D7C-4431-9C50-EAAAA9C9FB6E}"/>
    <cellStyle name="Accent1 7" xfId="139" xr:uid="{FEC187A6-4AA4-461B-AF45-5FD324CCDF19}"/>
    <cellStyle name="Accent1 8" xfId="140" xr:uid="{F675E754-54B0-4F95-ABFF-E04A73593F62}"/>
    <cellStyle name="Accent1 9" xfId="141" xr:uid="{E04F3DDA-27EA-4E26-9D5E-6E788040FED2}"/>
    <cellStyle name="Accent2" xfId="19" builtinId="33" customBuiltin="1"/>
    <cellStyle name="Accent2 - 20%" xfId="142" xr:uid="{9C0A5252-B37E-4172-8510-92A767413243}"/>
    <cellStyle name="Accent2 - 40%" xfId="143" xr:uid="{D303B049-8360-40D0-8EA7-195C22420D21}"/>
    <cellStyle name="Accent2 - 60%" xfId="144" xr:uid="{D7B7CAEE-D69A-40F0-B493-71CCC295812F}"/>
    <cellStyle name="Accent2 10" xfId="145" xr:uid="{8B34694E-240F-4E6C-942A-C3D890733EBD}"/>
    <cellStyle name="Accent2 11" xfId="146" xr:uid="{434DBC61-C251-4E38-ABD0-21A62DBA903C}"/>
    <cellStyle name="Accent2 2" xfId="147" xr:uid="{0396B460-4391-4912-B27C-4D24B9320ADA}"/>
    <cellStyle name="Accent2 3" xfId="148" xr:uid="{0BC40213-8DA7-4784-8DAB-1FC6B786E20D}"/>
    <cellStyle name="Accent2 4" xfId="149" xr:uid="{EDE2B3E5-BA43-41EF-B02B-A685D1B1C69D}"/>
    <cellStyle name="Accent2 5" xfId="150" xr:uid="{9680B5D0-B769-42F4-A35C-FE4DD7BFC21B}"/>
    <cellStyle name="Accent2 6" xfId="151" xr:uid="{2A4EEA9A-7FE4-4373-90BF-7DB29535D0B7}"/>
    <cellStyle name="Accent2 7" xfId="152" xr:uid="{85BBBE07-911F-4E3B-A9D2-CCC5B02BB5AD}"/>
    <cellStyle name="Accent2 8" xfId="153" xr:uid="{01F0922B-2F92-4FED-8FB7-26D16B45E832}"/>
    <cellStyle name="Accent2 9" xfId="154" xr:uid="{4B3A927E-4E1C-4FE6-BC8B-91A81DDDF622}"/>
    <cellStyle name="Accent3" xfId="23" builtinId="37" customBuiltin="1"/>
    <cellStyle name="Accent3 - 20%" xfId="155" xr:uid="{DD628911-86AD-4403-B46F-04167157B12B}"/>
    <cellStyle name="Accent3 - 40%" xfId="156" xr:uid="{3396DFE0-D693-427F-9E0E-168769CC06B0}"/>
    <cellStyle name="Accent3 - 60%" xfId="157" xr:uid="{94AB4C65-89A3-4D40-BA88-1867F7F80E21}"/>
    <cellStyle name="Accent3 10" xfId="158" xr:uid="{72DC9334-0261-4763-A681-615F98328CCA}"/>
    <cellStyle name="Accent3 11" xfId="159" xr:uid="{9BC932DB-BA2C-4023-9163-A7DEEF541518}"/>
    <cellStyle name="Accent3 2" xfId="160" xr:uid="{D2828C36-EA4E-4D4A-B8B2-374D2A9049AA}"/>
    <cellStyle name="Accent3 3" xfId="161" xr:uid="{0401452E-ABC0-4DB7-B43B-07D8B87E131A}"/>
    <cellStyle name="Accent3 4" xfId="162" xr:uid="{9B406EEF-2D72-45CC-BEB3-D15DCF8E9AF3}"/>
    <cellStyle name="Accent3 5" xfId="163" xr:uid="{7CE984AB-9389-46E3-A437-9D3CA4A3DEF5}"/>
    <cellStyle name="Accent3 6" xfId="164" xr:uid="{AD069BA8-EEB5-42DE-9B80-49008747D596}"/>
    <cellStyle name="Accent3 7" xfId="165" xr:uid="{6FBBC328-6E14-453B-8112-A8C6C4A0FD1C}"/>
    <cellStyle name="Accent3 8" xfId="166" xr:uid="{3CAF8759-0324-49EC-905F-E646CA9D2EB3}"/>
    <cellStyle name="Accent3 9" xfId="167" xr:uid="{C702BFCA-8C4C-48EA-9010-17EB99C6B756}"/>
    <cellStyle name="Accent4" xfId="27" builtinId="41" customBuiltin="1"/>
    <cellStyle name="Accent4 - 20%" xfId="168" xr:uid="{1682294E-186C-44D9-8919-C63262F0BC67}"/>
    <cellStyle name="Accent4 - 40%" xfId="169" xr:uid="{69A75BE6-1EDE-4018-BCA5-39485A482AC7}"/>
    <cellStyle name="Accent4 - 60%" xfId="170" xr:uid="{5ABEF8BE-6B51-4431-B613-1BBA19F3DBF5}"/>
    <cellStyle name="Accent4 10" xfId="486" xr:uid="{B1FA37B5-4433-4E5D-BB2A-6EA53F7280A5}"/>
    <cellStyle name="Accent4 2" xfId="171" xr:uid="{1D3B7944-9DC8-436F-9585-C4A4E6EE310E}"/>
    <cellStyle name="Accent4 3" xfId="172" xr:uid="{B29FC58C-2667-4AAE-A1E4-4AC0D1E77643}"/>
    <cellStyle name="Accent4 4" xfId="173" xr:uid="{E2A0920A-CFA1-4EBB-9088-5B40F938F45D}"/>
    <cellStyle name="Accent4 5" xfId="487" xr:uid="{7C301EB0-F1CB-42E5-8A45-62FE7941659A}"/>
    <cellStyle name="Accent4 6" xfId="488" xr:uid="{EBDC2F6B-1237-43FB-A525-25B38A8C4E8B}"/>
    <cellStyle name="Accent4 7" xfId="489" xr:uid="{B41CD562-4F24-43CA-B2A5-24023139336B}"/>
    <cellStyle name="Accent4 8" xfId="490" xr:uid="{434A102A-7EED-4691-BB77-5760A6CA268A}"/>
    <cellStyle name="Accent4 9" xfId="491" xr:uid="{F311E474-1569-4435-AB3C-2206E5B14DD0}"/>
    <cellStyle name="Accent5" xfId="31" builtinId="45" customBuiltin="1"/>
    <cellStyle name="Accent5 - 20%" xfId="174" xr:uid="{19C50E9E-350E-4F67-A4F5-47E8B1AEAFBA}"/>
    <cellStyle name="Accent5 - 40%" xfId="175" xr:uid="{F49609B4-64D7-4D04-8927-4214A50DC87D}"/>
    <cellStyle name="Accent5 - 60%" xfId="176" xr:uid="{1517566F-C699-479A-B9F8-4AD7D0D676AA}"/>
    <cellStyle name="Accent5 10" xfId="177" xr:uid="{052D997B-3E39-4F6A-A45D-DD9D9CF7AE90}"/>
    <cellStyle name="Accent5 11" xfId="178" xr:uid="{406C932E-0FEB-42C2-88C0-8AAFBFF1DEE4}"/>
    <cellStyle name="Accent5 2" xfId="179" xr:uid="{14867F58-D4F2-47B1-86DF-1C27BE45087F}"/>
    <cellStyle name="Accent5 3" xfId="180" xr:uid="{F4742B9D-C21C-4002-B68A-6001C5F76584}"/>
    <cellStyle name="Accent5 4" xfId="181" xr:uid="{1BA3D814-4573-4486-9B06-37AF77242F99}"/>
    <cellStyle name="Accent5 5" xfId="182" xr:uid="{8782529C-0847-41DD-B83A-D04CFEAC8E6C}"/>
    <cellStyle name="Accent5 6" xfId="183" xr:uid="{A6FE1170-D7AD-4DED-B369-16F90F42656B}"/>
    <cellStyle name="Accent5 7" xfId="184" xr:uid="{59BFA998-F5CD-4029-8278-CFA38F6FE010}"/>
    <cellStyle name="Accent5 8" xfId="185" xr:uid="{0BFCDCEE-BCB2-4B1F-8180-5F792538C0E8}"/>
    <cellStyle name="Accent5 9" xfId="186" xr:uid="{EF8F524E-1C47-4709-8BDA-1C7E8CFEAFE2}"/>
    <cellStyle name="Accent6" xfId="35" builtinId="49" customBuiltin="1"/>
    <cellStyle name="Accent6 - 20%" xfId="187" xr:uid="{4572226C-8FA4-4BA4-A9F8-5C7124DB18E3}"/>
    <cellStyle name="Accent6 - 40%" xfId="188" xr:uid="{07B3B764-8A73-42A2-B7CD-2530C7C7415F}"/>
    <cellStyle name="Accent6 - 60%" xfId="189" xr:uid="{696F0B77-347A-41F7-A792-7DEF8CEFBEF5}"/>
    <cellStyle name="Accent6 10" xfId="190" xr:uid="{874B0729-1FDF-492B-B19A-768980489213}"/>
    <cellStyle name="Accent6 11" xfId="191" xr:uid="{DCD39EA5-3CAF-4D9D-A5FF-A59D4A50AB8B}"/>
    <cellStyle name="Accent6 2" xfId="192" xr:uid="{8E60045F-8785-4B82-9A77-24F397ACD76E}"/>
    <cellStyle name="Accent6 3" xfId="193" xr:uid="{C2F4D372-8448-4DB2-AB21-B5F08311AFBD}"/>
    <cellStyle name="Accent6 4" xfId="194" xr:uid="{837ED880-0323-42F6-8A29-8C4B5118F287}"/>
    <cellStyle name="Accent6 5" xfId="195" xr:uid="{C57B15F3-A790-44EE-BC3B-05571F68D6E7}"/>
    <cellStyle name="Accent6 6" xfId="196" xr:uid="{7A0D2BB7-98A6-4D84-929A-E5C67414DAC2}"/>
    <cellStyle name="Accent6 7" xfId="197" xr:uid="{A91B1AB5-6083-449F-9EFF-3B791B2771DA}"/>
    <cellStyle name="Accent6 8" xfId="198" xr:uid="{7A74202E-AE15-48B6-8B07-CD05A8FC1907}"/>
    <cellStyle name="Accent6 9" xfId="199" xr:uid="{260C96BA-696D-42AE-81B7-56EB6F36D7DB}"/>
    <cellStyle name="Bad" xfId="9" builtinId="27" customBuiltin="1"/>
    <cellStyle name="Bad 2" xfId="200" xr:uid="{C6025881-6100-42CE-80F0-D0E5DF5205B0}"/>
    <cellStyle name="Calculation" xfId="13" builtinId="22" customBuiltin="1"/>
    <cellStyle name="Calculation 2" xfId="201" xr:uid="{49AA7F6D-9796-40D5-A8E3-3114F6E94E47}"/>
    <cellStyle name="Calculation 2 2" xfId="202" xr:uid="{65FEC033-DBC3-4BC6-9B98-8A3DE315ACE6}"/>
    <cellStyle name="Calculation 2 2 2" xfId="203" xr:uid="{13892A2B-A61D-4788-B86C-C369A8C2EEF9}"/>
    <cellStyle name="Calculation 2 3" xfId="204" xr:uid="{2B81B754-BE5D-4685-8DEE-68D645409049}"/>
    <cellStyle name="Calculation 2 4" xfId="492" xr:uid="{9365FD15-4EEB-404C-9889-7B62B11F4A53}"/>
    <cellStyle name="Check Cell" xfId="14" builtinId="23" customBuiltin="1"/>
    <cellStyle name="Check Cell 2" xfId="205" xr:uid="{C0463657-AABE-4404-8CF9-BFE60C99F60C}"/>
    <cellStyle name="Comma" xfId="1" builtinId="3"/>
    <cellStyle name="Comma 10" xfId="78" xr:uid="{9F3F10DA-514C-480E-B915-A29D3056F648}"/>
    <cellStyle name="Comma 11" xfId="206" xr:uid="{3EBC8D97-4F9E-4C6C-9296-1947201F060D}"/>
    <cellStyle name="Comma 12" xfId="75" xr:uid="{0CD1C87E-57BA-42A4-892F-D7CDD5E3DDFC}"/>
    <cellStyle name="Comma 2" xfId="49" xr:uid="{01FC541C-40CF-4CDD-89F3-EFE414CB2E23}"/>
    <cellStyle name="Comma 2 2" xfId="42" xr:uid="{FFCA6975-7F5C-4422-8769-14EAA0A864E1}"/>
    <cellStyle name="Comma 2 2 2" xfId="80" xr:uid="{251B7A82-FA6B-40EA-B3A7-921AF9C31EA7}"/>
    <cellStyle name="Comma 2 3" xfId="207" xr:uid="{49C5378F-7167-471E-9E23-CB52F1D4229E}"/>
    <cellStyle name="Comma 2 4" xfId="107" xr:uid="{2022BFEB-A3FE-498E-9ADE-0F55B27CD859}"/>
    <cellStyle name="Comma 2 5" xfId="606" xr:uid="{6DFD680C-0C65-45B5-B3E9-82914B305A7A}"/>
    <cellStyle name="Comma 2 6" xfId="603" xr:uid="{69471482-7B1A-467B-9A74-47E9CD1A294A}"/>
    <cellStyle name="Comma 2 6 2" xfId="208" xr:uid="{16AABE25-A399-4D41-8DB1-A93F4DB065C9}"/>
    <cellStyle name="Comma 2 7" xfId="79" xr:uid="{C9A83F19-A7AB-4C7A-86A7-82F6E150505A}"/>
    <cellStyle name="Comma 28" xfId="209" xr:uid="{F448E663-50C6-4F38-A2C5-EB3433D64E21}"/>
    <cellStyle name="Comma 28 2" xfId="210" xr:uid="{4C7EF0A8-65CB-424D-80E9-C34715440626}"/>
    <cellStyle name="Comma 28 2 2" xfId="631" xr:uid="{78EAF16A-3425-4863-97BE-E216F5531573}"/>
    <cellStyle name="Comma 28 2 2 2" xfId="758" xr:uid="{633E9363-E497-481F-BCA0-6820F744F323}"/>
    <cellStyle name="Comma 28 2 3" xfId="703" xr:uid="{5AA69300-33F9-4B65-BD29-FF918ADE7E3D}"/>
    <cellStyle name="Comma 28 3" xfId="630" xr:uid="{DB1F50DD-1BF6-495C-ACDF-538A5C3B3774}"/>
    <cellStyle name="Comma 28 3 2" xfId="757" xr:uid="{6E0051A9-36EA-46EA-91A8-F03DB32DDBBA}"/>
    <cellStyle name="Comma 28 4" xfId="702" xr:uid="{0F0355B1-C258-477D-8CBD-391072DD221F}"/>
    <cellStyle name="Comma 29" xfId="211" xr:uid="{81FF4FFB-6028-4A58-A472-3D9C2FCE116D}"/>
    <cellStyle name="Comma 3" xfId="55" xr:uid="{DDE52947-CC29-44E4-B32C-C4D9A9D9CD7C}"/>
    <cellStyle name="Comma 3 2" xfId="81" xr:uid="{67C33B46-350A-439E-804A-16AA8600E35F}"/>
    <cellStyle name="Comma 3 3" xfId="77" xr:uid="{F177ED02-C99B-4DCC-9790-C64C7A0C0A7C}"/>
    <cellStyle name="Comma 32" xfId="212" xr:uid="{9A23D816-373E-4A95-B27B-E74EBF63C400}"/>
    <cellStyle name="Comma 4" xfId="44" xr:uid="{A4265C59-80C3-4DA2-8925-62BD072072A1}"/>
    <cellStyle name="Comma 4 2" xfId="213" xr:uid="{77C560CD-686E-4E12-9949-3918255948CE}"/>
    <cellStyle name="Comma 4 3" xfId="607" xr:uid="{CACBCCD6-9BCF-4C30-A0EE-4F2D6E5A5E8A}"/>
    <cellStyle name="Comma 4 3 2" xfId="735" xr:uid="{3EAF070C-9C4C-4057-9D07-ECE02C9BF056}"/>
    <cellStyle name="Comma 4 4" xfId="681" xr:uid="{DEB3B482-4507-4A1C-90D5-4B4C6C80DBB8}"/>
    <cellStyle name="Comma 4 5" xfId="82" xr:uid="{A602CA17-F627-4DCA-95E2-2A01F454A48E}"/>
    <cellStyle name="Comma 5" xfId="214" xr:uid="{0D0847F1-5312-4D32-9F1E-2379B5300780}"/>
    <cellStyle name="Comma 5 2" xfId="215" xr:uid="{225BE17F-06C4-4BC5-8528-1A0E37851DAA}"/>
    <cellStyle name="Comma 5 2 2" xfId="633" xr:uid="{CF94B5B0-1BA0-4C1F-8E08-143F6A5F89E7}"/>
    <cellStyle name="Comma 5 2 2 2" xfId="760" xr:uid="{53BA6E6B-D107-4F5F-A2DC-C8AE050AF130}"/>
    <cellStyle name="Comma 5 2 3" xfId="705" xr:uid="{29239418-1429-4662-BA03-3FCCE8E2B1C1}"/>
    <cellStyle name="Comma 5 3" xfId="632" xr:uid="{E55C6BA1-ACD6-45D1-B7ED-114A75DD59C5}"/>
    <cellStyle name="Comma 5 3 2" xfId="759" xr:uid="{E4840539-C12A-450A-8717-BCE73AAC95E2}"/>
    <cellStyle name="Comma 5 4" xfId="704" xr:uid="{5B6A1E1B-B82F-4745-9838-AE60CBFD1AD5}"/>
    <cellStyle name="Comma 6" xfId="599" xr:uid="{9E8DD9D9-7EDA-43DC-B427-6B06BFADFA69}"/>
    <cellStyle name="Comma 6 2" xfId="83" xr:uid="{CCFD95BB-96FE-4D01-96AA-B45BA5FEBDB1}"/>
    <cellStyle name="Comma 6 3" xfId="605" xr:uid="{A1E68E44-09E4-4541-98FB-61B860E2ABB0}"/>
    <cellStyle name="Comma 6 4" xfId="672" xr:uid="{0071C75A-44B3-4C1B-92AC-A6090BB90FF3}"/>
    <cellStyle name="Comma 7" xfId="602" xr:uid="{444D8A97-BEEC-4064-BA73-86153193B7C8}"/>
    <cellStyle name="Comma 7 2" xfId="734" xr:uid="{433612A7-FDB0-4FA4-B0FB-B6A1DFBE75D9}"/>
    <cellStyle name="Comma 8" xfId="679" xr:uid="{46EB2C74-0949-4519-880E-16D31A4D5AD7}"/>
    <cellStyle name="Comma 9" xfId="676" xr:uid="{15720E6B-7EB8-42F1-A839-9AA546184B91}"/>
    <cellStyle name="Comma 9 2" xfId="216" xr:uid="{2058ABFD-B782-4FAE-959F-CF4198DE6339}"/>
    <cellStyle name="Comma 9 2 2" xfId="217" xr:uid="{3BEA3BD0-6A45-4DED-BEB3-98801C6C030B}"/>
    <cellStyle name="Comma 9 2 2 2" xfId="635" xr:uid="{73DF6C4D-03CB-468F-B5D0-CCD75E3C5C80}"/>
    <cellStyle name="Comma 9 2 2 2 2" xfId="762" xr:uid="{C9D3AEAE-782D-4321-A66F-FD83B84DBE54}"/>
    <cellStyle name="Comma 9 2 2 3" xfId="707" xr:uid="{289AA1C6-07AB-4616-9C21-051E843531C2}"/>
    <cellStyle name="Comma 9 2 3" xfId="634" xr:uid="{581ACC71-F44C-472C-91C5-03F6BFC6BFA6}"/>
    <cellStyle name="Comma 9 2 3 2" xfId="761" xr:uid="{9542136D-7409-4A86-97BE-F9027735C132}"/>
    <cellStyle name="Comma 9 2 4" xfId="706" xr:uid="{83D074AB-B792-4444-A453-161F909D4195}"/>
    <cellStyle name="Currency 2" xfId="53" xr:uid="{A5C169A5-5FAC-4003-93CA-6DFB872A8210}"/>
    <cellStyle name="Currency 2 2" xfId="590" xr:uid="{68B95435-F1FA-4FE0-AF17-3A3242770A31}"/>
    <cellStyle name="Currency 2 2 2" xfId="665" xr:uid="{331B80FF-7C7F-4269-BC54-FB1D48742834}"/>
    <cellStyle name="Currency 2 2 2 2" xfId="218" xr:uid="{094A3BC5-AC50-4133-BC9F-17E8ED624377}"/>
    <cellStyle name="Currency 2 2 2 3" xfId="788" xr:uid="{3DDB63E9-9939-46C6-A57D-B1459BA240A5}"/>
    <cellStyle name="Currency 2 2 3" xfId="731" xr:uid="{191FB59A-3890-4804-86D6-1830F1D7DBFE}"/>
    <cellStyle name="Currency 2 3" xfId="591" xr:uid="{3AC31D3B-03DE-424F-B634-28214A9D4604}"/>
    <cellStyle name="Currency 2 4" xfId="85" xr:uid="{AE4936A5-3D49-45C9-95B3-3024FEF23254}"/>
    <cellStyle name="Currency 3" xfId="86" xr:uid="{1AC39F08-2811-40BB-B1DA-BE7C6F1B5CE8}"/>
    <cellStyle name="Currency 3 2" xfId="592" xr:uid="{46465898-3EFE-4720-B986-67EB30AEC922}"/>
    <cellStyle name="Currency 3 2 2" xfId="666" xr:uid="{45F237F9-3B5A-4975-85A8-0B0CBDA30F48}"/>
    <cellStyle name="Currency 3 2 2 2" xfId="789" xr:uid="{39F268AB-D584-4A83-A007-B2BDC43FEDE0}"/>
    <cellStyle name="Currency 3 2 3" xfId="732" xr:uid="{5A6FD024-B721-49CB-9D55-6C3FA5193395}"/>
    <cellStyle name="Currency 4" xfId="87" xr:uid="{D2A16435-3A7F-4972-A3CE-BC6324FEA163}"/>
    <cellStyle name="Currency 5" xfId="84" xr:uid="{F1CD2EF4-261D-4515-8AEF-C12D678BF119}"/>
    <cellStyle name="Explanatory Text 2" xfId="65" xr:uid="{BF607726-20D9-4FD5-BF2D-8DFF14241D7C}"/>
    <cellStyle name="Good" xfId="8" builtinId="26" customBuiltin="1"/>
    <cellStyle name="Good 2" xfId="219" xr:uid="{42A84EDA-86C7-49AE-A252-52592BC6F54F}"/>
    <cellStyle name="Heading 1 2" xfId="58" xr:uid="{112D2E28-59F4-447A-A9BD-E31E81ED6E9A}"/>
    <cellStyle name="Heading 1 2 2" xfId="220" xr:uid="{A81A2ED0-FFB6-4CDD-9F1C-E4889E327EC2}"/>
    <cellStyle name="Heading 2 2" xfId="59" xr:uid="{FB40D360-02AB-40EE-9FC7-A525EC7516BB}"/>
    <cellStyle name="Heading 2 2 2" xfId="221" xr:uid="{50998D22-6A0A-4725-A551-C8DBBF809089}"/>
    <cellStyle name="Heading 3 2" xfId="60" xr:uid="{DF5C319D-0BD5-4009-985B-FF4E60A1B590}"/>
    <cellStyle name="Heading 3 2 2" xfId="222" xr:uid="{CDA6F538-EF33-4820-8212-EE54018A9DE4}"/>
    <cellStyle name="Heading 4 2" xfId="61" xr:uid="{9E608EEB-11D5-4D98-AAE3-A6665C62DF78}"/>
    <cellStyle name="Heading 4 2 2" xfId="223" xr:uid="{5A930AC2-006B-4709-8B49-B34A80CE3F50}"/>
    <cellStyle name="Input" xfId="11" builtinId="20" customBuiltin="1"/>
    <cellStyle name="Input 2" xfId="224" xr:uid="{43A3B636-5850-4FDD-A4F3-773C82DE8BE9}"/>
    <cellStyle name="Input 2 2" xfId="225" xr:uid="{970F5C9B-E586-4D68-A6D9-3E422629C315}"/>
    <cellStyle name="Input 2 2 2" xfId="226" xr:uid="{C4B3EA42-860B-4E1A-859B-24DBCB6B1B98}"/>
    <cellStyle name="Input 2 3" xfId="227" xr:uid="{0F9E7479-E69A-4271-8F6B-B903FF4AEC85}"/>
    <cellStyle name="Input 2 4" xfId="493" xr:uid="{359B6CFA-413F-4560-B9D7-2203A9A2F64D}"/>
    <cellStyle name="Linked Cell 2" xfId="62" xr:uid="{DC226894-F45C-457D-88E6-2A9A07602F5C}"/>
    <cellStyle name="Linked Cell 2 2" xfId="228" xr:uid="{67E71BD6-6978-40BB-BCE9-E314ED09A827}"/>
    <cellStyle name="Neutral" xfId="10" builtinId="28" customBuiltin="1"/>
    <cellStyle name="Neutral 2" xfId="229" xr:uid="{EFEAEE3E-61CA-4347-A2D4-349B344D2DD2}"/>
    <cellStyle name="Normal" xfId="0" builtinId="0"/>
    <cellStyle name="Normal - Style1 2 6" xfId="88" xr:uid="{CC75A599-658F-4F6B-8D0A-8ADD834AED9D}"/>
    <cellStyle name="Normal 10" xfId="41" xr:uid="{CFFE66C8-3D6C-4435-B35D-2E87DA84C8DD}"/>
    <cellStyle name="Normal 10 2" xfId="90" xr:uid="{FE4C4695-4406-443C-A6E3-2D8076E19470}"/>
    <cellStyle name="Normal 10 3" xfId="230" xr:uid="{2C1A10F2-318F-4693-86DD-0920A0BCE519}"/>
    <cellStyle name="Normal 10 4" xfId="89" xr:uid="{25B1F1D4-776A-414B-B293-2CC3DFE4F841}"/>
    <cellStyle name="Normal 11" xfId="76" xr:uid="{2C8121AE-9380-4178-8A0F-FDDAC6870F3E}"/>
    <cellStyle name="Normal 11 2" xfId="231" xr:uid="{D3A59972-9442-49A2-82BF-6EA24DC3F364}"/>
    <cellStyle name="Normal 12" xfId="91" xr:uid="{9E057263-BB72-4CBD-8727-1B410E634087}"/>
    <cellStyle name="Normal 12 2" xfId="232" xr:uid="{93A55400-3C82-413A-98EE-625AA6F8E92A}"/>
    <cellStyle name="Normal 12 3" xfId="608" xr:uid="{C635D444-AC52-4E9C-831C-DE63E06F9DFC}"/>
    <cellStyle name="Normal 12 3 2" xfId="736" xr:uid="{0A5687EE-5ED0-4B55-93F5-E925DD05DAF1}"/>
    <cellStyle name="Normal 12 4" xfId="682" xr:uid="{E8ACC54D-ECDA-486C-846F-69CA6E74D663}"/>
    <cellStyle name="Normal 13" xfId="104" xr:uid="{A6346681-138E-46A8-9415-06C00350FA60}"/>
    <cellStyle name="Normal 13 2" xfId="233" xr:uid="{4591E425-A303-4776-976D-A0CB84796E23}"/>
    <cellStyle name="Normal 14" xfId="234" xr:uid="{80DC98E0-EF2A-4C3A-A99B-CC791B1B4511}"/>
    <cellStyle name="Normal 14 11" xfId="235" xr:uid="{13DC8361-756F-4F8A-8CD1-76F0874505B1}"/>
    <cellStyle name="Normal 14 11 2" xfId="236" xr:uid="{29C54E48-9641-4B4D-8EED-A904D0917FBD}"/>
    <cellStyle name="Normal 14 11 2 2" xfId="637" xr:uid="{E8E29F0C-A1A0-41A2-A47C-D1C2647CDDEC}"/>
    <cellStyle name="Normal 14 11 2 2 2" xfId="764" xr:uid="{F190B4F6-EEC7-4A11-884E-5876F67AAC71}"/>
    <cellStyle name="Normal 14 11 2 3" xfId="709" xr:uid="{F6A00751-4A37-4D00-A3F3-03BB8147CB80}"/>
    <cellStyle name="Normal 14 11 3" xfId="636" xr:uid="{CEE9836D-852A-4A40-ACDF-BEFA7A4FB325}"/>
    <cellStyle name="Normal 14 11 3 2" xfId="763" xr:uid="{9FC819D2-6A65-472B-91E7-C9C39B8F40DF}"/>
    <cellStyle name="Normal 14 11 4" xfId="708" xr:uid="{640C4A65-E304-4BCF-B3A3-85BE7EE7AB57}"/>
    <cellStyle name="Normal 15" xfId="237" xr:uid="{DCF3B03C-C528-4344-9891-15FFDE144471}"/>
    <cellStyle name="Normal 16" xfId="238" xr:uid="{E020126B-F429-4773-B0D2-F0800479A763}"/>
    <cellStyle name="Normal 17" xfId="239" xr:uid="{1B68AD28-ECB7-424B-803D-B80786293113}"/>
    <cellStyle name="Normal 18" xfId="240" xr:uid="{96722A3F-FE3C-4615-9126-A55F30576B17}"/>
    <cellStyle name="Normal 19" xfId="241" xr:uid="{86774B73-6EE0-4FEC-87EF-7137B61870B2}"/>
    <cellStyle name="Normal 2" xfId="2" xr:uid="{00000000-0005-0000-0000-000002000000}"/>
    <cellStyle name="Normal 2 2" xfId="46" xr:uid="{D4C91549-A748-492C-9C1A-DA49C9D2FAC5}"/>
    <cellStyle name="Normal 2 2 2" xfId="72" xr:uid="{9BB1559A-A5C9-4977-8234-7D0BBF69ACEE}"/>
    <cellStyle name="Normal 2 2 2 2" xfId="613" xr:uid="{336BA276-AC0A-4F7C-B84D-DAE4319B359F}"/>
    <cellStyle name="Normal 2 2 2 2 2" xfId="740" xr:uid="{9C797EED-1657-41CC-804A-CCC43527A984}"/>
    <cellStyle name="Normal 2 2 2 3" xfId="686" xr:uid="{FDC098B9-B57D-4C9C-985A-EC63EC861281}"/>
    <cellStyle name="Normal 2 2 2 4" xfId="111" xr:uid="{F8E0F626-B179-4215-AA4D-069D86EA7559}"/>
    <cellStyle name="Normal 2 2 3" xfId="56" xr:uid="{51EEB082-0A0E-474C-9F89-56C401276FB7}"/>
    <cellStyle name="Normal 2 2 4" xfId="93" xr:uid="{3A7A58E8-851E-4BFA-A53A-E260986D71E0}"/>
    <cellStyle name="Normal 2 21" xfId="74" xr:uid="{492169B4-C33A-4014-B761-99D1B93C979D}"/>
    <cellStyle name="Normal 2 3" xfId="51" xr:uid="{78349120-8C47-4A4A-B012-B8D108EA1F59}"/>
    <cellStyle name="Normal 2 3 2" xfId="244" xr:uid="{ED0DE03C-405B-4811-B404-CD720B160470}"/>
    <cellStyle name="Normal 2 3 3" xfId="243" xr:uid="{2171F59E-4648-4F95-AE39-57D441C1325C}"/>
    <cellStyle name="Normal 2 3 4" xfId="92" xr:uid="{76D4469B-1E91-4BBF-8280-DFDA8E4D9AD2}"/>
    <cellStyle name="Normal 2 3_Sch 5" xfId="593" xr:uid="{3090478C-DFEB-44A4-82DC-158C9FB9ED72}"/>
    <cellStyle name="Normal 2 4" xfId="40" xr:uid="{2779A153-3742-48C9-8088-790FA536E5C2}"/>
    <cellStyle name="Normal 2 4 2" xfId="113" xr:uid="{F84C2720-C505-4B23-A1EC-2B97CDCE8C48}"/>
    <cellStyle name="Normal 2 5" xfId="106" xr:uid="{A2F6739B-CB7F-4C93-BB14-A142BBB2F22F}"/>
    <cellStyle name="Normal 2 6" xfId="794" xr:uid="{ECB1DC47-0476-4767-876A-B0D2D0B30EBF}"/>
    <cellStyle name="Normal 2_Sch 3" xfId="242" xr:uid="{C6265C8D-ED71-4190-ABC0-57853B3C0140}"/>
    <cellStyle name="Normal 20" xfId="245" xr:uid="{6D067F7B-01DF-43F0-8697-895D81942D77}"/>
    <cellStyle name="Normal 21" xfId="112" xr:uid="{45AECA5D-0D5E-4443-A468-2574AD4C4518}"/>
    <cellStyle name="Normal 21 2" xfId="246" xr:uid="{BB66E25B-BC8C-4E2B-A35F-63FB60ACA4CF}"/>
    <cellStyle name="Normal 21 2 2" xfId="638" xr:uid="{3DB03203-FFF4-4001-80BB-7E0FBCB24B16}"/>
    <cellStyle name="Normal 21 2 2 2" xfId="765" xr:uid="{74BED9D9-7476-4776-BDBA-7F91FC164101}"/>
    <cellStyle name="Normal 21 2 3" xfId="710" xr:uid="{A36D0849-7103-4B81-87D4-FCB93114B51C}"/>
    <cellStyle name="Normal 21 3" xfId="614" xr:uid="{8428212A-0066-49BF-8485-876DEAB0D733}"/>
    <cellStyle name="Normal 21 3 2" xfId="741" xr:uid="{82F34510-78FA-40FE-AD76-4D1D08A20AE8}"/>
    <cellStyle name="Normal 21 4" xfId="687" xr:uid="{72149C1A-49A6-4D77-8CBB-6E1D362B180A}"/>
    <cellStyle name="Normal 22" xfId="247" xr:uid="{084A1B53-8596-4956-8B9A-D201D3CC908D}"/>
    <cellStyle name="Normal 22 2" xfId="248" xr:uid="{140BCD94-1B4F-4E9B-A01C-C73E8EF07294}"/>
    <cellStyle name="Normal 22 2 2" xfId="640" xr:uid="{7B489C00-D144-4D34-8935-C30F99F01CB7}"/>
    <cellStyle name="Normal 22 2 2 2" xfId="767" xr:uid="{0F9DC8BE-F031-4ED4-9DFE-5D54CE619F7B}"/>
    <cellStyle name="Normal 22 2 3" xfId="712" xr:uid="{677E34B7-533D-4D8E-91AC-7591F33880BF}"/>
    <cellStyle name="Normal 22 3" xfId="639" xr:uid="{9FD74EF9-F6F3-4727-A310-73864213ABCF}"/>
    <cellStyle name="Normal 22 3 2" xfId="766" xr:uid="{9CC52EFF-C6C3-4ECC-A642-75CC6BC5A73B}"/>
    <cellStyle name="Normal 22 4" xfId="711" xr:uid="{B26E7582-8A20-4C17-A5FC-53C3235A1AEF}"/>
    <cellStyle name="Normal 23" xfId="108" xr:uid="{A6F56199-1115-4AAE-9620-296ADBF6CC5D}"/>
    <cellStyle name="Normal 23 2" xfId="249" xr:uid="{21463CC8-E9DB-41A7-8A5E-C3AFD900142A}"/>
    <cellStyle name="Normal 23 2 2" xfId="641" xr:uid="{3053A041-A02A-4004-9856-8CF64B8B4B95}"/>
    <cellStyle name="Normal 23 2 2 2" xfId="768" xr:uid="{C4F3AE01-5560-45CA-AAD8-0DF0325E4DB4}"/>
    <cellStyle name="Normal 23 2 3" xfId="713" xr:uid="{96D10CBE-0DF3-41D1-83EC-F6795D61C5DF}"/>
    <cellStyle name="Normal 23 3" xfId="611" xr:uid="{ACC3FB87-A63F-455B-B6BA-5123F1A5BF82}"/>
    <cellStyle name="Normal 23 3 2" xfId="738" xr:uid="{EE75E8B0-3100-4629-AEC9-B835FBDD957F}"/>
    <cellStyle name="Normal 23 4" xfId="684" xr:uid="{127D03EF-9A75-4FB1-88A2-56F2CA70AB40}"/>
    <cellStyle name="Normal 24" xfId="250" xr:uid="{6812E448-361E-42BA-AA93-B889B32F3E69}"/>
    <cellStyle name="Normal 24 2" xfId="251" xr:uid="{CAE902FE-3068-48EC-9117-49E8B7D8BAF7}"/>
    <cellStyle name="Normal 24_Sch 4" xfId="494" xr:uid="{C9DB11BC-B089-4199-9843-8CE53647432B}"/>
    <cellStyle name="Normal 25" xfId="252" xr:uid="{C7DEC141-44A3-44E3-ACEC-EE99163A9D2D}"/>
    <cellStyle name="Normal 25 2" xfId="657" xr:uid="{EF92ABE9-3DF0-41FF-8767-230004871B4E}"/>
    <cellStyle name="Normal 25 3" xfId="667" xr:uid="{672D070C-507D-4BED-9014-EA9D827E76AA}"/>
    <cellStyle name="Normal 26" xfId="495" xr:uid="{D1D08E1C-8585-45FE-ACB4-ACBE0073C374}"/>
    <cellStyle name="Normal 26 2" xfId="663" xr:uid="{68E562D1-8785-4071-8041-C5984840EC2B}"/>
    <cellStyle name="Normal 26 2 2" xfId="786" xr:uid="{B57B0EF8-736E-4A00-B878-9597DD48910E}"/>
    <cellStyle name="Normal 26 3" xfId="729" xr:uid="{5115CAFD-79A7-42A3-B9D1-F68F0BDCDDF3}"/>
    <cellStyle name="Normal 27" xfId="496" xr:uid="{F1EBA442-A2CC-4720-923B-183253A00C0D}"/>
    <cellStyle name="Normal 27 2" xfId="664" xr:uid="{8BEBCD91-D08E-4583-A790-08791E6F35BF}"/>
    <cellStyle name="Normal 27 2 2" xfId="787" xr:uid="{F00BEBE0-F4E0-419B-A00C-3765C2239EB8}"/>
    <cellStyle name="Normal 27 3" xfId="730" xr:uid="{23F9FEE8-ADBE-4433-8C21-EE0E74F6E020}"/>
    <cellStyle name="Normal 28" xfId="115" xr:uid="{BEA3599D-4AA2-46DD-BC5C-9238305BDD54}"/>
    <cellStyle name="Normal 28 2" xfId="616" xr:uid="{1E42B122-743A-422F-B762-8F318F92FCD1}"/>
    <cellStyle name="Normal 28 2 2" xfId="743" xr:uid="{5684C8B0-D2CC-4E6B-81D5-485E732056A9}"/>
    <cellStyle name="Normal 28 3" xfId="689" xr:uid="{B3FB7D6E-F1A0-4C5F-B952-AF67248C47F5}"/>
    <cellStyle name="Normal 29" xfId="114" xr:uid="{556556D2-91B5-4F24-8E6F-9EA3D43A9F52}"/>
    <cellStyle name="Normal 29 2" xfId="615" xr:uid="{2A480892-2981-4725-BDEA-1E83C9B6EEA3}"/>
    <cellStyle name="Normal 29 2 2" xfId="742" xr:uid="{4D967D30-BFE6-46E1-BEA7-C7F6A613DAD0}"/>
    <cellStyle name="Normal 29 3" xfId="688" xr:uid="{46201C58-9704-4868-AC2D-20A48DD29900}"/>
    <cellStyle name="Normal 3" xfId="3" xr:uid="{00000000-0005-0000-0000-000003000000}"/>
    <cellStyle name="Normal 3 2" xfId="47" xr:uid="{D5D68905-73BD-498E-B2B1-CF8E4F53B4F4}"/>
    <cellStyle name="Normal 3 2 2" xfId="255" xr:uid="{F3CA1D00-23FE-4A62-A58A-7A71F1AF2A02}"/>
    <cellStyle name="Normal 3 2 2 2" xfId="643" xr:uid="{82847C63-3BBC-4D08-9EC0-3B3CA49CD1BF}"/>
    <cellStyle name="Normal 3 2 2 2 2" xfId="770" xr:uid="{AE2AD2E9-4FE0-4E37-8BD0-EA0791A4113C}"/>
    <cellStyle name="Normal 3 2 2 3" xfId="715" xr:uid="{710AD9D7-1616-42AF-9E95-642D6B6A1FD8}"/>
    <cellStyle name="Normal 3 2 3" xfId="254" xr:uid="{8343FE7D-D38D-4278-93B0-BBCB5D319FA7}"/>
    <cellStyle name="Normal 3 2 3 2" xfId="642" xr:uid="{EC6A9BE0-96E6-4F15-A373-3E4CD362312A}"/>
    <cellStyle name="Normal 3 2 3 2 2" xfId="769" xr:uid="{AF145C5C-F186-4116-B7D3-79CDA11FBD98}"/>
    <cellStyle name="Normal 3 2 3 3" xfId="714" xr:uid="{A7FA2DE5-428D-4AB1-9821-6C8547C4B223}"/>
    <cellStyle name="Normal 3 2 4" xfId="95" xr:uid="{682579D5-894A-4945-B2A1-4C5B734A538F}"/>
    <cellStyle name="Normal 3 2_Sch 5" xfId="594" xr:uid="{CD1AC99E-1057-4F3F-9471-34E7A4E4D8C9}"/>
    <cellStyle name="Normal 3 3" xfId="73" xr:uid="{E3F060E8-1C68-428F-A16B-519C2E4E4119}"/>
    <cellStyle name="Normal 3 3 2" xfId="256" xr:uid="{E718FAA9-7823-4CCB-9B51-56A72FFA1BF9}"/>
    <cellStyle name="Normal 3 4" xfId="43" xr:uid="{9ED82881-0F0A-4D1E-8156-679F4AD7A4B8}"/>
    <cellStyle name="Normal 3 4 2" xfId="257" xr:uid="{05DE3B98-B0D4-47B4-824B-1FBB01455612}"/>
    <cellStyle name="Normal 3 5" xfId="253" xr:uid="{4F0A65E4-B1C0-4CEE-9F50-5C6F436984C0}"/>
    <cellStyle name="Normal 3 6" xfId="791" xr:uid="{817CFA2D-5211-4092-B31A-3EBE678E977C}"/>
    <cellStyle name="Normal 3 7" xfId="806" xr:uid="{84C25954-3973-4B74-BA49-181F00E51DCC}"/>
    <cellStyle name="Normal 3 8" xfId="94" xr:uid="{32F8AFD8-3BC1-47C9-B8FF-EAE4BA0221BA}"/>
    <cellStyle name="Normal 3_Sch 4" xfId="497" xr:uid="{C68908D9-34EE-4D7F-8963-73A1D945FE18}"/>
    <cellStyle name="Normal 30" xfId="105" xr:uid="{6465DE09-9589-4367-BEF5-2864A119D62A}"/>
    <cellStyle name="Normal 30 2" xfId="610" xr:uid="{A29E05E6-2DAC-4C52-ACDA-0A7EBDF1B210}"/>
    <cellStyle name="Normal 30 2 2" xfId="737" xr:uid="{5C389684-9B69-4350-B32B-60A1D93D439C}"/>
    <cellStyle name="Normal 30 3" xfId="683" xr:uid="{7F5C336A-12BE-48CE-8632-73CD84CA7E16}"/>
    <cellStyle name="Normal 31" xfId="597" xr:uid="{C8FE9AE7-2538-4F14-A34A-EC20589A587F}"/>
    <cellStyle name="Normal 31 2" xfId="604" xr:uid="{8B179791-675B-47A3-A4E1-0464833F1C67}"/>
    <cellStyle name="Normal 31 2 2" xfId="673" xr:uid="{73C5AC52-39AD-468B-9210-6F81EF2DF092}"/>
    <cellStyle name="Normal 31 3" xfId="661" xr:uid="{7A2A0589-56B4-4C4F-BA37-8E4F8CF23118}"/>
    <cellStyle name="Normal 31 4" xfId="670" xr:uid="{A88BE7D2-79B1-4C53-BF64-6A452BA716E9}"/>
    <cellStyle name="Normal 32" xfId="598" xr:uid="{F0BAA657-F614-4178-B504-33DB20CA1CE0}"/>
    <cellStyle name="Normal 32 2" xfId="609" xr:uid="{633431E8-A015-498A-AF1F-1668136A2443}"/>
    <cellStyle name="Normal 32 2 2" xfId="674" xr:uid="{B1EB3A2E-8B47-4ED7-8439-FF7F9EBFC2AD}"/>
    <cellStyle name="Normal 32 3" xfId="660" xr:uid="{F0472A2B-E7D2-4C5F-BB53-6AAA4EEF8EC5}"/>
    <cellStyle name="Normal 32 4" xfId="671" xr:uid="{BFEE9CEE-67EF-47D3-A2A7-19FCA5B61AEF}"/>
    <cellStyle name="Normal 33" xfId="600" xr:uid="{D9EEEC69-7424-49DA-AAF2-CD229EC3E603}"/>
    <cellStyle name="Normal 34" xfId="601" xr:uid="{46133FE5-A3F2-457B-9A5B-36CDDA0A8415}"/>
    <cellStyle name="Normal 34 2" xfId="733" xr:uid="{EE40CD50-67F8-4DA8-B6F8-0915279C03EE}"/>
    <cellStyle name="Normal 35" xfId="662" xr:uid="{017A373E-14E7-4A7C-94E2-52FDBFA676A7}"/>
    <cellStyle name="Normal 35 2" xfId="785" xr:uid="{608389AA-9080-4E81-AB1F-3E6796912865}"/>
    <cellStyle name="Normal 36" xfId="668" xr:uid="{E7222478-24AD-43E9-AAC8-C4F05399E438}"/>
    <cellStyle name="Normal 37" xfId="629" xr:uid="{2A7335E5-D24A-462D-BEF6-C9C77988D97D}"/>
    <cellStyle name="Normal 37 2" xfId="756" xr:uid="{10289F1F-3D65-4C0D-B425-2765FD358A9B}"/>
    <cellStyle name="Normal 38" xfId="658" xr:uid="{30C4E0A2-4488-4198-8105-48ED6D54638E}"/>
    <cellStyle name="Normal 38 2" xfId="784" xr:uid="{FF23DD32-53F8-41BD-8718-DE1764DD2CAC}"/>
    <cellStyle name="Normal 39" xfId="678" xr:uid="{7AD334B2-4B43-49F1-BF81-947B8F354900}"/>
    <cellStyle name="Normal 4" xfId="4" xr:uid="{00000000-0005-0000-0000-000004000000}"/>
    <cellStyle name="Normal 4 2" xfId="45" xr:uid="{724DD30A-E69B-4A3C-91A7-09F63808A44A}"/>
    <cellStyle name="Normal 4 2 2" xfId="596" xr:uid="{1C33268B-6CC1-4FAF-A3BC-54CEB9F520A4}"/>
    <cellStyle name="Normal 4 2 3" xfId="258" xr:uid="{6168C9BF-243B-4DEA-90EA-31540A909C08}"/>
    <cellStyle name="Normal 4 2_Sch 5" xfId="595" xr:uid="{E8ED53F9-5AAB-483E-8224-AEEB1E51D33B}"/>
    <cellStyle name="Normal 4 3" xfId="259" xr:uid="{198A9452-69B9-4B46-854B-2E2410CD15CC}"/>
    <cellStyle name="Normal 4 3 2" xfId="644" xr:uid="{801697AF-CEDB-490E-A8B1-EACAE1B553CF}"/>
    <cellStyle name="Normal 4 3 2 2" xfId="771" xr:uid="{9734C74E-9340-48EE-9E1F-FB43435A1D56}"/>
    <cellStyle name="Normal 4 3 3" xfId="716" xr:uid="{DBA35E89-CEAD-4015-AD9E-D7DA1560CECE}"/>
    <cellStyle name="Normal 4 4" xfId="109" xr:uid="{BF4DA492-7841-4990-ACE9-66F22EC5A51F}"/>
    <cellStyle name="Normal 4 4 2" xfId="612" xr:uid="{F75A8B25-6E6B-49AB-A17C-8FD0B3536EE5}"/>
    <cellStyle name="Normal 4 4 2 2" xfId="739" xr:uid="{6BE4A93D-515D-46C5-90F3-2494B75A15F6}"/>
    <cellStyle name="Normal 4 4 3" xfId="685" xr:uid="{FAB9A016-9CE0-4F56-90D0-7A6B11A77794}"/>
    <cellStyle name="Normal 4 5" xfId="800" xr:uid="{71E2CE55-BFAE-43D7-9994-A4B35AF0EA02}"/>
    <cellStyle name="Normal 4 6" xfId="807" xr:uid="{579A5639-5E95-48A1-9528-D3BFA9EA3BA1}"/>
    <cellStyle name="Normal 4 7" xfId="96" xr:uid="{5610A1CB-8BB3-42AF-ACAC-3AB3B23882A4}"/>
    <cellStyle name="Normal 4_Sch 4" xfId="498" xr:uid="{FF3A67C5-C79D-4E96-A102-34394E2A6DEE}"/>
    <cellStyle name="Normal 40" xfId="680" xr:uid="{DE2057B9-5E3B-4C22-A322-5537933437D7}"/>
    <cellStyle name="Normal 41" xfId="798" xr:uid="{196E9367-4317-410D-AD61-A7E9C6C53977}"/>
    <cellStyle name="Normal 42" xfId="802" xr:uid="{2BC98D4C-FB0A-433F-9765-F588C222BC9A}"/>
    <cellStyle name="Normal 43" xfId="796" xr:uid="{1354B29A-19DA-4C52-BFC0-F19D0846FEB8}"/>
    <cellStyle name="Normal 44" xfId="793" xr:uid="{F5B156E7-D974-4559-9142-555731D880FF}"/>
    <cellStyle name="Normal 45" xfId="792" xr:uid="{52A9152B-B428-4C1F-9A38-767132403EC5}"/>
    <cellStyle name="Normal 46" xfId="790" xr:uid="{36844A5C-3282-4709-84F7-8927CE64DAA8}"/>
    <cellStyle name="Normal 47" xfId="797" xr:uid="{C5C3A683-E870-4726-8854-7AA4DA77EDCB}"/>
    <cellStyle name="Normal 48" xfId="801" xr:uid="{65E3071C-06BA-4379-8153-57D1AC7D6F7B}"/>
    <cellStyle name="Normal 49" xfId="799" xr:uid="{8FC6DE0B-1B5F-4ECA-BED3-95BD363BC6A7}"/>
    <cellStyle name="Normal 5" xfId="5" xr:uid="{00000000-0005-0000-0000-000005000000}"/>
    <cellStyle name="Normal 5 2" xfId="261" xr:uid="{FAC72703-86EE-46B0-BA25-959DC4E74CA6}"/>
    <cellStyle name="Normal 5 3" xfId="262" xr:uid="{7368EA0E-B777-4802-89DA-9C4EAB14ACE7}"/>
    <cellStyle name="Normal 5 3 2" xfId="646" xr:uid="{A4693139-D59E-46A8-90E4-0FF7623B5209}"/>
    <cellStyle name="Normal 5 3 2 2" xfId="773" xr:uid="{8EB6381B-51BA-4908-BA93-BCE26D8FDD31}"/>
    <cellStyle name="Normal 5 3 3" xfId="718" xr:uid="{7D9AA7FF-224C-4224-B706-837AE678DB75}"/>
    <cellStyle name="Normal 5 4" xfId="260" xr:uid="{6CAFB164-6886-4565-B30E-498C16D1AAC6}"/>
    <cellStyle name="Normal 5 4 2" xfId="645" xr:uid="{F71BE338-92DA-4B7A-9F7A-3D38DC95CA1A}"/>
    <cellStyle name="Normal 5 4 2 2" xfId="772" xr:uid="{A53DCF10-AEBC-4A32-BBB4-80FDD1229ADA}"/>
    <cellStyle name="Normal 5 4 3" xfId="717" xr:uid="{F5595359-EF27-4EF5-9B3A-4AC5648F4120}"/>
    <cellStyle name="Normal 5 5" xfId="795" xr:uid="{57636A58-A66A-48E0-AAE8-F84C53D2BCEB}"/>
    <cellStyle name="Normal 5 6" xfId="97" xr:uid="{A8FDCD52-FC3B-40D9-BFF3-5AA40B27B11E}"/>
    <cellStyle name="Normal 5_Sch 4" xfId="499" xr:uid="{E6471D1C-739D-4C45-A8CF-FB97B56DE86E}"/>
    <cellStyle name="Normal 50" xfId="803" xr:uid="{1540B5AD-9BCC-4356-AF32-8FE09D3D998C}"/>
    <cellStyle name="Normal 51" xfId="804" xr:uid="{72E0A259-0562-480A-9C96-DC6975B272B4}"/>
    <cellStyle name="Normal 52" xfId="805" xr:uid="{923ED652-BF88-4E06-89C7-4FBCC9089C32}"/>
    <cellStyle name="Normal 53" xfId="263" xr:uid="{A3B16B0B-3CF9-418A-A203-EEC004981E46}"/>
    <cellStyle name="Normal 54" xfId="675" xr:uid="{5E50FDA0-73B4-474E-8260-0BB4205B6402}"/>
    <cellStyle name="Normal 55" xfId="264" xr:uid="{D2463EF9-314D-44ED-AC7A-03B3BAD4A50B}"/>
    <cellStyle name="Normal 55 2" xfId="265" xr:uid="{C3DF633F-E019-4100-A9EF-3B339A30E9B0}"/>
    <cellStyle name="Normal 55 2 2" xfId="648" xr:uid="{FA6E76FF-50CF-4EDB-B105-A64A8A97EC65}"/>
    <cellStyle name="Normal 55 2 2 2" xfId="775" xr:uid="{268785E5-AFE9-4084-9E66-CB4381B47144}"/>
    <cellStyle name="Normal 55 2 3" xfId="720" xr:uid="{803FFA5E-6102-4188-BFB2-AFB7BE5052E2}"/>
    <cellStyle name="Normal 55 3" xfId="647" xr:uid="{0376551D-DA8D-4F01-9B2A-56724C3D1319}"/>
    <cellStyle name="Normal 55 3 2" xfId="774" xr:uid="{495A6C2D-A7C2-4A7C-B973-2A9B8FA3110C}"/>
    <cellStyle name="Normal 55 4" xfId="719" xr:uid="{CC7F4106-9375-4398-A43A-B94B860A0D5F}"/>
    <cellStyle name="Normal 56" xfId="266" xr:uid="{1CF14147-1B8A-407E-BF49-6921F9ACC778}"/>
    <cellStyle name="Normal 57" xfId="267" xr:uid="{B309B427-4E9D-4C85-BC99-C87B198B12D7}"/>
    <cellStyle name="Normal 6" xfId="6" xr:uid="{00000000-0005-0000-0000-000006000000}"/>
    <cellStyle name="Normal 6 2" xfId="268" xr:uid="{690DADA8-4A06-45EF-B419-82D1A136157A}"/>
    <cellStyle name="Normal 6 3" xfId="98" xr:uid="{2A7C6972-2260-46D6-87F3-D5B99830BA1B}"/>
    <cellStyle name="Normal 61" xfId="269" xr:uid="{1088162E-5491-45FD-BE65-C2DF157567E9}"/>
    <cellStyle name="Normal 61 2" xfId="270" xr:uid="{69E4042B-7C99-4CBB-A545-D7F27CA7F18A}"/>
    <cellStyle name="Normal 61 2 2" xfId="650" xr:uid="{056D1EC9-C42B-46CD-9BC3-53E5223FFBAB}"/>
    <cellStyle name="Normal 61 2 2 2" xfId="777" xr:uid="{E3B312AF-F110-4B5A-9707-4A5A3A233B02}"/>
    <cellStyle name="Normal 61 2 3" xfId="722" xr:uid="{554C3E8F-A330-4C71-AFDF-E957C9A26AB9}"/>
    <cellStyle name="Normal 61 3" xfId="649" xr:uid="{473C49E7-0395-41ED-952A-953000D846E9}"/>
    <cellStyle name="Normal 61 3 2" xfId="776" xr:uid="{BA4F80B8-ED3B-4F73-A712-1511D4BF352B}"/>
    <cellStyle name="Normal 61 4" xfId="721" xr:uid="{A4EFF50E-5A7A-4EAA-9AFC-CF6932C738EB}"/>
    <cellStyle name="Normal 62" xfId="271" xr:uid="{062A267B-E520-4F5C-808C-D25DB02A044F}"/>
    <cellStyle name="Normal 7" xfId="39" xr:uid="{B20400C8-2664-46FE-ABBC-AA03012333BC}"/>
    <cellStyle name="Normal 7 2" xfId="100" xr:uid="{2730207D-4D0A-4CBA-BFC1-5670C0FC0DC1}"/>
    <cellStyle name="Normal 7 3" xfId="272" xr:uid="{DE4C65F7-9896-4C93-8A36-12E853E7EF0A}"/>
    <cellStyle name="Normal 7 4" xfId="99" xr:uid="{B1723AEB-925C-4E17-8AB2-EAEE897F3C75}"/>
    <cellStyle name="Normal 8" xfId="7" xr:uid="{00000000-0005-0000-0000-000007000000}"/>
    <cellStyle name="Normal 8 2" xfId="273" xr:uid="{E617FF27-F2F3-4351-8F3D-C3160CDB6DB7}"/>
    <cellStyle name="Normal 8 3" xfId="101" xr:uid="{6C1CCBB6-354D-4250-AF1F-D74B65A2E9E5}"/>
    <cellStyle name="Normal 9" xfId="102" xr:uid="{13D9E052-625D-48B3-9495-7B717A153745}"/>
    <cellStyle name="Normal 9 2" xfId="274" xr:uid="{0A6E3E05-A4A9-43A9-AEEC-49BA3D09FFED}"/>
    <cellStyle name="Note 2" xfId="64" xr:uid="{86B74880-9216-4BF9-BC97-35F3346720D1}"/>
    <cellStyle name="Note 2 2" xfId="276" xr:uid="{4A83F2E9-2B7B-4696-90F8-096EEBDB6D11}"/>
    <cellStyle name="Note 2 2 2" xfId="277" xr:uid="{43C6BAE7-B11B-448F-A3E3-79D1E84D6FF1}"/>
    <cellStyle name="Note 2 3" xfId="278" xr:uid="{E75C1D0B-C87E-4E8D-A7B9-E59EE1C52C1B}"/>
    <cellStyle name="Note 2 3 2" xfId="279" xr:uid="{FC472FCB-92DB-4A8E-8B8F-5C3E13B49FCA}"/>
    <cellStyle name="Note 2 4" xfId="280" xr:uid="{E9A719A8-67EF-460B-88E9-FDBA475B3439}"/>
    <cellStyle name="Note 2 4 2" xfId="652" xr:uid="{46D7725E-AA8B-4F97-9A83-2DAA337C2B22}"/>
    <cellStyle name="Note 2 4 2 2" xfId="779" xr:uid="{AA251D1E-5A0F-4547-8AB7-741EC60486DF}"/>
    <cellStyle name="Note 2 4 3" xfId="724" xr:uid="{E63544D6-C8A8-4CE3-A71B-3B2FCA8E9AE2}"/>
    <cellStyle name="Note 2 5" xfId="651" xr:uid="{B856A9A7-BB2C-41A1-8FDE-AD6A56F60735}"/>
    <cellStyle name="Note 2 5 2" xfId="778" xr:uid="{718A65E5-7C0F-46E9-B91D-04EA38AEF044}"/>
    <cellStyle name="Note 2 6" xfId="723" xr:uid="{1A36A68A-50D1-42E2-8415-A56E6AED293E}"/>
    <cellStyle name="Note 2 7" xfId="275" xr:uid="{A6E323E4-9F8A-4431-9F65-6C8BE92585C6}"/>
    <cellStyle name="Note 2_Sch 4" xfId="500" xr:uid="{95F6712E-A447-43EA-8E80-DC68839DEE7B}"/>
    <cellStyle name="Note 3" xfId="281" xr:uid="{5D104FFD-7B5C-44CA-8656-EFB0318105F4}"/>
    <cellStyle name="Note 3 2" xfId="282" xr:uid="{4FF0BE0E-BFCA-45AF-988D-D6B578C1C2E8}"/>
    <cellStyle name="Note 3 2 2" xfId="283" xr:uid="{B1CEDF72-7A22-4E74-ACB6-BDC8876DD8BB}"/>
    <cellStyle name="Note 3 3" xfId="284" xr:uid="{88A55D9B-6FE4-4C5F-B07B-8C72F6C6DB27}"/>
    <cellStyle name="Note 3 4" xfId="501" xr:uid="{A598E0EE-3589-4DDA-A15D-764A4C3105C5}"/>
    <cellStyle name="Note 4" xfId="285" xr:uid="{02A91DA3-2CAD-4445-ADBD-28E1EA544DF4}"/>
    <cellStyle name="Note 4 2" xfId="286" xr:uid="{1FF93C9F-89EA-4A60-82E7-567DF90ABFE3}"/>
    <cellStyle name="Note 4 2 2" xfId="287" xr:uid="{D7C0A239-EFE2-4F76-AF08-A1F142BE7836}"/>
    <cellStyle name="Note 4 3" xfId="288" xr:uid="{FCD539D4-9ABF-4C0B-ABFD-441E2746A470}"/>
    <cellStyle name="Note 4 4" xfId="502" xr:uid="{A6AF08CC-0D54-4C65-B365-AAF87FEF07F7}"/>
    <cellStyle name="Output" xfId="12" builtinId="21" customBuiltin="1"/>
    <cellStyle name="Output 2" xfId="289" xr:uid="{7EFA8CBC-E3AE-46D8-902B-2B4D8D6C34FD}"/>
    <cellStyle name="Output 2 2" xfId="290" xr:uid="{5298CCD2-F80D-49F1-8F3E-9BDB6A19DA52}"/>
    <cellStyle name="Output 2 3" xfId="503" xr:uid="{000114CE-A600-4A55-BBEE-547D8ED3F7F2}"/>
    <cellStyle name="Output 2 4" xfId="504" xr:uid="{8C0D7E83-8903-4C92-8A51-CFF0B0786D56}"/>
    <cellStyle name="Output 2 5" xfId="505" xr:uid="{5478529B-A3B6-4C3F-A921-C023EC81A3BD}"/>
    <cellStyle name="Percent 12 2" xfId="291" xr:uid="{7D74B7D7-7C61-4B1F-9196-1C827455AE30}"/>
    <cellStyle name="Percent 14" xfId="292" xr:uid="{C831B58D-9BBC-4BDF-995F-1FF10C3870AB}"/>
    <cellStyle name="Percent 14 2" xfId="293" xr:uid="{310A3D2A-6BD8-46A7-BE53-CA2DAACE0E8A}"/>
    <cellStyle name="Percent 14 2 2" xfId="654" xr:uid="{5869BB43-7A8C-419E-86B1-E5139F3169FE}"/>
    <cellStyle name="Percent 14 2 2 2" xfId="781" xr:uid="{62CD05BD-B9F5-45B9-BDA4-4861D20BA3BD}"/>
    <cellStyle name="Percent 14 2 3" xfId="726" xr:uid="{34BF05DA-0A66-4735-A6CB-06391F93A666}"/>
    <cellStyle name="Percent 14 3" xfId="653" xr:uid="{E5AF7566-3DDF-4D9E-B711-1508646D142C}"/>
    <cellStyle name="Percent 14 3 2" xfId="780" xr:uid="{5AF2F82C-98B3-43C3-B927-2910B8089EE6}"/>
    <cellStyle name="Percent 14 4" xfId="725" xr:uid="{9FDBE962-DC9F-4607-8552-065C4A363093}"/>
    <cellStyle name="Percent 15" xfId="294" xr:uid="{25815A54-8733-4EB3-ACBB-995FCC0535B2}"/>
    <cellStyle name="Percent 2" xfId="50" xr:uid="{C8E1E661-CC20-445E-BFA8-09BD1B730CC2}"/>
    <cellStyle name="Percent 2 2" xfId="295" xr:uid="{41FD620A-84C2-4B19-A304-909A5F76F17F}"/>
    <cellStyle name="Percent 2 3" xfId="110" xr:uid="{3D83E029-15A0-427A-B533-B37AF41979F9}"/>
    <cellStyle name="Percent 2 4" xfId="116" xr:uid="{F2420095-3881-438B-AB37-2C1FDF34654B}"/>
    <cellStyle name="Percent 2 4 2" xfId="659" xr:uid="{4325D9FF-4D94-4503-95B9-C80722454B8B}"/>
    <cellStyle name="Percent 2 4 3" xfId="669" xr:uid="{EB052DB9-C478-48C2-A3B3-2B2CBE2971B0}"/>
    <cellStyle name="Percent 2 5" xfId="103" xr:uid="{645EED76-D018-401B-B6F2-10B0EE938220}"/>
    <cellStyle name="Percent 3" xfId="296" xr:uid="{1406C7ED-E3CF-4A0F-9CF9-99058FBF292A}"/>
    <cellStyle name="Percent 3 2" xfId="297" xr:uid="{2E6AE5F9-E47C-4709-B841-7395134F2F58}"/>
    <cellStyle name="Percent 4" xfId="298" xr:uid="{B08A8E7C-4923-4E95-9C50-43C7A86DCBD7}"/>
    <cellStyle name="Percent 4 2" xfId="299" xr:uid="{A7E4FF2E-1D4B-4AF3-8DF0-567AAE9191FE}"/>
    <cellStyle name="Percent 4 2 2" xfId="656" xr:uid="{A83AEA8A-BF1A-46A1-AEF7-BA86700E8D3C}"/>
    <cellStyle name="Percent 4 2 2 2" xfId="783" xr:uid="{DAD25A14-897D-4647-BF95-AC7A2DC7A2B5}"/>
    <cellStyle name="Percent 4 2 3" xfId="728" xr:uid="{2B0F92AE-AC52-4E12-8145-47CBE25B2DFC}"/>
    <cellStyle name="Percent 4 3" xfId="655" xr:uid="{BBF3DAA8-082C-4031-9194-200AA40A11DF}"/>
    <cellStyle name="Percent 4 3 2" xfId="782" xr:uid="{55DC93AE-6D5A-4003-9223-48069862101D}"/>
    <cellStyle name="Percent 4 4" xfId="727" xr:uid="{EDA67ECA-1451-4B8B-AE8D-42DC888B8D0F}"/>
    <cellStyle name="Percent 5" xfId="677" xr:uid="{562DEC33-E9B5-4306-90A5-4C7AD2056C6F}"/>
    <cellStyle name="SAPBEXaggData" xfId="300" xr:uid="{CC4B68B7-2ED5-4C94-9386-4CB32B3D73CE}"/>
    <cellStyle name="SAPBEXaggData 2" xfId="301" xr:uid="{E46A6C16-528A-45A9-8BCE-02FE6D3302E0}"/>
    <cellStyle name="SAPBEXaggData 2 2" xfId="302" xr:uid="{55024E09-43D9-4D82-99DD-552EFD41430D}"/>
    <cellStyle name="SAPBEXaggData 2 2 2" xfId="303" xr:uid="{102339A1-81CC-47E9-8856-14456FAD7C25}"/>
    <cellStyle name="SAPBEXaggData 2 3" xfId="304" xr:uid="{E79D511D-F69B-480E-8249-886BF6200D58}"/>
    <cellStyle name="SAPBEXaggData 2 4" xfId="506" xr:uid="{ECAC3EAD-D732-4F08-8744-7DE00F3BBD28}"/>
    <cellStyle name="SAPBEXaggData 3" xfId="305" xr:uid="{4C5FDDE1-E86E-46DC-A80A-2172F24C50A2}"/>
    <cellStyle name="SAPBEXaggData 4" xfId="507" xr:uid="{AECCF6D6-9BE7-49C0-ABED-FEBC5CBC8A60}"/>
    <cellStyle name="SAPBEXaggData 5" xfId="508" xr:uid="{B0787B43-86C7-4968-9E0A-0D503C985975}"/>
    <cellStyle name="SAPBEXaggData 6" xfId="509" xr:uid="{26835A6E-CCC2-43B5-B4A9-693FC7C8CBD5}"/>
    <cellStyle name="SAPBEXaggDataEmph" xfId="306" xr:uid="{95587BC3-2C03-4FFC-85C9-85EFE6EC0E5C}"/>
    <cellStyle name="SAPBEXaggDataEmph 2" xfId="307" xr:uid="{2C80D2C9-73B1-4EE8-A4F4-1AFBDCC86F07}"/>
    <cellStyle name="SAPBEXaggDataEmph 2 2" xfId="308" xr:uid="{7C0B5F55-9572-434D-A00E-ABF7949D61DE}"/>
    <cellStyle name="SAPBEXaggDataEmph 3" xfId="309" xr:uid="{3BD42DA1-B1AE-4161-810F-713D1DBA6ECA}"/>
    <cellStyle name="SAPBEXaggDataEmph 4" xfId="510" xr:uid="{F775135C-8981-48A3-91AA-1349C1857204}"/>
    <cellStyle name="SAPBEXaggItem" xfId="310" xr:uid="{EF995562-49BF-4D2D-88F9-4D3209185E7B}"/>
    <cellStyle name="SAPBEXaggItem 2" xfId="311" xr:uid="{51BF4A7D-52B6-485A-B5A6-823E602696B3}"/>
    <cellStyle name="SAPBEXaggItem 2 2" xfId="312" xr:uid="{4FB9A5C6-11A7-45B7-9587-5754844EF1F5}"/>
    <cellStyle name="SAPBEXaggItem 2 2 2" xfId="313" xr:uid="{FF029F54-030B-4254-BFAB-A57A6390A2DD}"/>
    <cellStyle name="SAPBEXaggItem 2 3" xfId="314" xr:uid="{51A2E24C-D269-4457-9125-1859DFE52AF8}"/>
    <cellStyle name="SAPBEXaggItem 2 4" xfId="511" xr:uid="{845CD2C6-F898-4724-9FF1-C8435F99C638}"/>
    <cellStyle name="SAPBEXaggItem 3" xfId="315" xr:uid="{FA574EF5-7BDF-4BA0-B60B-19AF09AE255F}"/>
    <cellStyle name="SAPBEXaggItem 4" xfId="512" xr:uid="{8B6FCCFE-0319-4090-BAC5-4D7679EBE535}"/>
    <cellStyle name="SAPBEXaggItem 5" xfId="513" xr:uid="{EC6D5C07-DC06-43D5-94F9-A81CC5E77CB1}"/>
    <cellStyle name="SAPBEXaggItem 6" xfId="514" xr:uid="{10A83785-B108-40F8-A471-5216376C27D4}"/>
    <cellStyle name="SAPBEXaggItemX" xfId="316" xr:uid="{75A89F05-7AEA-4206-BDB0-924EEE2E237D}"/>
    <cellStyle name="SAPBEXaggItemX 2" xfId="317" xr:uid="{43C46D2A-5FC1-4F3B-B055-A00D9FBCCCCC}"/>
    <cellStyle name="SAPBEXaggItemX 2 2" xfId="318" xr:uid="{590022F5-F84F-4071-BAE3-9A4FEF6B9C71}"/>
    <cellStyle name="SAPBEXaggItemX 3" xfId="319" xr:uid="{51612947-B399-4A44-9FE2-4A12851849AB}"/>
    <cellStyle name="SAPBEXaggItemX 4" xfId="515" xr:uid="{1DF35403-7A06-4201-B1F4-6C873FB0CDF3}"/>
    <cellStyle name="SAPBEXchaText" xfId="320" xr:uid="{D42D3799-F67B-4583-8A4F-D0FB3D8BF3FE}"/>
    <cellStyle name="SAPBEXchaText 2" xfId="321" xr:uid="{EBAB498C-05C1-4697-A6E9-83DC641AFCC2}"/>
    <cellStyle name="SAPBEXchaText 2 2" xfId="322" xr:uid="{78E520C3-FFD3-4FCF-8376-FF0D63F36A1A}"/>
    <cellStyle name="SAPBEXchaText 2 2 2" xfId="323" xr:uid="{10D86D3E-4B24-4D62-916D-A56CAE3A8E77}"/>
    <cellStyle name="SAPBEXchaText 2 3" xfId="324" xr:uid="{34B46B58-A9F6-460E-A0A9-8340274A7213}"/>
    <cellStyle name="SAPBEXchaText 2 4" xfId="516" xr:uid="{2AA1B876-3FD3-46BC-9ACC-1353757B83BC}"/>
    <cellStyle name="SAPBEXchaText 3" xfId="325" xr:uid="{76B6E5DF-B987-40AE-AC15-1A106174DE9B}"/>
    <cellStyle name="SAPBEXchaText 4" xfId="517" xr:uid="{04652D2F-0C8E-491D-9B8C-52E75DB068CC}"/>
    <cellStyle name="SAPBEXchaText 5" xfId="518" xr:uid="{E40E7227-00C4-4865-B437-AC5D4BF0E75B}"/>
    <cellStyle name="SAPBEXchaText 6" xfId="519" xr:uid="{1EEBC290-EEBB-4F09-93DC-E233E4548314}"/>
    <cellStyle name="SAPBEXexcBad7" xfId="326" xr:uid="{D50107BF-222F-4CCF-9619-3779ECA63F36}"/>
    <cellStyle name="SAPBEXexcBad7 2" xfId="327" xr:uid="{587685A4-A72A-45AE-B69D-9C68B7D670C3}"/>
    <cellStyle name="SAPBEXexcBad7 2 2" xfId="328" xr:uid="{794F309B-9948-45EC-A173-747168908750}"/>
    <cellStyle name="SAPBEXexcBad7 3" xfId="329" xr:uid="{E5C98A65-184C-4396-BD3D-61856DF29F98}"/>
    <cellStyle name="SAPBEXexcBad7 4" xfId="520" xr:uid="{F86B721D-3E1F-4C01-8974-EF5EBD7114FB}"/>
    <cellStyle name="SAPBEXexcBad8" xfId="330" xr:uid="{D760F6AE-1C58-49F6-94D2-DB30080958A5}"/>
    <cellStyle name="SAPBEXexcBad8 2" xfId="331" xr:uid="{99388333-6A82-4978-9903-231A6B81CF13}"/>
    <cellStyle name="SAPBEXexcBad8 2 2" xfId="332" xr:uid="{5597A81C-4439-49BB-AEE3-6E203E8E3D87}"/>
    <cellStyle name="SAPBEXexcBad8 3" xfId="333" xr:uid="{CF617558-120E-4704-9803-759FA38DC3F8}"/>
    <cellStyle name="SAPBEXexcBad8 4" xfId="521" xr:uid="{46EA2A88-F277-48CC-A858-74F709A2F448}"/>
    <cellStyle name="SAPBEXexcBad9" xfId="334" xr:uid="{AADF7CEC-ABCB-4BB3-BAD1-C0E1A2CA30E5}"/>
    <cellStyle name="SAPBEXexcBad9 2" xfId="522" xr:uid="{D4E60647-7C5A-4EAA-81EE-826433614BFA}"/>
    <cellStyle name="SAPBEXexcBad9 3" xfId="523" xr:uid="{4F6A3EDA-169A-425B-83D6-D6B0169E2C08}"/>
    <cellStyle name="SAPBEXexcBad9 4" xfId="524" xr:uid="{8232841E-F1B7-41B4-9403-C55DB39DFB52}"/>
    <cellStyle name="SAPBEXexcCritical4" xfId="335" xr:uid="{74E017BE-F647-4FC1-8AC1-3A885E5146F5}"/>
    <cellStyle name="SAPBEXexcCritical4 2" xfId="336" xr:uid="{294B259A-FFCB-4312-B57A-C43ED99D8F8B}"/>
    <cellStyle name="SAPBEXexcCritical4 2 2" xfId="337" xr:uid="{DF87482B-E12A-4C78-BC3F-D98F63B8FC9F}"/>
    <cellStyle name="SAPBEXexcCritical4 3" xfId="338" xr:uid="{C1628829-5341-4904-BC4E-27FD08983737}"/>
    <cellStyle name="SAPBEXexcCritical4 4" xfId="525" xr:uid="{CE9EF42C-B779-4343-A0B2-65BC5D2D3029}"/>
    <cellStyle name="SAPBEXexcCritical5" xfId="339" xr:uid="{D6C8CDD4-DB8E-4EA9-A7D4-A73D125FD96C}"/>
    <cellStyle name="SAPBEXexcCritical5 2" xfId="340" xr:uid="{432F5D94-54B9-4E25-935D-A8AEB1EE5108}"/>
    <cellStyle name="SAPBEXexcCritical5 2 2" xfId="341" xr:uid="{2B9888FB-140F-44D7-B3A6-29D0CCA73121}"/>
    <cellStyle name="SAPBEXexcCritical5 3" xfId="342" xr:uid="{C2F37BC3-9B76-468F-89B3-199B6D797C5C}"/>
    <cellStyle name="SAPBEXexcCritical5 4" xfId="526" xr:uid="{FF1C33AE-2B96-480E-B97E-6F9345C1A1D5}"/>
    <cellStyle name="SAPBEXexcCritical6" xfId="343" xr:uid="{638417E3-6083-40C1-A125-30781A25A5F2}"/>
    <cellStyle name="SAPBEXexcCritical6 2" xfId="344" xr:uid="{6BECE82B-34B7-4506-840D-2E560BB4EFD0}"/>
    <cellStyle name="SAPBEXexcCritical6 2 2" xfId="345" xr:uid="{6F86B9FE-5A3A-4426-8815-5B3500DC6A21}"/>
    <cellStyle name="SAPBEXexcCritical6 3" xfId="346" xr:uid="{F0426322-F205-44DF-A44C-6F1570690B66}"/>
    <cellStyle name="SAPBEXexcCritical6 4" xfId="527" xr:uid="{E70B34F5-8927-4CE8-823C-EBAE422218BA}"/>
    <cellStyle name="SAPBEXexcGood1" xfId="347" xr:uid="{5CB034BC-4CE2-4618-86F0-7AAB3FF48CA2}"/>
    <cellStyle name="SAPBEXexcGood1 2" xfId="348" xr:uid="{58B1823B-9FCB-46CF-98EE-BC9668CA7C20}"/>
    <cellStyle name="SAPBEXexcGood1 2 2" xfId="349" xr:uid="{AD0C76E3-7212-4CFA-B65A-1E83ECB74CB6}"/>
    <cellStyle name="SAPBEXexcGood1 3" xfId="350" xr:uid="{1045385D-DF51-4073-991D-E6E9921B54B3}"/>
    <cellStyle name="SAPBEXexcGood1 4" xfId="528" xr:uid="{A883357C-2B9D-4198-98F8-9C3BCB2D763F}"/>
    <cellStyle name="SAPBEXexcGood2" xfId="351" xr:uid="{E4B7C70B-4474-4C84-BD96-1FFC4740A4E7}"/>
    <cellStyle name="SAPBEXexcGood2 2" xfId="352" xr:uid="{91120F48-6773-4567-AEE3-37DE70E170A1}"/>
    <cellStyle name="SAPBEXexcGood2 2 2" xfId="353" xr:uid="{25982A10-3679-4835-B8AB-D161C255EF88}"/>
    <cellStyle name="SAPBEXexcGood2 3" xfId="354" xr:uid="{C31562E4-D905-4CAF-BB28-3BC830883376}"/>
    <cellStyle name="SAPBEXexcGood2 4" xfId="529" xr:uid="{40567CB9-F099-432E-9456-B901BE0B8FC5}"/>
    <cellStyle name="SAPBEXexcGood3" xfId="355" xr:uid="{D1A51DA1-F5E0-45CE-879D-F40FAB8D40DE}"/>
    <cellStyle name="SAPBEXexcGood3 2" xfId="356" xr:uid="{9B7147C4-3114-4D8F-A4D3-5395CF9B2175}"/>
    <cellStyle name="SAPBEXexcGood3 2 2" xfId="357" xr:uid="{2594FCB7-39C7-464A-8D7C-BC96DB215476}"/>
    <cellStyle name="SAPBEXexcGood3 3" xfId="358" xr:uid="{4B3E4401-2118-42E0-8881-4C3D72FBC3BA}"/>
    <cellStyle name="SAPBEXexcGood3 4" xfId="530" xr:uid="{432885AB-0DAF-4F84-86F2-5C5995CCE6A7}"/>
    <cellStyle name="SAPBEXfilterDrill" xfId="359" xr:uid="{58337B8F-5E2A-47D1-9A20-F0F56ACCABCF}"/>
    <cellStyle name="SAPBEXfilterDrill 2" xfId="531" xr:uid="{2622C0A7-EEF8-400C-810C-374DCBF4ACAB}"/>
    <cellStyle name="SAPBEXfilterDrill 3" xfId="532" xr:uid="{9FACB85F-25A4-4D95-B537-4C7677FA430C}"/>
    <cellStyle name="SAPBEXfilterDrill 4" xfId="533" xr:uid="{CC293D50-5A36-47E4-905F-7B55A5FC26BF}"/>
    <cellStyle name="SAPBEXfilterItem" xfId="360" xr:uid="{68ACC97B-4F95-40FB-B640-EFE918C5883A}"/>
    <cellStyle name="SAPBEXfilterItem 2" xfId="534" xr:uid="{61B0D090-2679-4175-9DC4-287A096EF19F}"/>
    <cellStyle name="SAPBEXfilterItem 3" xfId="535" xr:uid="{6EE70910-03C3-48C3-B2B9-DF72DC496E94}"/>
    <cellStyle name="SAPBEXfilterItem 4" xfId="536" xr:uid="{B7CD3263-528F-474B-BE99-83C29635FE2E}"/>
    <cellStyle name="SAPBEXfilterText" xfId="361" xr:uid="{9347600B-F170-41FD-ABB6-B5D45D5113F6}"/>
    <cellStyle name="SAPBEXfilterText 2" xfId="537" xr:uid="{1FC36E4E-4734-4D25-A232-BCD36BB1B773}"/>
    <cellStyle name="SAPBEXfilterText 3" xfId="538" xr:uid="{433CFAE5-EBF0-45F5-B378-66701DB5CF33}"/>
    <cellStyle name="SAPBEXfilterText 4" xfId="539" xr:uid="{2A473A4C-6ADC-4EB0-88D3-37F04980F81E}"/>
    <cellStyle name="SAPBEXformats" xfId="362" xr:uid="{CF3BD15A-4171-4004-9DD0-7929367C8008}"/>
    <cellStyle name="SAPBEXformats 2" xfId="363" xr:uid="{E6DF54B5-A553-4243-821C-E235448DEFCF}"/>
    <cellStyle name="SAPBEXformats 2 2" xfId="364" xr:uid="{885A2E68-08A9-4D80-8C30-5C654F05D6EC}"/>
    <cellStyle name="SAPBEXformats 3" xfId="365" xr:uid="{58E674D7-5748-4827-9C20-5AC696CC4F8E}"/>
    <cellStyle name="SAPBEXformats 4" xfId="540" xr:uid="{C27FDA61-485A-4EB5-B1FA-99E4BC5C689C}"/>
    <cellStyle name="SAPBEXheaderItem" xfId="366" xr:uid="{E9A99DB8-D915-474B-80E4-30A4AA1A3836}"/>
    <cellStyle name="SAPBEXheaderItem 2" xfId="541" xr:uid="{9528C45F-D8B0-457F-9FC0-BC813C8EE5F2}"/>
    <cellStyle name="SAPBEXheaderItem 3" xfId="542" xr:uid="{60C79D13-B165-4EEA-8982-419FF48D7E91}"/>
    <cellStyle name="SAPBEXheaderItem 4" xfId="543" xr:uid="{E73CFE87-AA2B-4D91-A02E-C8D94EBE5FFB}"/>
    <cellStyle name="SAPBEXheaderText" xfId="367" xr:uid="{9148A258-55BA-4072-91E1-749E23D37A69}"/>
    <cellStyle name="SAPBEXheaderText 2" xfId="544" xr:uid="{8BAC89E0-1BBD-427B-846F-DD90FAA62DED}"/>
    <cellStyle name="SAPBEXheaderText 3" xfId="545" xr:uid="{998C0A1F-BE36-448F-ADE6-53C284D12E3C}"/>
    <cellStyle name="SAPBEXheaderText 4" xfId="546" xr:uid="{95701922-4A9D-416E-B4FF-0FB0769A240A}"/>
    <cellStyle name="SAPBEXHLevel0" xfId="368" xr:uid="{17229A6C-BB23-484F-A916-7F4FE29E54DF}"/>
    <cellStyle name="SAPBEXHLevel0 2" xfId="369" xr:uid="{E5205306-5AAF-40FB-B729-1599D98D541C}"/>
    <cellStyle name="SAPBEXHLevel0 2 2" xfId="370" xr:uid="{D1989497-B23A-45CF-8A70-7C3D4282344B}"/>
    <cellStyle name="SAPBEXHLevel0 3" xfId="371" xr:uid="{31B0B673-9FCF-49F5-8EC8-350DC21B0F8F}"/>
    <cellStyle name="SAPBEXHLevel0 4" xfId="547" xr:uid="{8E83C67A-0D68-4F68-A2C4-B74130A5FC72}"/>
    <cellStyle name="SAPBEXHLevel0X" xfId="372" xr:uid="{26F281B6-B15B-425B-BE7F-8E15E95B3036}"/>
    <cellStyle name="SAPBEXHLevel0X 2" xfId="373" xr:uid="{6128DA94-69CA-4C86-9B4F-BC7DABDA8126}"/>
    <cellStyle name="SAPBEXHLevel0X 2 2" xfId="374" xr:uid="{E16C04EA-E076-410D-BC90-892518CBEEB5}"/>
    <cellStyle name="SAPBEXHLevel0X 2 2 2" xfId="375" xr:uid="{6777009C-D895-4CEE-93A3-76550F691E01}"/>
    <cellStyle name="SAPBEXHLevel0X 2 3" xfId="376" xr:uid="{AC75F592-FB5B-4FA5-A754-6BC2601AAC99}"/>
    <cellStyle name="SAPBEXHLevel0X 2 4" xfId="548" xr:uid="{A8ECE8DA-66BF-4279-AAF5-4B5B43387133}"/>
    <cellStyle name="SAPBEXHLevel0X 3" xfId="377" xr:uid="{0AA03067-9A35-4191-A1A0-13AA6BABBB86}"/>
    <cellStyle name="SAPBEXHLevel0X 3 2" xfId="378" xr:uid="{B7D3C09A-C171-4F5F-A001-8E6CB4E3B951}"/>
    <cellStyle name="SAPBEXHLevel0X 3 2 2" xfId="379" xr:uid="{1135375C-C455-46E4-A882-68420E96A0F2}"/>
    <cellStyle name="SAPBEXHLevel0X 3 3" xfId="380" xr:uid="{632AA674-471C-4073-8455-86B2C37FF715}"/>
    <cellStyle name="SAPBEXHLevel0X 3 4" xfId="549" xr:uid="{C109B0E4-AA9F-4A22-91E5-1EFACEEC8342}"/>
    <cellStyle name="SAPBEXHLevel0X 4" xfId="381" xr:uid="{6189871D-9656-4114-9186-A385E3F9D75F}"/>
    <cellStyle name="SAPBEXHLevel0X 4 2" xfId="382" xr:uid="{B21519E3-9B7D-4E03-B4A6-B249C2BBF358}"/>
    <cellStyle name="SAPBEXHLevel0X 4 2 2" xfId="383" xr:uid="{CB6E8FE2-72ED-4501-9C63-CBB123EA56AA}"/>
    <cellStyle name="SAPBEXHLevel0X 4 3" xfId="384" xr:uid="{8739D0E0-8E22-4668-A4FF-09822085E95B}"/>
    <cellStyle name="SAPBEXHLevel0X 4 4" xfId="550" xr:uid="{2641C3FD-4085-41E4-B626-DE54A774E8A5}"/>
    <cellStyle name="SAPBEXHLevel0X 5" xfId="385" xr:uid="{75CBABEC-CFAD-4D37-A7FD-3AFA50EB0228}"/>
    <cellStyle name="SAPBEXHLevel0X 6" xfId="551" xr:uid="{2E433F94-D70C-4E42-9A97-F8BB6F5B0F65}"/>
    <cellStyle name="SAPBEXHLevel0X 7" xfId="552" xr:uid="{164CD308-D5EF-4655-80D9-F7E0744CE34F}"/>
    <cellStyle name="SAPBEXHLevel0X 8" xfId="553" xr:uid="{5EF7E830-F0CA-4B0E-9F79-A52D035AB38C}"/>
    <cellStyle name="SAPBEXHLevel1" xfId="386" xr:uid="{BAD2094B-5FDF-41DD-B10C-34C5FEE52579}"/>
    <cellStyle name="SAPBEXHLevel1 2" xfId="387" xr:uid="{A77FD226-E71F-4D34-96BF-15774E8225B1}"/>
    <cellStyle name="SAPBEXHLevel1 2 2" xfId="388" xr:uid="{19814D5E-51D8-4C33-AB43-84278849B41D}"/>
    <cellStyle name="SAPBEXHLevel1 3" xfId="389" xr:uid="{2AB09A49-0A46-4536-B823-92092A9F8CE2}"/>
    <cellStyle name="SAPBEXHLevel1 4" xfId="554" xr:uid="{29872396-1C49-407E-80EB-ABC07BBDF061}"/>
    <cellStyle name="SAPBEXHLevel1X" xfId="390" xr:uid="{E65508B1-4D3C-4769-9CAD-B54060E3228F}"/>
    <cellStyle name="SAPBEXHLevel1X 2" xfId="391" xr:uid="{C9A30117-2E5E-4919-8C76-39BF40ED5A62}"/>
    <cellStyle name="SAPBEXHLevel1X 2 2" xfId="392" xr:uid="{153BDFC7-F1FD-45F1-8BAB-4B2A7D531EC8}"/>
    <cellStyle name="SAPBEXHLevel1X 2 2 2" xfId="393" xr:uid="{29FCB41C-318E-4C01-B9EB-69ED0F9DAB4D}"/>
    <cellStyle name="SAPBEXHLevel1X 2 3" xfId="394" xr:uid="{DB2EA873-5D6C-446D-83A5-8C642706A379}"/>
    <cellStyle name="SAPBEXHLevel1X 2 4" xfId="555" xr:uid="{469F3F59-1734-4F91-8018-D72333C0DFBE}"/>
    <cellStyle name="SAPBEXHLevel1X 3" xfId="395" xr:uid="{77D2D738-9521-4BFC-9D05-5E10325DE457}"/>
    <cellStyle name="SAPBEXHLevel1X 3 2" xfId="396" xr:uid="{7B53D8CF-3E77-4B6E-95BD-CF586E5EE8E6}"/>
    <cellStyle name="SAPBEXHLevel1X 3 2 2" xfId="397" xr:uid="{648D0F19-CFBD-432C-B020-B64809895FB7}"/>
    <cellStyle name="SAPBEXHLevel1X 3 3" xfId="398" xr:uid="{5BA82169-BF24-46AF-9152-8A1966B33B30}"/>
    <cellStyle name="SAPBEXHLevel1X 3 4" xfId="556" xr:uid="{B5158F6C-FCEA-4A53-B8C8-68781D8AAF78}"/>
    <cellStyle name="SAPBEXHLevel1X 4" xfId="399" xr:uid="{4C6F5BAF-B46F-4527-8A89-B8A1EF4E9F68}"/>
    <cellStyle name="SAPBEXHLevel1X 4 2" xfId="400" xr:uid="{C353936D-6A6D-46CF-8B27-1D5A27531E35}"/>
    <cellStyle name="SAPBEXHLevel1X 5" xfId="401" xr:uid="{DCF4B6BA-F4DD-4552-B458-789C21FB9243}"/>
    <cellStyle name="SAPBEXHLevel1X 6" xfId="557" xr:uid="{4945FB20-80CC-4D09-B9C4-D02597E8DFE1}"/>
    <cellStyle name="SAPBEXHLevel2" xfId="402" xr:uid="{5B30DD0A-2A91-4D95-9E8A-6C5136B82903}"/>
    <cellStyle name="SAPBEXHLevel2 2" xfId="403" xr:uid="{3F457A15-43F3-4696-A9EF-DDC8A9A9D698}"/>
    <cellStyle name="SAPBEXHLevel2 2 2" xfId="404" xr:uid="{867ABB34-7A59-4CED-AAA8-F42630B528C6}"/>
    <cellStyle name="SAPBEXHLevel2 3" xfId="405" xr:uid="{F37278B8-95B5-4973-B484-584D82994DE9}"/>
    <cellStyle name="SAPBEXHLevel2 4" xfId="558" xr:uid="{4009C4D5-8A8D-446F-991E-83F4F84ADB7A}"/>
    <cellStyle name="SAPBEXHLevel2X" xfId="406" xr:uid="{9CFE7DAC-DFEF-4E67-95BE-333ABE508E42}"/>
    <cellStyle name="SAPBEXHLevel2X 2" xfId="407" xr:uid="{DFC5B68C-5AFC-4B5F-9E31-2BDD85E3BB9E}"/>
    <cellStyle name="SAPBEXHLevel2X 2 2" xfId="408" xr:uid="{1EF84D15-1058-4925-8A80-B3C3BE06A919}"/>
    <cellStyle name="SAPBEXHLevel2X 2 2 2" xfId="409" xr:uid="{282A352E-2983-445C-82F7-EE8F41F6B725}"/>
    <cellStyle name="SAPBEXHLevel2X 2 3" xfId="410" xr:uid="{3D1707AB-1F0F-4B68-B1E5-C2F329870934}"/>
    <cellStyle name="SAPBEXHLevel2X 2 4" xfId="559" xr:uid="{E2501E5A-8652-4369-B532-A101FEFD01A2}"/>
    <cellStyle name="SAPBEXHLevel2X 3" xfId="411" xr:uid="{E2DCA843-81EA-40A8-9E36-7E63B76C93C7}"/>
    <cellStyle name="SAPBEXHLevel2X 3 2" xfId="412" xr:uid="{7A6B22BF-8FB2-4A3B-BDF6-DDFA73D83042}"/>
    <cellStyle name="SAPBEXHLevel2X 3 2 2" xfId="413" xr:uid="{A24CA5CA-1650-496F-8CB6-F9A69FA57B37}"/>
    <cellStyle name="SAPBEXHLevel2X 3 3" xfId="414" xr:uid="{5487F84D-E3DC-49E1-B5F5-EFBF2F848FE7}"/>
    <cellStyle name="SAPBEXHLevel2X 3 4" xfId="560" xr:uid="{C9798192-D498-49F8-AB49-07C4DB211A83}"/>
    <cellStyle name="SAPBEXHLevel2X 4" xfId="415" xr:uid="{2D5DE73F-B741-4A81-A432-4377FFE4D4C9}"/>
    <cellStyle name="SAPBEXHLevel2X 4 2" xfId="416" xr:uid="{38997AFE-F339-4CCD-ADCC-F21F494CFB29}"/>
    <cellStyle name="SAPBEXHLevel2X 5" xfId="417" xr:uid="{9E495F8D-2A45-4182-B89A-F8D511506D78}"/>
    <cellStyle name="SAPBEXHLevel2X 6" xfId="561" xr:uid="{6D08F026-F406-4338-B2DA-7863B988192B}"/>
    <cellStyle name="SAPBEXHLevel3" xfId="418" xr:uid="{67F7E7FB-7221-4DFE-8BA3-5B9755460D15}"/>
    <cellStyle name="SAPBEXHLevel3 2" xfId="419" xr:uid="{3B14DBA7-5FF9-40F7-9FB6-708C3517A90A}"/>
    <cellStyle name="SAPBEXHLevel3 2 2" xfId="420" xr:uid="{48879B9F-D38E-4D98-9A51-1FEF5E560CE1}"/>
    <cellStyle name="SAPBEXHLevel3 3" xfId="421" xr:uid="{61228D6D-87FF-4976-996B-0106B44995F2}"/>
    <cellStyle name="SAPBEXHLevel3 4" xfId="562" xr:uid="{65533BDC-2AD1-427D-903E-2211D9B2978E}"/>
    <cellStyle name="SAPBEXHLevel3X" xfId="422" xr:uid="{73EC9E29-88AE-42BF-9750-6A16A137B913}"/>
    <cellStyle name="SAPBEXHLevel3X 2" xfId="423" xr:uid="{EDE41B98-5645-4997-9B0C-00452572C41E}"/>
    <cellStyle name="SAPBEXHLevel3X 2 2" xfId="424" xr:uid="{0AE9DB7B-F2A0-4324-B410-373D40C4EA4A}"/>
    <cellStyle name="SAPBEXHLevel3X 2 2 2" xfId="425" xr:uid="{27893C68-7563-4B6D-8E48-F48F935B93A3}"/>
    <cellStyle name="SAPBEXHLevel3X 2 3" xfId="426" xr:uid="{2F032481-DC24-4FAD-8C6B-A7B6EE92A133}"/>
    <cellStyle name="SAPBEXHLevel3X 2 4" xfId="563" xr:uid="{DAB1EE7A-866D-4476-AC7E-11E2D5292D50}"/>
    <cellStyle name="SAPBEXHLevel3X 3" xfId="427" xr:uid="{CCBCED19-5916-41A0-8FE6-A83BF7DBDDC4}"/>
    <cellStyle name="SAPBEXHLevel3X 3 2" xfId="428" xr:uid="{001F82D2-500E-4687-BB19-C8C46582D706}"/>
    <cellStyle name="SAPBEXHLevel3X 3 2 2" xfId="429" xr:uid="{0C998F81-D980-4B81-82C8-CA69C04AB461}"/>
    <cellStyle name="SAPBEXHLevel3X 3 3" xfId="430" xr:uid="{44A9C703-6FD1-4088-96E9-B7E1E8B4B17A}"/>
    <cellStyle name="SAPBEXHLevel3X 3 4" xfId="564" xr:uid="{F77BC9CA-6678-4DF0-8DF6-2332176D0694}"/>
    <cellStyle name="SAPBEXHLevel3X 4" xfId="431" xr:uid="{3296BBF8-14E2-45E0-B6B5-B8E7ACE8C96D}"/>
    <cellStyle name="SAPBEXHLevel3X 4 2" xfId="432" xr:uid="{CFAF818E-D124-4D18-BC75-8532DF43C45B}"/>
    <cellStyle name="SAPBEXHLevel3X 5" xfId="433" xr:uid="{5C7A4152-D30A-4687-9DD5-88D2EE153177}"/>
    <cellStyle name="SAPBEXHLevel3X 6" xfId="565" xr:uid="{6AE16824-119E-4838-8116-9D1A0A9B47D0}"/>
    <cellStyle name="SAPBEXinputData" xfId="434" xr:uid="{69B3248D-886E-4F86-8137-0FC2E5DFE96C}"/>
    <cellStyle name="SAPBEXinputData 2" xfId="435" xr:uid="{E830050A-1DC6-42A5-865C-A439AB4FFAD2}"/>
    <cellStyle name="SAPBEXinputData 3" xfId="436" xr:uid="{2B75768E-5F47-49B2-ABD2-38240D437012}"/>
    <cellStyle name="SAPBEXItemHeader" xfId="437" xr:uid="{A76E2058-524B-47A5-86B5-0668B52A4D20}"/>
    <cellStyle name="SAPBEXItemHeader 2" xfId="438" xr:uid="{DCBF6BF2-0615-42AB-A42C-158DB246A44F}"/>
    <cellStyle name="SAPBEXItemHeader 2 2" xfId="439" xr:uid="{57FBD986-0064-4490-9E74-06961F3186B5}"/>
    <cellStyle name="SAPBEXItemHeader 2 2 2" xfId="440" xr:uid="{0EB81357-3802-4807-A05A-B4834CCC1A88}"/>
    <cellStyle name="SAPBEXItemHeader 2 3" xfId="441" xr:uid="{57F87EF6-2032-4B85-BF31-8A725E724DED}"/>
    <cellStyle name="SAPBEXItemHeader 2 4" xfId="566" xr:uid="{DF7446F2-6CD3-47A1-91D5-DF0BB7C2624B}"/>
    <cellStyle name="SAPBEXItemHeader 2 5" xfId="567" xr:uid="{ED53FEC2-89A0-4B28-AA88-D8A87775888E}"/>
    <cellStyle name="SAPBEXItemHeader 3" xfId="442" xr:uid="{8B430123-9B22-4016-AA04-994784BF20F4}"/>
    <cellStyle name="SAPBEXItemHeader 4" xfId="568" xr:uid="{5C20987D-6B50-4F64-826C-EB36C7D5ADA4}"/>
    <cellStyle name="SAPBEXItemHeader 5" xfId="569" xr:uid="{080E9752-ADC5-48D2-BB52-01C9B006CB52}"/>
    <cellStyle name="SAPBEXItemHeader 6" xfId="570" xr:uid="{947AC4AD-1EAE-40BA-8C63-408527A61E8D}"/>
    <cellStyle name="SAPBEXresData" xfId="443" xr:uid="{458CAFAA-981F-4FF6-83C6-3AC99019B982}"/>
    <cellStyle name="SAPBEXresData 2" xfId="444" xr:uid="{35DD6FD6-45D4-4004-B003-2037BEE8E7A5}"/>
    <cellStyle name="SAPBEXresData 2 2" xfId="445" xr:uid="{89EB0815-00F9-4F93-8E48-ADA6CC9A156E}"/>
    <cellStyle name="SAPBEXresData 3" xfId="446" xr:uid="{3376BB55-B4B5-4875-A587-12DE4A0764BA}"/>
    <cellStyle name="SAPBEXresData 4" xfId="571" xr:uid="{8294FC0A-E249-48B3-A948-9E552DF81490}"/>
    <cellStyle name="SAPBEXresDataEmph" xfId="447" xr:uid="{2D304C99-E31C-4450-BC95-AA2A8BFCBD07}"/>
    <cellStyle name="SAPBEXresItem" xfId="448" xr:uid="{BD3587C3-FEB7-421D-BF57-868506E595B3}"/>
    <cellStyle name="SAPBEXresItem 2" xfId="449" xr:uid="{3C779E40-D7D1-40ED-B4FF-16F9E2027CC0}"/>
    <cellStyle name="SAPBEXresItem 2 2" xfId="450" xr:uid="{13FE80BC-0134-4443-9F99-6BC1A4F0E063}"/>
    <cellStyle name="SAPBEXresItem 3" xfId="451" xr:uid="{14FF0590-24C6-402E-9D37-282558E92AE2}"/>
    <cellStyle name="SAPBEXresItem 4" xfId="572" xr:uid="{558DA796-E4A4-4A8F-AE52-5A132594B505}"/>
    <cellStyle name="SAPBEXresItemX" xfId="452" xr:uid="{2C5BBACA-854C-4999-8FA8-BC787F97E00D}"/>
    <cellStyle name="SAPBEXresItemX 2" xfId="453" xr:uid="{05096B1C-6801-45D5-8993-FFA7B49F28AA}"/>
    <cellStyle name="SAPBEXresItemX 2 2" xfId="454" xr:uid="{36292ACD-1337-4FF5-805A-FD982987A247}"/>
    <cellStyle name="SAPBEXresItemX 3" xfId="455" xr:uid="{48ACB9C5-821E-485E-B958-8289A47CA6F6}"/>
    <cellStyle name="SAPBEXresItemX 4" xfId="573" xr:uid="{8DC1DAB9-AF6B-462C-8B45-A1FC902541F6}"/>
    <cellStyle name="SAPBEXstdData" xfId="456" xr:uid="{54126215-9187-465F-B664-4A58CAE2621D}"/>
    <cellStyle name="SAPBEXstdData 2" xfId="457" xr:uid="{EEF69F4D-61AA-4DEC-9CDD-E04634065991}"/>
    <cellStyle name="SAPBEXstdData 2 2" xfId="458" xr:uid="{1EB9218C-A276-4DD5-B387-FDC7E1D2B23A}"/>
    <cellStyle name="SAPBEXstdData 2 2 2" xfId="459" xr:uid="{A2D7D893-3D6F-4A2A-B702-13B8CF7F29EF}"/>
    <cellStyle name="SAPBEXstdData 2 3" xfId="460" xr:uid="{6A9C2581-8F22-48EB-A39E-2F6BF487E463}"/>
    <cellStyle name="SAPBEXstdData 2 4" xfId="574" xr:uid="{D99CE630-D962-4BEC-81B2-8C761A32833A}"/>
    <cellStyle name="SAPBEXstdData 3" xfId="461" xr:uid="{DC71235D-83F6-4843-9462-0AD93633144E}"/>
    <cellStyle name="SAPBEXstdData 4" xfId="575" xr:uid="{F98A0333-1C75-49D6-8740-33EEC0050024}"/>
    <cellStyle name="SAPBEXstdData 5" xfId="576" xr:uid="{DE94BB1A-4E8C-4DBE-8E7C-8DF6E3E9447C}"/>
    <cellStyle name="SAPBEXstdData 6" xfId="577" xr:uid="{8CBB43CC-F5D5-4430-9D7C-1096C474E014}"/>
    <cellStyle name="SAPBEXstdDataEmph" xfId="462" xr:uid="{1AFF7CC0-BC41-474B-9ACF-2E63D2A3EFEB}"/>
    <cellStyle name="SAPBEXstdDataEmph 2" xfId="463" xr:uid="{6745C97C-929E-4604-8C16-AE9EBB69E195}"/>
    <cellStyle name="SAPBEXstdDataEmph 2 2" xfId="464" xr:uid="{6E782145-558F-4F89-8E08-3406C1DF22F2}"/>
    <cellStyle name="SAPBEXstdDataEmph 3" xfId="465" xr:uid="{8A4EF4E6-C759-4354-99B8-531EAFB22255}"/>
    <cellStyle name="SAPBEXstdDataEmph 4" xfId="578" xr:uid="{F46DE97C-38D0-4C86-9EC3-C00F4D380B94}"/>
    <cellStyle name="SAPBEXstdItem" xfId="466" xr:uid="{24880F78-1906-4082-90C1-F458BD43F028}"/>
    <cellStyle name="SAPBEXstdItem 2" xfId="467" xr:uid="{60AAC36E-3695-48D6-BD75-92972D6167AF}"/>
    <cellStyle name="SAPBEXstdItem 2 2" xfId="468" xr:uid="{E32334EE-C7FF-4A9B-8D50-E08FB4C1754A}"/>
    <cellStyle name="SAPBEXstdItem 2 2 2" xfId="469" xr:uid="{C6664423-D0B7-4779-8A69-81D9F77A1214}"/>
    <cellStyle name="SAPBEXstdItem 2 3" xfId="470" xr:uid="{F41E6F14-B3CB-4CAF-8002-035B490136F9}"/>
    <cellStyle name="SAPBEXstdItem 2 4" xfId="579" xr:uid="{B2F327E2-B4C0-4967-AC33-19A02ACCF001}"/>
    <cellStyle name="SAPBEXstdItem 3" xfId="471" xr:uid="{32367BF7-E44C-4C85-B16B-F6EB8A1442BA}"/>
    <cellStyle name="SAPBEXstdItem 4" xfId="580" xr:uid="{B8A2D7A7-CA42-4213-9A95-93D348312852}"/>
    <cellStyle name="SAPBEXstdItem 5" xfId="581" xr:uid="{80B6CBB9-DEAA-4837-BFC4-8F8661A2A46A}"/>
    <cellStyle name="SAPBEXstdItem 6" xfId="582" xr:uid="{1E24216F-B5B3-4BDB-BF26-5158C687F759}"/>
    <cellStyle name="SAPBEXstdItemX" xfId="472" xr:uid="{81D2A9ED-F0F4-40B5-9C09-4F6616FC2E95}"/>
    <cellStyle name="SAPBEXstdItemX 2" xfId="473" xr:uid="{8238C5A7-3FE8-41F8-B632-D98FB6376A73}"/>
    <cellStyle name="SAPBEXstdItemX 2 2" xfId="474" xr:uid="{1C6603DB-1C7C-4949-BD12-D054FB5821AE}"/>
    <cellStyle name="SAPBEXstdItemX 3" xfId="475" xr:uid="{E01A7A47-3715-40A6-B908-A8E470C22F33}"/>
    <cellStyle name="SAPBEXstdItemX 4" xfId="583" xr:uid="{0D7F464F-DEA2-4847-993E-E7E75F39BE29}"/>
    <cellStyle name="SAPBEXtitle" xfId="476" xr:uid="{042EE8AC-5CCA-42E0-91F6-DAC062C13719}"/>
    <cellStyle name="SAPBEXtitle 2" xfId="584" xr:uid="{103BDC16-E4BA-40DC-B04E-869FFCB6305C}"/>
    <cellStyle name="SAPBEXtitle 3" xfId="585" xr:uid="{1BDD4E1B-9088-43A5-BBA3-BC19FF9AB3E6}"/>
    <cellStyle name="SAPBEXtitle 4" xfId="586" xr:uid="{A1457F68-0776-42F9-B1BC-565029771043}"/>
    <cellStyle name="SAPBEXunassignedItem" xfId="477" xr:uid="{27072AF8-2093-4BC9-A3CD-7C3DD623AFCB}"/>
    <cellStyle name="SAPBEXundefined" xfId="478" xr:uid="{A096A4C5-9071-46BD-ACF3-3AB2D69E4F78}"/>
    <cellStyle name="SAPBEXundefined 2" xfId="479" xr:uid="{3975BBC7-A4CC-47B4-9924-95B46C86DE76}"/>
    <cellStyle name="SAPBEXundefined 2 2" xfId="480" xr:uid="{FF80D9F9-8597-499C-B640-73012C548180}"/>
    <cellStyle name="SAPBEXundefined 3" xfId="481" xr:uid="{C1590FE6-91FB-45E2-A9B2-1E473F323147}"/>
    <cellStyle name="SAPBEXundefined 4" xfId="587" xr:uid="{A891B3F9-5908-4C70-94EB-03DF35595C9B}"/>
    <cellStyle name="SAPDataCell" xfId="67" xr:uid="{71EDB4C9-5687-4033-869E-2AB81BACF710}"/>
    <cellStyle name="SAPDimensionCell" xfId="54" xr:uid="{D437EE94-E756-4FE6-A2BB-C87B42B0DE1D}"/>
    <cellStyle name="SAPHierarchyCell0" xfId="70" xr:uid="{118E44DE-4927-4F6B-9F5B-5AFB403D62A4}"/>
    <cellStyle name="SAPHierarchyCell1" xfId="48" xr:uid="{D3DA9BFE-B421-4454-B2CA-5D534532BC65}"/>
    <cellStyle name="SAPHierarchyCell2" xfId="52" xr:uid="{C0C1C374-CA68-446A-94B6-F7727C332C00}"/>
    <cellStyle name="SAPHierarchyCell3" xfId="68" xr:uid="{F129B897-8044-4709-9E67-2D01D5B1AF15}"/>
    <cellStyle name="SAPHierarchyCell4" xfId="71" xr:uid="{24C917AB-06BD-41D0-BECF-B79D896DC5D7}"/>
    <cellStyle name="SAPMemberCell" xfId="69" xr:uid="{F5E5EDF7-7731-4275-9DB5-3C502DF327E0}"/>
    <cellStyle name="Sheet Title" xfId="482" xr:uid="{3304015C-F5B0-4118-9280-61C68B73A071}"/>
    <cellStyle name="Title 2" xfId="57" xr:uid="{499F1FE6-E435-47CC-85F8-AD42BA03562A}"/>
    <cellStyle name="Total 2" xfId="66" xr:uid="{0879C934-F809-4D80-87B9-F182410D57A2}"/>
    <cellStyle name="Total 2 2" xfId="484" xr:uid="{50B71286-1CCC-423C-8F6A-F916BB55A192}"/>
    <cellStyle name="Total 2 3" xfId="588" xr:uid="{B3F8FE2B-3366-47BE-AB54-65785BD02D45}"/>
    <cellStyle name="Total 2 4" xfId="589" xr:uid="{A5F9D813-796C-4920-86A8-D85A499264DF}"/>
    <cellStyle name="Total 2 5" xfId="483" xr:uid="{6C7C85DE-5400-4564-B0F9-46780377D4B9}"/>
    <cellStyle name="Warning Text 2" xfId="63" xr:uid="{5832A6AE-7033-4C58-AF6F-B05F0E289FCC}"/>
    <cellStyle name="Warning Text 2 2" xfId="485" xr:uid="{06C9BB78-E296-4732-A472-43FF9C5999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showOutlineSymbols="0" zoomScale="85" zoomScaleNormal="85" workbookViewId="0">
      <pane xSplit="3" ySplit="7" topLeftCell="D8" activePane="bottomRight" state="frozen"/>
      <selection pane="topRight" activeCell="E1" sqref="E1"/>
      <selection pane="bottomLeft" activeCell="A14" sqref="A14"/>
      <selection pane="bottomRight" sqref="A1:A2"/>
    </sheetView>
  </sheetViews>
  <sheetFormatPr defaultColWidth="12.6640625" defaultRowHeight="15"/>
  <cols>
    <col min="1" max="1" width="10" style="7" customWidth="1"/>
    <col min="2" max="2" width="12.21875" style="7" customWidth="1"/>
    <col min="3" max="3" width="39.77734375" style="7" bestFit="1" customWidth="1"/>
    <col min="4" max="4" width="14.5546875" style="7" bestFit="1" customWidth="1"/>
    <col min="5" max="16384" width="12.6640625" style="7"/>
  </cols>
  <sheetData>
    <row r="1" spans="1:17">
      <c r="A1" s="133" t="s">
        <v>214</v>
      </c>
    </row>
    <row r="2" spans="1:17">
      <c r="A2" t="s">
        <v>213</v>
      </c>
    </row>
    <row r="3" spans="1:17" ht="15.75" thickBot="1">
      <c r="A3" s="10"/>
      <c r="B3" s="9"/>
      <c r="C3" s="9"/>
      <c r="D3" s="9"/>
      <c r="E3" s="9"/>
      <c r="F3" s="9"/>
      <c r="G3" s="9"/>
      <c r="H3" s="9"/>
      <c r="I3" s="9"/>
      <c r="J3" s="9"/>
      <c r="K3" s="9"/>
      <c r="L3" s="9"/>
      <c r="M3" s="9"/>
      <c r="N3" s="9"/>
      <c r="O3" s="9"/>
      <c r="P3" s="9"/>
      <c r="Q3" s="9"/>
    </row>
    <row r="4" spans="1:17">
      <c r="A4" s="11"/>
      <c r="B4" s="11"/>
      <c r="C4" s="11"/>
      <c r="D4" s="11"/>
      <c r="E4" s="11"/>
      <c r="F4" s="11"/>
      <c r="G4" s="11"/>
      <c r="H4" s="11"/>
      <c r="I4" s="11"/>
      <c r="J4" s="11"/>
      <c r="K4" s="11"/>
      <c r="L4" s="11"/>
      <c r="M4" s="11"/>
      <c r="N4" s="11"/>
      <c r="O4" s="11"/>
      <c r="P4" s="11"/>
      <c r="Q4" s="11"/>
    </row>
    <row r="5" spans="1:17">
      <c r="A5" s="12"/>
      <c r="B5" s="13"/>
      <c r="D5" s="7" t="s">
        <v>0</v>
      </c>
      <c r="E5" s="7" t="s">
        <v>4</v>
      </c>
      <c r="F5" s="7" t="s">
        <v>0</v>
      </c>
      <c r="Q5" s="13" t="s">
        <v>6</v>
      </c>
    </row>
    <row r="6" spans="1:17">
      <c r="A6" s="12" t="s">
        <v>5</v>
      </c>
      <c r="B6" s="13" t="s">
        <v>8</v>
      </c>
      <c r="C6" s="13" t="s">
        <v>1</v>
      </c>
      <c r="D6" s="14">
        <v>44166</v>
      </c>
      <c r="E6" s="15">
        <v>44197</v>
      </c>
      <c r="F6" s="15">
        <v>44228</v>
      </c>
      <c r="G6" s="15">
        <v>44256</v>
      </c>
      <c r="H6" s="15">
        <v>44287</v>
      </c>
      <c r="I6" s="15">
        <v>44317</v>
      </c>
      <c r="J6" s="15">
        <v>44348</v>
      </c>
      <c r="K6" s="15">
        <v>44378</v>
      </c>
      <c r="L6" s="15">
        <v>44409</v>
      </c>
      <c r="M6" s="15">
        <v>44440</v>
      </c>
      <c r="N6" s="15">
        <v>44470</v>
      </c>
      <c r="O6" s="15">
        <v>44501</v>
      </c>
      <c r="P6" s="15">
        <v>44531</v>
      </c>
      <c r="Q6" s="13" t="s">
        <v>7</v>
      </c>
    </row>
    <row r="7" spans="1:17" ht="15.75" thickBot="1">
      <c r="A7" s="16"/>
      <c r="B7" s="9"/>
      <c r="C7" s="9"/>
      <c r="D7" s="17"/>
      <c r="E7" s="17"/>
      <c r="F7" s="17"/>
      <c r="G7" s="17"/>
      <c r="H7" s="17"/>
      <c r="I7" s="17"/>
      <c r="J7" s="17"/>
      <c r="K7" s="17"/>
      <c r="L7" s="17"/>
      <c r="M7" s="17"/>
      <c r="N7" s="17"/>
      <c r="O7" s="17"/>
      <c r="P7" s="17"/>
      <c r="Q7" s="17"/>
    </row>
    <row r="8" spans="1:17">
      <c r="A8" s="18"/>
      <c r="B8" s="19"/>
      <c r="C8" s="19"/>
      <c r="D8" s="20"/>
      <c r="E8" s="20"/>
      <c r="F8" s="20"/>
      <c r="G8" s="20"/>
      <c r="H8" s="20"/>
      <c r="I8" s="20"/>
      <c r="J8" s="20"/>
      <c r="K8" s="20"/>
      <c r="L8" s="20"/>
      <c r="M8" s="20"/>
      <c r="N8" s="20"/>
      <c r="O8" s="20"/>
      <c r="P8" s="20"/>
      <c r="Q8" s="20"/>
    </row>
    <row r="9" spans="1:17">
      <c r="A9" s="38">
        <v>1</v>
      </c>
      <c r="B9" s="21">
        <v>302</v>
      </c>
      <c r="C9" s="22" t="s">
        <v>67</v>
      </c>
      <c r="D9" s="29">
        <f>SUMIF('CDR Plant Data'!$A:$A,$B9,'CDR Plant Data'!$C:$C)</f>
        <v>241544.51</v>
      </c>
      <c r="E9" s="29">
        <f>SUMIF('CDR Plant Data'!$A:$A,$B9,'CDR Plant Data'!$D:$D)</f>
        <v>241544.51</v>
      </c>
      <c r="F9" s="29">
        <f>SUMIF('CDR Plant Data'!$A:$A,$B9,'CDR Plant Data'!$E:$E)</f>
        <v>241544.51</v>
      </c>
      <c r="G9" s="29">
        <f>SUMIF('CDR Plant Data'!$A:$A,$B9,'CDR Plant Data'!$F:$F)</f>
        <v>241544.51</v>
      </c>
      <c r="H9" s="29">
        <f>SUMIF('CDR Plant Data'!$A:$A,$B9,'CDR Plant Data'!$G:$G)</f>
        <v>241544.51</v>
      </c>
      <c r="I9" s="29">
        <f>SUMIF('CDR Plant Data'!$A:$A,$B9,'CDR Plant Data'!$H:$H)</f>
        <v>241544.51</v>
      </c>
      <c r="J9" s="29">
        <f>SUMIF('CDR Plant Data'!$A:$A,$B9,'CDR Plant Data'!$I:$I)</f>
        <v>241544.51</v>
      </c>
      <c r="K9" s="29">
        <f>SUMIF('CDR Plant Data'!$A:$A,$B9,'CDR Plant Data'!$J:$J)</f>
        <v>241544.51</v>
      </c>
      <c r="L9" s="29">
        <f>SUMIF('CDR Plant Data'!$A:$A,$B9,'CDR Plant Data'!$K:$K)</f>
        <v>241544.51</v>
      </c>
      <c r="M9" s="29">
        <f>SUMIF('CDR Plant Data'!$A:$A,$B9,'CDR Plant Data'!$L:$L)</f>
        <v>245647.46269853378</v>
      </c>
      <c r="N9" s="29">
        <f>SUMIF('CDR Plant Data'!$A:$A,$B9,'CDR Plant Data'!$M:$M)</f>
        <v>241544.51</v>
      </c>
      <c r="O9" s="29">
        <f>SUMIF('CDR Plant Data'!$A:$A,$B9,'CDR Plant Data'!$N:$N)</f>
        <v>241544.51</v>
      </c>
      <c r="P9" s="29">
        <f>SUMIF('CDR Plant Data'!$A:$A,$B9,'CDR Plant Data'!$O:$O)</f>
        <v>241489.91941360515</v>
      </c>
      <c r="Q9" s="29">
        <f t="shared" ref="Q9:Q46" si="0">(SUM(D9:P9))/13</f>
        <v>241855.92247016451</v>
      </c>
    </row>
    <row r="10" spans="1:17">
      <c r="A10" s="38">
        <f>A9+1</f>
        <v>2</v>
      </c>
      <c r="B10" s="21">
        <v>303</v>
      </c>
      <c r="C10" s="22" t="s">
        <v>68</v>
      </c>
      <c r="D10" s="29">
        <f>SUMIF('CDR Plant Data'!$A:$A,$B10,'CDR Plant Data'!$C:$C)</f>
        <v>220.22</v>
      </c>
      <c r="E10" s="29">
        <f>SUMIF('CDR Plant Data'!$A:$A,$B10,'CDR Plant Data'!$D:$D)</f>
        <v>220.22</v>
      </c>
      <c r="F10" s="29">
        <f>SUMIF('CDR Plant Data'!$A:$A,$B10,'CDR Plant Data'!$E:$E)</f>
        <v>220.22</v>
      </c>
      <c r="G10" s="29">
        <f>SUMIF('CDR Plant Data'!$A:$A,$B10,'CDR Plant Data'!$F:$F)</f>
        <v>331426.87</v>
      </c>
      <c r="H10" s="29">
        <f>SUMIF('CDR Plant Data'!$A:$A,$B10,'CDR Plant Data'!$G:$G)</f>
        <v>360551.67999999999</v>
      </c>
      <c r="I10" s="29">
        <f>SUMIF('CDR Plant Data'!$A:$A,$B10,'CDR Plant Data'!$H:$H)</f>
        <v>389676.49</v>
      </c>
      <c r="J10" s="29">
        <f>SUMIF('CDR Plant Data'!$A:$A,$B10,'CDR Plant Data'!$I:$I)</f>
        <v>461307.3</v>
      </c>
      <c r="K10" s="29">
        <f>SUMIF('CDR Plant Data'!$A:$A,$B10,'CDR Plant Data'!$J:$J)</f>
        <v>490432.11</v>
      </c>
      <c r="L10" s="29">
        <f>SUMIF('CDR Plant Data'!$A:$A,$B10,'CDR Plant Data'!$K:$K)</f>
        <v>519556.92</v>
      </c>
      <c r="M10" s="29">
        <f>SUMIF('CDR Plant Data'!$A:$A,$B10,'CDR Plant Data'!$L:$L)</f>
        <v>558001.81425585691</v>
      </c>
      <c r="N10" s="29">
        <f>SUMIF('CDR Plant Data'!$A:$A,$B10,'CDR Plant Data'!$M:$M)</f>
        <v>577806.54</v>
      </c>
      <c r="O10" s="29">
        <f>SUMIF('CDR Plant Data'!$A:$A,$B10,'CDR Plant Data'!$N:$N)</f>
        <v>606931.35</v>
      </c>
      <c r="P10" s="29">
        <f>SUMIF('CDR Plant Data'!$A:$A,$B10,'CDR Plant Data'!$O:$O)</f>
        <v>0</v>
      </c>
      <c r="Q10" s="29">
        <f t="shared" si="0"/>
        <v>330488.59494275821</v>
      </c>
    </row>
    <row r="11" spans="1:17">
      <c r="A11" s="38">
        <f t="shared" ref="A11:A53" si="1">A10+1</f>
        <v>3</v>
      </c>
      <c r="B11" s="21">
        <v>303.02</v>
      </c>
      <c r="C11" s="22" t="s">
        <v>211</v>
      </c>
      <c r="D11" s="29">
        <f>SUMIF('CDR Plant Data'!$A:$A,$B11,'CDR Plant Data'!$C:$C)</f>
        <v>6456266.3700000001</v>
      </c>
      <c r="E11" s="29">
        <f>SUMIF('CDR Plant Data'!$A:$A,$B11,'CDR Plant Data'!$D:$D)</f>
        <v>6456266.3700000001</v>
      </c>
      <c r="F11" s="29">
        <f>SUMIF('CDR Plant Data'!$A:$A,$B11,'CDR Plant Data'!$E:$E)</f>
        <v>6456266.3700000001</v>
      </c>
      <c r="G11" s="29">
        <f>SUMIF('CDR Plant Data'!$A:$A,$B11,'CDR Plant Data'!$F:$F)</f>
        <v>6456266.3700000001</v>
      </c>
      <c r="H11" s="29">
        <f>SUMIF('CDR Plant Data'!$A:$A,$B11,'CDR Plant Data'!$G:$G)</f>
        <v>6456266.3700000001</v>
      </c>
      <c r="I11" s="29">
        <f>SUMIF('CDR Plant Data'!$A:$A,$B11,'CDR Plant Data'!$H:$H)</f>
        <v>6456266.3700000001</v>
      </c>
      <c r="J11" s="29">
        <f>SUMIF('CDR Plant Data'!$A:$A,$B11,'CDR Plant Data'!$I:$I)</f>
        <v>6456266.3700000001</v>
      </c>
      <c r="K11" s="29">
        <f>SUMIF('CDR Plant Data'!$A:$A,$B11,'CDR Plant Data'!$J:$J)</f>
        <v>6456266.3700000001</v>
      </c>
      <c r="L11" s="29">
        <f>SUMIF('CDR Plant Data'!$A:$A,$B11,'CDR Plant Data'!$K:$K)</f>
        <v>6456266.3700000001</v>
      </c>
      <c r="M11" s="29">
        <f>SUMIF('CDR Plant Data'!$A:$A,$B11,'CDR Plant Data'!$L:$L)</f>
        <v>7190344.6206916086</v>
      </c>
      <c r="N11" s="29">
        <f>SUMIF('CDR Plant Data'!$A:$A,$B11,'CDR Plant Data'!$M:$M)</f>
        <v>7083322.9400000004</v>
      </c>
      <c r="O11" s="29">
        <f>SUMIF('CDR Plant Data'!$A:$A,$B11,'CDR Plant Data'!$N:$N)</f>
        <v>7031815.8600000003</v>
      </c>
      <c r="P11" s="29">
        <f>SUMIF('CDR Plant Data'!$A:$A,$B11,'CDR Plant Data'!$O:$O)</f>
        <v>7945305.814723786</v>
      </c>
      <c r="Q11" s="29">
        <f t="shared" si="0"/>
        <v>6719783.5819550296</v>
      </c>
    </row>
    <row r="12" spans="1:17">
      <c r="A12" s="38">
        <f t="shared" si="1"/>
        <v>4</v>
      </c>
      <c r="B12" s="21">
        <v>303.2</v>
      </c>
      <c r="C12" s="22" t="s">
        <v>212</v>
      </c>
      <c r="D12" s="29">
        <f>SUMIF('CDR Plant Data'!$A:$A,$B12,'CDR Plant Data'!$C:$C)</f>
        <v>5648031.71</v>
      </c>
      <c r="E12" s="29">
        <f>SUMIF('CDR Plant Data'!$A:$A,$B12,'CDR Plant Data'!$D:$D)</f>
        <v>5648031.71</v>
      </c>
      <c r="F12" s="29">
        <f>SUMIF('CDR Plant Data'!$A:$A,$B12,'CDR Plant Data'!$E:$E)</f>
        <v>5648031.71</v>
      </c>
      <c r="G12" s="29">
        <f>SUMIF('CDR Plant Data'!$A:$A,$B12,'CDR Plant Data'!$F:$F)</f>
        <v>5648031.71</v>
      </c>
      <c r="H12" s="29">
        <f>SUMIF('CDR Plant Data'!$A:$A,$B12,'CDR Plant Data'!$G:$G)</f>
        <v>5648031.71</v>
      </c>
      <c r="I12" s="29">
        <f>SUMIF('CDR Plant Data'!$A:$A,$B12,'CDR Plant Data'!$H:$H)</f>
        <v>5648031.71</v>
      </c>
      <c r="J12" s="29">
        <f>SUMIF('CDR Plant Data'!$A:$A,$B12,'CDR Plant Data'!$I:$I)</f>
        <v>5648031.71</v>
      </c>
      <c r="K12" s="29">
        <f>SUMIF('CDR Plant Data'!$A:$A,$B12,'CDR Plant Data'!$J:$J)</f>
        <v>5648031.71</v>
      </c>
      <c r="L12" s="29">
        <f>SUMIF('CDR Plant Data'!$A:$A,$B12,'CDR Plant Data'!$K:$K)</f>
        <v>5648031.71</v>
      </c>
      <c r="M12" s="29">
        <f>SUMIF('CDR Plant Data'!$A:$A,$B12,'CDR Plant Data'!$L:$L)</f>
        <v>5743970.9923540009</v>
      </c>
      <c r="N12" s="29">
        <f>SUMIF('CDR Plant Data'!$A:$A,$B12,'CDR Plant Data'!$M:$M)</f>
        <v>5648031.71</v>
      </c>
      <c r="O12" s="29">
        <f>SUMIF('CDR Plant Data'!$A:$A,$B12,'CDR Plant Data'!$N:$N)</f>
        <v>5648031.71</v>
      </c>
      <c r="P12" s="29">
        <f>SUMIF('CDR Plant Data'!$A:$A,$B12,'CDR Plant Data'!$O:$O)</f>
        <v>5517952.81586261</v>
      </c>
      <c r="Q12" s="29">
        <f t="shared" si="0"/>
        <v>5645405.5860166615</v>
      </c>
    </row>
    <row r="13" spans="1:17">
      <c r="A13" s="38">
        <f t="shared" si="1"/>
        <v>5</v>
      </c>
      <c r="B13" s="21">
        <v>374</v>
      </c>
      <c r="C13" s="22" t="s">
        <v>69</v>
      </c>
      <c r="D13" s="29">
        <f>SUMIF('CDR Plant Data'!$A:$A,$B13,'CDR Plant Data'!$C:$C)</f>
        <v>1274606.6592735606</v>
      </c>
      <c r="E13" s="29">
        <f>SUMIF('CDR Plant Data'!$A:$A,$B13,'CDR Plant Data'!$D:$D)</f>
        <v>1275700.79</v>
      </c>
      <c r="F13" s="29">
        <f>SUMIF('CDR Plant Data'!$A:$A,$B13,'CDR Plant Data'!$E:$E)</f>
        <v>1275700.79</v>
      </c>
      <c r="G13" s="29">
        <f>SUMIF('CDR Plant Data'!$A:$A,$B13,'CDR Plant Data'!$F:$F)</f>
        <v>1273731.5989948318</v>
      </c>
      <c r="H13" s="29">
        <f>SUMIF('CDR Plant Data'!$A:$A,$B13,'CDR Plant Data'!$G:$G)</f>
        <v>1275700.79</v>
      </c>
      <c r="I13" s="29">
        <f>SUMIF('CDR Plant Data'!$A:$A,$B13,'CDR Plant Data'!$H:$H)</f>
        <v>1275700.79</v>
      </c>
      <c r="J13" s="29">
        <f>SUMIF('CDR Plant Data'!$A:$A,$B13,'CDR Plant Data'!$I:$I)</f>
        <v>1270406.9751904779</v>
      </c>
      <c r="K13" s="29">
        <f>SUMIF('CDR Plant Data'!$A:$A,$B13,'CDR Plant Data'!$J:$J)</f>
        <v>1275748.1599999999</v>
      </c>
      <c r="L13" s="29">
        <f>SUMIF('CDR Plant Data'!$A:$A,$B13,'CDR Plant Data'!$K:$K)</f>
        <v>1275748.1599999999</v>
      </c>
      <c r="M13" s="29">
        <f>SUMIF('CDR Plant Data'!$A:$A,$B13,'CDR Plant Data'!$L:$L)</f>
        <v>1276060.9552976484</v>
      </c>
      <c r="N13" s="29">
        <f>SUMIF('CDR Plant Data'!$A:$A,$B13,'CDR Plant Data'!$M:$M)</f>
        <v>1277589.5</v>
      </c>
      <c r="O13" s="29">
        <f>SUMIF('CDR Plant Data'!$A:$A,$B13,'CDR Plant Data'!$N:$N)</f>
        <v>1277615.78</v>
      </c>
      <c r="P13" s="29">
        <f>SUMIF('CDR Plant Data'!$A:$A,$B13,'CDR Plant Data'!$O:$O)</f>
        <v>1277712.2449841215</v>
      </c>
      <c r="Q13" s="29">
        <f t="shared" si="0"/>
        <v>1275540.245672357</v>
      </c>
    </row>
    <row r="14" spans="1:17">
      <c r="A14" s="38">
        <f t="shared" si="1"/>
        <v>6</v>
      </c>
      <c r="B14" s="21">
        <v>374.1</v>
      </c>
      <c r="C14" s="23" t="s">
        <v>70</v>
      </c>
      <c r="D14" s="29">
        <f>SUMIF('CDR Plant Data'!$A:$A,$B14,'CDR Plant Data'!$C:$C)</f>
        <v>72375.082753689727</v>
      </c>
      <c r="E14" s="29">
        <f>SUMIF('CDR Plant Data'!$A:$A,$B14,'CDR Plant Data'!$D:$D)</f>
        <v>72437.210000000006</v>
      </c>
      <c r="F14" s="29">
        <f>SUMIF('CDR Plant Data'!$A:$A,$B14,'CDR Plant Data'!$E:$E)</f>
        <v>72437.210000000006</v>
      </c>
      <c r="G14" s="29">
        <f>SUMIF('CDR Plant Data'!$A:$A,$B14,'CDR Plant Data'!$F:$F)</f>
        <v>72325.394828692108</v>
      </c>
      <c r="H14" s="29">
        <f>SUMIF('CDR Plant Data'!$A:$A,$B14,'CDR Plant Data'!$G:$G)</f>
        <v>72437.210000000006</v>
      </c>
      <c r="I14" s="29">
        <f>SUMIF('CDR Plant Data'!$A:$A,$B14,'CDR Plant Data'!$H:$H)</f>
        <v>72437.210000000006</v>
      </c>
      <c r="J14" s="29">
        <f>SUMIF('CDR Plant Data'!$A:$A,$B14,'CDR Plant Data'!$I:$I)</f>
        <v>72133.93656576972</v>
      </c>
      <c r="K14" s="29">
        <f>SUMIF('CDR Plant Data'!$A:$A,$B14,'CDR Plant Data'!$J:$J)</f>
        <v>72437.210000000006</v>
      </c>
      <c r="L14" s="29">
        <f>SUMIF('CDR Plant Data'!$A:$A,$B14,'CDR Plant Data'!$K:$K)</f>
        <v>72437.210000000006</v>
      </c>
      <c r="M14" s="29">
        <f>SUMIF('CDR Plant Data'!$A:$A,$B14,'CDR Plant Data'!$L:$L)</f>
        <v>72454.970573264553</v>
      </c>
      <c r="N14" s="29">
        <f>SUMIF('CDR Plant Data'!$A:$A,$B14,'CDR Plant Data'!$M:$M)</f>
        <v>72437.210000000006</v>
      </c>
      <c r="O14" s="29">
        <f>SUMIF('CDR Plant Data'!$A:$A,$B14,'CDR Plant Data'!$N:$N)</f>
        <v>72437.210000000006</v>
      </c>
      <c r="P14" s="29">
        <f>SUMIF('CDR Plant Data'!$A:$A,$B14,'CDR Plant Data'!$O:$O)</f>
        <v>72440.815563407261</v>
      </c>
      <c r="Q14" s="29">
        <f t="shared" si="0"/>
        <v>72402.144637294099</v>
      </c>
    </row>
    <row r="15" spans="1:17">
      <c r="A15" s="38">
        <f t="shared" si="1"/>
        <v>7</v>
      </c>
      <c r="B15" s="21">
        <v>374.3</v>
      </c>
      <c r="C15" s="23" t="s">
        <v>71</v>
      </c>
      <c r="D15" s="29">
        <f>SUMIF('CDR Plant Data'!$A:$A,$B15,'CDR Plant Data'!$C:$C)</f>
        <v>11122.122696839999</v>
      </c>
      <c r="E15" s="29">
        <f>SUMIF('CDR Plant Data'!$A:$A,$B15,'CDR Plant Data'!$D:$D)</f>
        <v>11131.67</v>
      </c>
      <c r="F15" s="29">
        <f>SUMIF('CDR Plant Data'!$A:$A,$B15,'CDR Plant Data'!$E:$E)</f>
        <v>11131.67</v>
      </c>
      <c r="G15" s="29">
        <f>SUMIF('CDR Plant Data'!$A:$A,$B15,'CDR Plant Data'!$F:$F)</f>
        <v>11114.486986076727</v>
      </c>
      <c r="H15" s="29">
        <f>SUMIF('CDR Plant Data'!$A:$A,$B15,'CDR Plant Data'!$G:$G)</f>
        <v>12239.65</v>
      </c>
      <c r="I15" s="29">
        <f>SUMIF('CDR Plant Data'!$A:$A,$B15,'CDR Plant Data'!$H:$H)</f>
        <v>12239.65</v>
      </c>
      <c r="J15" s="29">
        <f>SUMIF('CDR Plant Data'!$A:$A,$B15,'CDR Plant Data'!$I:$I)</f>
        <v>12188.406161518689</v>
      </c>
      <c r="K15" s="29">
        <f>SUMIF('CDR Plant Data'!$A:$A,$B15,'CDR Plant Data'!$J:$J)</f>
        <v>12239.65</v>
      </c>
      <c r="L15" s="29">
        <f>SUMIF('CDR Plant Data'!$A:$A,$B15,'CDR Plant Data'!$K:$K)</f>
        <v>11131.67</v>
      </c>
      <c r="M15" s="29">
        <f>SUMIF('CDR Plant Data'!$A:$A,$B15,'CDR Plant Data'!$L:$L)</f>
        <v>11134.399327104007</v>
      </c>
      <c r="N15" s="29">
        <f>SUMIF('CDR Plant Data'!$A:$A,$B15,'CDR Plant Data'!$M:$M)</f>
        <v>11131.67</v>
      </c>
      <c r="O15" s="29">
        <f>SUMIF('CDR Plant Data'!$A:$A,$B15,'CDR Plant Data'!$N:$N)</f>
        <v>11131.67</v>
      </c>
      <c r="P15" s="29">
        <f>SUMIF('CDR Plant Data'!$A:$A,$B15,'CDR Plant Data'!$O:$O)</f>
        <v>11132.224079070875</v>
      </c>
      <c r="Q15" s="29">
        <f t="shared" si="0"/>
        <v>11466.841480816178</v>
      </c>
    </row>
    <row r="16" spans="1:17">
      <c r="A16" s="38">
        <f t="shared" si="1"/>
        <v>8</v>
      </c>
      <c r="B16" s="21">
        <v>375</v>
      </c>
      <c r="C16" s="22" t="s">
        <v>72</v>
      </c>
      <c r="D16" s="29">
        <f>SUMIF('CDR Plant Data'!$A:$A,$B16,'CDR Plant Data'!$C:$C)</f>
        <v>91107.402807143968</v>
      </c>
      <c r="E16" s="29">
        <f>SUMIF('CDR Plant Data'!$A:$A,$B16,'CDR Plant Data'!$D:$D)</f>
        <v>96390.1</v>
      </c>
      <c r="F16" s="29">
        <f>SUMIF('CDR Plant Data'!$A:$A,$B16,'CDR Plant Data'!$E:$E)</f>
        <v>96783.89</v>
      </c>
      <c r="G16" s="29">
        <f>SUMIF('CDR Plant Data'!$A:$A,$B16,'CDR Plant Data'!$F:$F)</f>
        <v>97260.744739494476</v>
      </c>
      <c r="H16" s="29">
        <f>SUMIF('CDR Plant Data'!$A:$A,$B16,'CDR Plant Data'!$G:$G)</f>
        <v>100519.13</v>
      </c>
      <c r="I16" s="29">
        <f>SUMIF('CDR Plant Data'!$A:$A,$B16,'CDR Plant Data'!$H:$H)</f>
        <v>101970.66</v>
      </c>
      <c r="J16" s="29">
        <f>SUMIF('CDR Plant Data'!$A:$A,$B16,'CDR Plant Data'!$I:$I)</f>
        <v>102752.05848815237</v>
      </c>
      <c r="K16" s="29">
        <f>SUMIF('CDR Plant Data'!$A:$A,$B16,'CDR Plant Data'!$J:$J)</f>
        <v>103773.8</v>
      </c>
      <c r="L16" s="29">
        <f>SUMIF('CDR Plant Data'!$A:$A,$B16,'CDR Plant Data'!$K:$K)</f>
        <v>104259.3</v>
      </c>
      <c r="M16" s="29">
        <f>SUMIF('CDR Plant Data'!$A:$A,$B16,'CDR Plant Data'!$L:$L)</f>
        <v>104555.50923933811</v>
      </c>
      <c r="N16" s="29">
        <f>SUMIF('CDR Plant Data'!$A:$A,$B16,'CDR Plant Data'!$M:$M)</f>
        <v>159453.17000000001</v>
      </c>
      <c r="O16" s="29">
        <f>SUMIF('CDR Plant Data'!$A:$A,$B16,'CDR Plant Data'!$N:$N)</f>
        <v>184796.29</v>
      </c>
      <c r="P16" s="29">
        <f>SUMIF('CDR Plant Data'!$A:$A,$B16,'CDR Plant Data'!$O:$O)</f>
        <v>188570.85565049993</v>
      </c>
      <c r="Q16" s="29">
        <f t="shared" si="0"/>
        <v>117860.99314804838</v>
      </c>
    </row>
    <row r="17" spans="1:17">
      <c r="A17" s="38">
        <f t="shared" si="1"/>
        <v>9</v>
      </c>
      <c r="B17" s="21">
        <v>376.1</v>
      </c>
      <c r="C17" s="24" t="s">
        <v>73</v>
      </c>
      <c r="D17" s="29">
        <f>SUMIF('CDR Plant Data'!$A:$A,$B17,'CDR Plant Data'!$C:$C)</f>
        <v>135465143.81640708</v>
      </c>
      <c r="E17" s="29">
        <f>SUMIF('CDR Plant Data'!$A:$A,$B17,'CDR Plant Data'!$D:$D)</f>
        <v>135706631.91999999</v>
      </c>
      <c r="F17" s="29">
        <f>SUMIF('CDR Plant Data'!$A:$A,$B17,'CDR Plant Data'!$E:$E)</f>
        <v>136637954.92999998</v>
      </c>
      <c r="G17" s="29">
        <f>SUMIF('CDR Plant Data'!$A:$A,$B17,'CDR Plant Data'!$F:$F)</f>
        <v>139121575.45073405</v>
      </c>
      <c r="H17" s="29">
        <f>SUMIF('CDR Plant Data'!$A:$A,$B17,'CDR Plant Data'!$G:$G)</f>
        <v>139923420.46000001</v>
      </c>
      <c r="I17" s="29">
        <f>SUMIF('CDR Plant Data'!$A:$A,$B17,'CDR Plant Data'!$H:$H)</f>
        <v>140572664.81999999</v>
      </c>
      <c r="J17" s="29">
        <f>SUMIF('CDR Plant Data'!$A:$A,$B17,'CDR Plant Data'!$I:$I)</f>
        <v>140894135.42521343</v>
      </c>
      <c r="K17" s="29">
        <f>SUMIF('CDR Plant Data'!$A:$A,$B17,'CDR Plant Data'!$J:$J)</f>
        <v>141143371.57999998</v>
      </c>
      <c r="L17" s="29">
        <f>SUMIF('CDR Plant Data'!$A:$A,$B17,'CDR Plant Data'!$K:$K)</f>
        <v>141129146.82999998</v>
      </c>
      <c r="M17" s="29">
        <f>SUMIF('CDR Plant Data'!$A:$A,$B17,'CDR Plant Data'!$L:$L)</f>
        <v>141052899.41485319</v>
      </c>
      <c r="N17" s="29">
        <f>SUMIF('CDR Plant Data'!$A:$A,$B17,'CDR Plant Data'!$M:$M)</f>
        <v>140942141.59999999</v>
      </c>
      <c r="O17" s="29">
        <f>SUMIF('CDR Plant Data'!$A:$A,$B17,'CDR Plant Data'!$N:$N)</f>
        <v>140969896.59999999</v>
      </c>
      <c r="P17" s="29">
        <f>SUMIF('CDR Plant Data'!$A:$A,$B17,'CDR Plant Data'!$O:$O)</f>
        <v>140618825.55865881</v>
      </c>
      <c r="Q17" s="29">
        <f t="shared" si="0"/>
        <v>139552139.10814354</v>
      </c>
    </row>
    <row r="18" spans="1:17">
      <c r="A18" s="38">
        <f t="shared" si="1"/>
        <v>10</v>
      </c>
      <c r="B18" s="21">
        <v>376.2</v>
      </c>
      <c r="C18" s="24" t="s">
        <v>74</v>
      </c>
      <c r="D18" s="29">
        <f>SUMIF('CDR Plant Data'!$A:$A,$B18,'CDR Plant Data'!$C:$C)</f>
        <v>163628352.74293748</v>
      </c>
      <c r="E18" s="29">
        <f>SUMIF('CDR Plant Data'!$A:$A,$B18,'CDR Plant Data'!$D:$D)</f>
        <v>163716045.59999993</v>
      </c>
      <c r="F18" s="29">
        <f>SUMIF('CDR Plant Data'!$A:$A,$B18,'CDR Plant Data'!$E:$E)</f>
        <v>164488465.18000007</v>
      </c>
      <c r="G18" s="29">
        <f>SUMIF('CDR Plant Data'!$A:$A,$B18,'CDR Plant Data'!$F:$F)</f>
        <v>162583321.20193371</v>
      </c>
      <c r="H18" s="29">
        <f>SUMIF('CDR Plant Data'!$A:$A,$B18,'CDR Plant Data'!$G:$G)</f>
        <v>168822217.06000006</v>
      </c>
      <c r="I18" s="29">
        <f>SUMIF('CDR Plant Data'!$A:$A,$B18,'CDR Plant Data'!$H:$H)</f>
        <v>170129575.70000002</v>
      </c>
      <c r="J18" s="29">
        <f>SUMIF('CDR Plant Data'!$A:$A,$B18,'CDR Plant Data'!$I:$I)</f>
        <v>171484025.17879769</v>
      </c>
      <c r="K18" s="29">
        <f>SUMIF('CDR Plant Data'!$A:$A,$B18,'CDR Plant Data'!$J:$J)</f>
        <v>173976102.99000004</v>
      </c>
      <c r="L18" s="29">
        <f>SUMIF('CDR Plant Data'!$A:$A,$B18,'CDR Plant Data'!$K:$K)</f>
        <v>174359340.95999995</v>
      </c>
      <c r="M18" s="29">
        <f>SUMIF('CDR Plant Data'!$A:$A,$B18,'CDR Plant Data'!$L:$L)</f>
        <v>174751578.50629929</v>
      </c>
      <c r="N18" s="29">
        <f>SUMIF('CDR Plant Data'!$A:$A,$B18,'CDR Plant Data'!$M:$M)</f>
        <v>175782653.49999994</v>
      </c>
      <c r="O18" s="29">
        <f>SUMIF('CDR Plant Data'!$A:$A,$B18,'CDR Plant Data'!$N:$N)</f>
        <v>179301266.08999994</v>
      </c>
      <c r="P18" s="29">
        <f>SUMIF('CDR Plant Data'!$A:$A,$B18,'CDR Plant Data'!$O:$O)</f>
        <v>179296748.27185619</v>
      </c>
      <c r="Q18" s="29">
        <f t="shared" si="0"/>
        <v>170947668.69090956</v>
      </c>
    </row>
    <row r="19" spans="1:17">
      <c r="A19" s="38">
        <f t="shared" si="1"/>
        <v>11</v>
      </c>
      <c r="B19" s="21">
        <v>378</v>
      </c>
      <c r="C19" s="22" t="s">
        <v>75</v>
      </c>
      <c r="D19" s="29">
        <f>SUMIF('CDR Plant Data'!$A:$A,$B19,'CDR Plant Data'!$C:$C)</f>
        <v>1864852.9379918647</v>
      </c>
      <c r="E19" s="29">
        <f>SUMIF('CDR Plant Data'!$A:$A,$B19,'CDR Plant Data'!$D:$D)</f>
        <v>1945907.17</v>
      </c>
      <c r="F19" s="29">
        <f>SUMIF('CDR Plant Data'!$A:$A,$B19,'CDR Plant Data'!$E:$E)</f>
        <v>1956070.76</v>
      </c>
      <c r="G19" s="29">
        <f>SUMIF('CDR Plant Data'!$A:$A,$B19,'CDR Plant Data'!$F:$F)</f>
        <v>1953051.339634144</v>
      </c>
      <c r="H19" s="29">
        <f>SUMIF('CDR Plant Data'!$A:$A,$B19,'CDR Plant Data'!$G:$G)</f>
        <v>1956070.76</v>
      </c>
      <c r="I19" s="29">
        <f>SUMIF('CDR Plant Data'!$A:$A,$B19,'CDR Plant Data'!$H:$H)</f>
        <v>1956070.76</v>
      </c>
      <c r="J19" s="29">
        <f>SUMIF('CDR Plant Data'!$A:$A,$B19,'CDR Plant Data'!$I:$I)</f>
        <v>1947881.2632346961</v>
      </c>
      <c r="K19" s="29">
        <f>SUMIF('CDR Plant Data'!$A:$A,$B19,'CDR Plant Data'!$J:$J)</f>
        <v>1956071.32</v>
      </c>
      <c r="L19" s="29">
        <f>SUMIF('CDR Plant Data'!$A:$A,$B19,'CDR Plant Data'!$K:$K)</f>
        <v>1951957.65</v>
      </c>
      <c r="M19" s="29">
        <f>SUMIF('CDR Plant Data'!$A:$A,$B19,'CDR Plant Data'!$L:$L)</f>
        <v>2406390.7881561527</v>
      </c>
      <c r="N19" s="29">
        <f>SUMIF('CDR Plant Data'!$A:$A,$B19,'CDR Plant Data'!$M:$M)</f>
        <v>2426288.0099999998</v>
      </c>
      <c r="O19" s="29">
        <f>SUMIF('CDR Plant Data'!$A:$A,$B19,'CDR Plant Data'!$N:$N)</f>
        <v>2435003.0499999998</v>
      </c>
      <c r="P19" s="29">
        <f>SUMIF('CDR Plant Data'!$A:$A,$B19,'CDR Plant Data'!$O:$O)</f>
        <v>2436553.5234582797</v>
      </c>
      <c r="Q19" s="29">
        <f t="shared" si="0"/>
        <v>2091705.3332673183</v>
      </c>
    </row>
    <row r="20" spans="1:17">
      <c r="A20" s="38">
        <f t="shared" si="1"/>
        <v>12</v>
      </c>
      <c r="B20" s="21">
        <v>379</v>
      </c>
      <c r="C20" s="22" t="s">
        <v>76</v>
      </c>
      <c r="D20" s="29">
        <f>SUMIF('CDR Plant Data'!$A:$A,$B20,'CDR Plant Data'!$C:$C)</f>
        <v>16216539.845705265</v>
      </c>
      <c r="E20" s="29">
        <f>SUMIF('CDR Plant Data'!$A:$A,$B20,'CDR Plant Data'!$D:$D)</f>
        <v>16237684.199999999</v>
      </c>
      <c r="F20" s="29">
        <f>SUMIF('CDR Plant Data'!$A:$A,$B20,'CDR Plant Data'!$E:$E)</f>
        <v>16239990.92</v>
      </c>
      <c r="G20" s="29">
        <f>SUMIF('CDR Plant Data'!$A:$A,$B20,'CDR Plant Data'!$F:$F)</f>
        <v>16218293.87280374</v>
      </c>
      <c r="H20" s="29">
        <f>SUMIF('CDR Plant Data'!$A:$A,$B20,'CDR Plant Data'!$G:$G)</f>
        <v>16245843.17</v>
      </c>
      <c r="I20" s="29">
        <f>SUMIF('CDR Plant Data'!$A:$A,$B20,'CDR Plant Data'!$H:$H)</f>
        <v>16305424.09</v>
      </c>
      <c r="J20" s="29">
        <f>SUMIF('CDR Plant Data'!$A:$A,$B20,'CDR Plant Data'!$I:$I)</f>
        <v>16433263.057025002</v>
      </c>
      <c r="K20" s="29">
        <f>SUMIF('CDR Plant Data'!$A:$A,$B20,'CDR Plant Data'!$J:$J)</f>
        <v>16502480.119999999</v>
      </c>
      <c r="L20" s="29">
        <f>SUMIF('CDR Plant Data'!$A:$A,$B20,'CDR Plant Data'!$K:$K)</f>
        <v>16502575.109999999</v>
      </c>
      <c r="M20" s="29">
        <f>SUMIF('CDR Plant Data'!$A:$A,$B20,'CDR Plant Data'!$L:$L)</f>
        <v>16521729.279972522</v>
      </c>
      <c r="N20" s="29">
        <f>SUMIF('CDR Plant Data'!$A:$A,$B20,'CDR Plant Data'!$M:$M)</f>
        <v>16624931.85</v>
      </c>
      <c r="O20" s="29">
        <f>SUMIF('CDR Plant Data'!$A:$A,$B20,'CDR Plant Data'!$N:$N)</f>
        <v>16578219.139999999</v>
      </c>
      <c r="P20" s="29">
        <f>SUMIF('CDR Plant Data'!$A:$A,$B20,'CDR Plant Data'!$O:$O)</f>
        <v>17561865.788671557</v>
      </c>
      <c r="Q20" s="29">
        <f t="shared" si="0"/>
        <v>16476064.649552159</v>
      </c>
    </row>
    <row r="21" spans="1:17">
      <c r="A21" s="38">
        <f t="shared" si="1"/>
        <v>13</v>
      </c>
      <c r="B21" s="21">
        <v>380.1</v>
      </c>
      <c r="C21" s="24" t="s">
        <v>77</v>
      </c>
      <c r="D21" s="29">
        <f>SUMIF('CDR Plant Data'!$A:$A,$B21,'CDR Plant Data'!$C:$C)</f>
        <v>15412427.633286659</v>
      </c>
      <c r="E21" s="29">
        <f>SUMIF('CDR Plant Data'!$A:$A,$B21,'CDR Plant Data'!$D:$D)</f>
        <v>15425754.32</v>
      </c>
      <c r="F21" s="29">
        <f>SUMIF('CDR Plant Data'!$A:$A,$B21,'CDR Plant Data'!$E:$E)</f>
        <v>15425771.629999999</v>
      </c>
      <c r="G21" s="29">
        <f>SUMIF('CDR Plant Data'!$A:$A,$B21,'CDR Plant Data'!$F:$F)</f>
        <v>15403769.475650918</v>
      </c>
      <c r="H21" s="29">
        <f>SUMIF('CDR Plant Data'!$A:$A,$B21,'CDR Plant Data'!$G:$G)</f>
        <v>15436692.65</v>
      </c>
      <c r="I21" s="29">
        <f>SUMIF('CDR Plant Data'!$A:$A,$B21,'CDR Plant Data'!$H:$H)</f>
        <v>15438060.300000001</v>
      </c>
      <c r="J21" s="29">
        <f>SUMIF('CDR Plant Data'!$A:$A,$B21,'CDR Plant Data'!$I:$I)</f>
        <v>15369447.150282159</v>
      </c>
      <c r="K21" s="29">
        <f>SUMIF('CDR Plant Data'!$A:$A,$B21,'CDR Plant Data'!$J:$J)</f>
        <v>15428803.449999999</v>
      </c>
      <c r="L21" s="29">
        <f>SUMIF('CDR Plant Data'!$A:$A,$B21,'CDR Plant Data'!$K:$K)</f>
        <v>15424976.17</v>
      </c>
      <c r="M21" s="29">
        <f>SUMIF('CDR Plant Data'!$A:$A,$B21,'CDR Plant Data'!$L:$L)</f>
        <v>15420953.662452105</v>
      </c>
      <c r="N21" s="29">
        <f>SUMIF('CDR Plant Data'!$A:$A,$B21,'CDR Plant Data'!$M:$M)</f>
        <v>15423231.539999999</v>
      </c>
      <c r="O21" s="29">
        <f>SUMIF('CDR Plant Data'!$A:$A,$B21,'CDR Plant Data'!$N:$N)</f>
        <v>15425452.050000001</v>
      </c>
      <c r="P21" s="29">
        <f>SUMIF('CDR Plant Data'!$A:$A,$B21,'CDR Plant Data'!$O:$O)</f>
        <v>15433580.61416455</v>
      </c>
      <c r="Q21" s="29">
        <f t="shared" si="0"/>
        <v>15420686.203525878</v>
      </c>
    </row>
    <row r="22" spans="1:17">
      <c r="A22" s="38">
        <f t="shared" si="1"/>
        <v>14</v>
      </c>
      <c r="B22" s="21">
        <v>380.2</v>
      </c>
      <c r="C22" s="24" t="s">
        <v>78</v>
      </c>
      <c r="D22" s="29">
        <f>SUMIF('CDR Plant Data'!$A:$A,$B22,'CDR Plant Data'!$C:$C)</f>
        <v>86640221.515437543</v>
      </c>
      <c r="E22" s="29">
        <f>SUMIF('CDR Plant Data'!$A:$A,$B22,'CDR Plant Data'!$D:$D)</f>
        <v>86970879.289999992</v>
      </c>
      <c r="F22" s="29">
        <f>SUMIF('CDR Plant Data'!$A:$A,$B22,'CDR Plant Data'!$E:$E)</f>
        <v>87508876.849999994</v>
      </c>
      <c r="G22" s="29">
        <f>SUMIF('CDR Plant Data'!$A:$A,$B22,'CDR Plant Data'!$F:$F)</f>
        <v>87330523.699863866</v>
      </c>
      <c r="H22" s="29">
        <f>SUMIF('CDR Plant Data'!$A:$A,$B22,'CDR Plant Data'!$G:$G)</f>
        <v>89548442.38000001</v>
      </c>
      <c r="I22" s="29">
        <f>SUMIF('CDR Plant Data'!$A:$A,$B22,'CDR Plant Data'!$H:$H)</f>
        <v>90117134.019999996</v>
      </c>
      <c r="J22" s="29">
        <f>SUMIF('CDR Plant Data'!$A:$A,$B22,'CDR Plant Data'!$I:$I)</f>
        <v>90763189.144260272</v>
      </c>
      <c r="K22" s="29">
        <f>SUMIF('CDR Plant Data'!$A:$A,$B22,'CDR Plant Data'!$J:$J)</f>
        <v>92563956.410000011</v>
      </c>
      <c r="L22" s="29">
        <f>SUMIF('CDR Plant Data'!$A:$A,$B22,'CDR Plant Data'!$K:$K)</f>
        <v>92882567.560000002</v>
      </c>
      <c r="M22" s="29">
        <f>SUMIF('CDR Plant Data'!$A:$A,$B22,'CDR Plant Data'!$L:$L)</f>
        <v>93527444.052147612</v>
      </c>
      <c r="N22" s="29">
        <f>SUMIF('CDR Plant Data'!$A:$A,$B22,'CDR Plant Data'!$M:$M)</f>
        <v>93719262.789999992</v>
      </c>
      <c r="O22" s="29">
        <f>SUMIF('CDR Plant Data'!$A:$A,$B22,'CDR Plant Data'!$N:$N)</f>
        <v>94167309.850000009</v>
      </c>
      <c r="P22" s="29">
        <f>SUMIF('CDR Plant Data'!$A:$A,$B22,'CDR Plant Data'!$O:$O)</f>
        <v>96570776.309047163</v>
      </c>
      <c r="Q22" s="29">
        <f t="shared" si="0"/>
        <v>90946967.990058184</v>
      </c>
    </row>
    <row r="23" spans="1:17">
      <c r="A23" s="38">
        <f t="shared" si="1"/>
        <v>15</v>
      </c>
      <c r="B23" s="21">
        <v>381</v>
      </c>
      <c r="C23" s="22" t="s">
        <v>79</v>
      </c>
      <c r="D23" s="29">
        <f>SUMIF('CDR Plant Data'!$A:$A,$B23,'CDR Plant Data'!$C:$C)</f>
        <v>19177614.174941283</v>
      </c>
      <c r="E23" s="29">
        <f>SUMIF('CDR Plant Data'!$A:$A,$B23,'CDR Plant Data'!$D:$D)</f>
        <v>19230639.530000001</v>
      </c>
      <c r="F23" s="29">
        <f>SUMIF('CDR Plant Data'!$A:$A,$B23,'CDR Plant Data'!$E:$E)</f>
        <v>19059169.700000003</v>
      </c>
      <c r="G23" s="29">
        <f>SUMIF('CDR Plant Data'!$A:$A,$B23,'CDR Plant Data'!$F:$F)</f>
        <v>19663592.892918233</v>
      </c>
      <c r="H23" s="29">
        <f>SUMIF('CDR Plant Data'!$A:$A,$B23,'CDR Plant Data'!$G:$G)</f>
        <v>19548847.790000003</v>
      </c>
      <c r="I23" s="29">
        <f>SUMIF('CDR Plant Data'!$A:$A,$B23,'CDR Plant Data'!$H:$H)</f>
        <v>19485737.820000004</v>
      </c>
      <c r="J23" s="29">
        <f>SUMIF('CDR Plant Data'!$A:$A,$B23,'CDR Plant Data'!$I:$I)</f>
        <v>19427497.240517508</v>
      </c>
      <c r="K23" s="29">
        <f>SUMIF('CDR Plant Data'!$A:$A,$B23,'CDR Plant Data'!$J:$J)</f>
        <v>19640120.220000003</v>
      </c>
      <c r="L23" s="29">
        <f>SUMIF('CDR Plant Data'!$A:$A,$B23,'CDR Plant Data'!$K:$K)</f>
        <v>19669434.380000006</v>
      </c>
      <c r="M23" s="29">
        <f>SUMIF('CDR Plant Data'!$A:$A,$B23,'CDR Plant Data'!$L:$L)</f>
        <v>19632186.401270088</v>
      </c>
      <c r="N23" s="29">
        <f>SUMIF('CDR Plant Data'!$A:$A,$B23,'CDR Plant Data'!$M:$M)</f>
        <v>19691689.720000003</v>
      </c>
      <c r="O23" s="29">
        <f>SUMIF('CDR Plant Data'!$A:$A,$B23,'CDR Plant Data'!$N:$N)</f>
        <v>19750070.600000005</v>
      </c>
      <c r="P23" s="29">
        <f>SUMIF('CDR Plant Data'!$A:$A,$B23,'CDR Plant Data'!$O:$O)</f>
        <v>19871518.392525438</v>
      </c>
      <c r="Q23" s="29">
        <f t="shared" si="0"/>
        <v>19526778.374013271</v>
      </c>
    </row>
    <row r="24" spans="1:17">
      <c r="A24" s="38">
        <f t="shared" si="1"/>
        <v>16</v>
      </c>
      <c r="B24" s="21">
        <v>381.1</v>
      </c>
      <c r="C24" s="24" t="s">
        <v>80</v>
      </c>
      <c r="D24" s="29">
        <f>SUMIF('CDR Plant Data'!$A:$A,$B24,'CDR Plant Data'!$C:$C)</f>
        <v>1821011.3419058451</v>
      </c>
      <c r="E24" s="29">
        <f>SUMIF('CDR Plant Data'!$A:$A,$B24,'CDR Plant Data'!$D:$D)</f>
        <v>1859501.93</v>
      </c>
      <c r="F24" s="29">
        <f>SUMIF('CDR Plant Data'!$A:$A,$B24,'CDR Plant Data'!$E:$E)</f>
        <v>1586851.9</v>
      </c>
      <c r="G24" s="29">
        <f>SUMIF('CDR Plant Data'!$A:$A,$B24,'CDR Plant Data'!$F:$F)</f>
        <v>1684565.0398652798</v>
      </c>
      <c r="H24" s="29">
        <f>SUMIF('CDR Plant Data'!$A:$A,$B24,'CDR Plant Data'!$G:$G)</f>
        <v>1670570.02</v>
      </c>
      <c r="I24" s="29">
        <f>SUMIF('CDR Plant Data'!$A:$A,$B24,'CDR Plant Data'!$H:$H)</f>
        <v>1685582.73</v>
      </c>
      <c r="J24" s="29">
        <f>SUMIF('CDR Plant Data'!$A:$A,$B24,'CDR Plant Data'!$I:$I)</f>
        <v>1701167.3251234225</v>
      </c>
      <c r="K24" s="29">
        <f>SUMIF('CDR Plant Data'!$A:$A,$B24,'CDR Plant Data'!$J:$J)</f>
        <v>1798832.67</v>
      </c>
      <c r="L24" s="29">
        <f>SUMIF('CDR Plant Data'!$A:$A,$B24,'CDR Plant Data'!$K:$K)</f>
        <v>1826510.46</v>
      </c>
      <c r="M24" s="29">
        <f>SUMIF('CDR Plant Data'!$A:$A,$B24,'CDR Plant Data'!$L:$L)</f>
        <v>1892042.8482723646</v>
      </c>
      <c r="N24" s="29">
        <f>SUMIF('CDR Plant Data'!$A:$A,$B24,'CDR Plant Data'!$M:$M)</f>
        <v>1925938.63</v>
      </c>
      <c r="O24" s="29">
        <f>SUMIF('CDR Plant Data'!$A:$A,$B24,'CDR Plant Data'!$N:$N)</f>
        <v>1964718.55</v>
      </c>
      <c r="P24" s="29">
        <f>SUMIF('CDR Plant Data'!$A:$A,$B24,'CDR Plant Data'!$O:$O)</f>
        <v>1991320.3230708998</v>
      </c>
      <c r="Q24" s="29">
        <f t="shared" si="0"/>
        <v>1800662.5975567547</v>
      </c>
    </row>
    <row r="25" spans="1:17">
      <c r="A25" s="38">
        <f t="shared" si="1"/>
        <v>17</v>
      </c>
      <c r="B25" s="21">
        <v>382</v>
      </c>
      <c r="C25" s="22" t="s">
        <v>81</v>
      </c>
      <c r="D25" s="29">
        <f>SUMIF('CDR Plant Data'!$A:$A,$B25,'CDR Plant Data'!$C:$C)</f>
        <v>7669445.7792242365</v>
      </c>
      <c r="E25" s="29">
        <f>SUMIF('CDR Plant Data'!$A:$A,$B25,'CDR Plant Data'!$D:$D)</f>
        <v>7693751.75</v>
      </c>
      <c r="F25" s="29">
        <f>SUMIF('CDR Plant Data'!$A:$A,$B25,'CDR Plant Data'!$E:$E)</f>
        <v>5500342.3400000008</v>
      </c>
      <c r="G25" s="29">
        <f>SUMIF('CDR Plant Data'!$A:$A,$B25,'CDR Plant Data'!$F:$F)</f>
        <v>5501485.2810100261</v>
      </c>
      <c r="H25" s="29">
        <f>SUMIF('CDR Plant Data'!$A:$A,$B25,'CDR Plant Data'!$G:$G)</f>
        <v>5469985.71</v>
      </c>
      <c r="I25" s="29">
        <f>SUMIF('CDR Plant Data'!$A:$A,$B25,'CDR Plant Data'!$H:$H)</f>
        <v>5412079.4199999999</v>
      </c>
      <c r="J25" s="29">
        <f>SUMIF('CDR Plant Data'!$A:$A,$B25,'CDR Plant Data'!$I:$I)</f>
        <v>5383357.2264044741</v>
      </c>
      <c r="K25" s="29">
        <f>SUMIF('CDR Plant Data'!$A:$A,$B25,'CDR Plant Data'!$J:$J)</f>
        <v>5597780.1900000004</v>
      </c>
      <c r="L25" s="29">
        <f>SUMIF('CDR Plant Data'!$A:$A,$B25,'CDR Plant Data'!$K:$K)</f>
        <v>5613061.3600000003</v>
      </c>
      <c r="M25" s="29">
        <f>SUMIF('CDR Plant Data'!$A:$A,$B25,'CDR Plant Data'!$L:$L)</f>
        <v>5631528.2034005951</v>
      </c>
      <c r="N25" s="29">
        <f>SUMIF('CDR Plant Data'!$A:$A,$B25,'CDR Plant Data'!$M:$M)</f>
        <v>5707857.6500000004</v>
      </c>
      <c r="O25" s="29">
        <f>SUMIF('CDR Plant Data'!$A:$A,$B25,'CDR Plant Data'!$N:$N)</f>
        <v>5736849.7299999995</v>
      </c>
      <c r="P25" s="29">
        <f>SUMIF('CDR Plant Data'!$A:$A,$B25,'CDR Plant Data'!$O:$O)</f>
        <v>5511721.4995900625</v>
      </c>
      <c r="Q25" s="29">
        <f t="shared" si="0"/>
        <v>5879172.7799714915</v>
      </c>
    </row>
    <row r="26" spans="1:17">
      <c r="A26" s="38">
        <f t="shared" si="1"/>
        <v>18</v>
      </c>
      <c r="B26" s="21">
        <v>382.1</v>
      </c>
      <c r="C26" s="24" t="s">
        <v>82</v>
      </c>
      <c r="D26" s="29">
        <f>SUMIF('CDR Plant Data'!$A:$A,$B26,'CDR Plant Data'!$C:$C)</f>
        <v>4581931.7197230458</v>
      </c>
      <c r="E26" s="29">
        <f>SUMIF('CDR Plant Data'!$A:$A,$B26,'CDR Plant Data'!$D:$D)</f>
        <v>4589686.68</v>
      </c>
      <c r="F26" s="29">
        <f>SUMIF('CDR Plant Data'!$A:$A,$B26,'CDR Plant Data'!$E:$E)</f>
        <v>1021443.83</v>
      </c>
      <c r="G26" s="29">
        <f>SUMIF('CDR Plant Data'!$A:$A,$B26,'CDR Plant Data'!$F:$F)</f>
        <v>1021541.3055751637</v>
      </c>
      <c r="H26" s="29">
        <f>SUMIF('CDR Plant Data'!$A:$A,$B26,'CDR Plant Data'!$G:$G)</f>
        <v>813693.03</v>
      </c>
      <c r="I26" s="29">
        <f>SUMIF('CDR Plant Data'!$A:$A,$B26,'CDR Plant Data'!$H:$H)</f>
        <v>763741.48</v>
      </c>
      <c r="J26" s="29">
        <f>SUMIF('CDR Plant Data'!$A:$A,$B26,'CDR Plant Data'!$I:$I)</f>
        <v>698640.57839703094</v>
      </c>
      <c r="K26" s="29">
        <f>SUMIF('CDR Plant Data'!$A:$A,$B26,'CDR Plant Data'!$J:$J)</f>
        <v>702630.01</v>
      </c>
      <c r="L26" s="29">
        <f>SUMIF('CDR Plant Data'!$A:$A,$B26,'CDR Plant Data'!$K:$K)</f>
        <v>661761.59</v>
      </c>
      <c r="M26" s="29">
        <f>SUMIF('CDR Plant Data'!$A:$A,$B26,'CDR Plant Data'!$L:$L)</f>
        <v>644924.78762118088</v>
      </c>
      <c r="N26" s="29">
        <f>SUMIF('CDR Plant Data'!$A:$A,$B26,'CDR Plant Data'!$M:$M)</f>
        <v>623399.81000000006</v>
      </c>
      <c r="O26" s="29">
        <f>SUMIF('CDR Plant Data'!$A:$A,$B26,'CDR Plant Data'!$N:$N)</f>
        <v>600240.6</v>
      </c>
      <c r="P26" s="29">
        <f>SUMIF('CDR Plant Data'!$A:$A,$B26,'CDR Plant Data'!$O:$O)</f>
        <v>580201.38809693314</v>
      </c>
      <c r="Q26" s="29">
        <f t="shared" si="0"/>
        <v>1331064.3699548733</v>
      </c>
    </row>
    <row r="27" spans="1:17">
      <c r="A27" s="38">
        <f t="shared" si="1"/>
        <v>19</v>
      </c>
      <c r="B27" s="25">
        <v>383</v>
      </c>
      <c r="C27" s="22" t="s">
        <v>83</v>
      </c>
      <c r="D27" s="29">
        <f>SUMIF('CDR Plant Data'!$A:$A,$B27,'CDR Plant Data'!$C:$C)</f>
        <v>7886918.5073612668</v>
      </c>
      <c r="E27" s="29">
        <f>SUMIF('CDR Plant Data'!$A:$A,$B27,'CDR Plant Data'!$D:$D)</f>
        <v>7934552.3699999992</v>
      </c>
      <c r="F27" s="29">
        <f>SUMIF('CDR Plant Data'!$A:$A,$B27,'CDR Plant Data'!$E:$E)</f>
        <v>6722724.5799999991</v>
      </c>
      <c r="G27" s="29">
        <f>SUMIF('CDR Plant Data'!$A:$A,$B27,'CDR Plant Data'!$F:$F)</f>
        <v>6760974.7626497597</v>
      </c>
      <c r="H27" s="29">
        <f>SUMIF('CDR Plant Data'!$A:$A,$B27,'CDR Plant Data'!$G:$G)</f>
        <v>6725657.4099999992</v>
      </c>
      <c r="I27" s="29">
        <f>SUMIF('CDR Plant Data'!$A:$A,$B27,'CDR Plant Data'!$H:$H)</f>
        <v>6736219.7499999991</v>
      </c>
      <c r="J27" s="29">
        <f>SUMIF('CDR Plant Data'!$A:$A,$B27,'CDR Plant Data'!$I:$I)</f>
        <v>6716101.726036815</v>
      </c>
      <c r="K27" s="29">
        <f>SUMIF('CDR Plant Data'!$A:$A,$B27,'CDR Plant Data'!$J:$J)</f>
        <v>6821914.0399999991</v>
      </c>
      <c r="L27" s="29">
        <f>SUMIF('CDR Plant Data'!$A:$A,$B27,'CDR Plant Data'!$K:$K)</f>
        <v>6792994.6999999993</v>
      </c>
      <c r="M27" s="29">
        <f>SUMIF('CDR Plant Data'!$A:$A,$B27,'CDR Plant Data'!$L:$L)</f>
        <v>6884917.5200254973</v>
      </c>
      <c r="N27" s="29">
        <f>SUMIF('CDR Plant Data'!$A:$A,$B27,'CDR Plant Data'!$M:$M)</f>
        <v>6930669.9799999995</v>
      </c>
      <c r="O27" s="29">
        <f>SUMIF('CDR Plant Data'!$A:$A,$B27,'CDR Plant Data'!$N:$N)</f>
        <v>6956326.8599999994</v>
      </c>
      <c r="P27" s="29">
        <f>SUMIF('CDR Plant Data'!$A:$A,$B27,'CDR Plant Data'!$O:$O)</f>
        <v>7008366.044180912</v>
      </c>
      <c r="Q27" s="29">
        <f t="shared" si="0"/>
        <v>6990641.4038657108</v>
      </c>
    </row>
    <row r="28" spans="1:17">
      <c r="A28" s="38">
        <f t="shared" si="1"/>
        <v>20</v>
      </c>
      <c r="B28" s="25">
        <v>384</v>
      </c>
      <c r="C28" s="22" t="s">
        <v>84</v>
      </c>
      <c r="D28" s="29">
        <f>SUMIF('CDR Plant Data'!$A:$A,$B28,'CDR Plant Data'!$C:$C)</f>
        <v>3023498.7887849188</v>
      </c>
      <c r="E28" s="29">
        <f>SUMIF('CDR Plant Data'!$A:$A,$B28,'CDR Plant Data'!$D:$D)</f>
        <v>3043348.9699999997</v>
      </c>
      <c r="F28" s="29">
        <f>SUMIF('CDR Plant Data'!$A:$A,$B28,'CDR Plant Data'!$E:$E)</f>
        <v>1912599.56</v>
      </c>
      <c r="G28" s="29">
        <f>SUMIF('CDR Plant Data'!$A:$A,$B28,'CDR Plant Data'!$F:$F)</f>
        <v>1918944.0295877755</v>
      </c>
      <c r="H28" s="29">
        <f>SUMIF('CDR Plant Data'!$A:$A,$B28,'CDR Plant Data'!$G:$G)</f>
        <v>1917971.79</v>
      </c>
      <c r="I28" s="29">
        <f>SUMIF('CDR Plant Data'!$A:$A,$B28,'CDR Plant Data'!$H:$H)</f>
        <v>1900710.6900000002</v>
      </c>
      <c r="J28" s="29">
        <f>SUMIF('CDR Plant Data'!$A:$A,$B28,'CDR Plant Data'!$I:$I)</f>
        <v>1891320.8905777177</v>
      </c>
      <c r="K28" s="29">
        <f>SUMIF('CDR Plant Data'!$A:$A,$B28,'CDR Plant Data'!$J:$J)</f>
        <v>1908452.08</v>
      </c>
      <c r="L28" s="29">
        <f>SUMIF('CDR Plant Data'!$A:$A,$B28,'CDR Plant Data'!$K:$K)</f>
        <v>1905832.58</v>
      </c>
      <c r="M28" s="29">
        <f>SUMIF('CDR Plant Data'!$A:$A,$B28,'CDR Plant Data'!$L:$L)</f>
        <v>1916632.3057796306</v>
      </c>
      <c r="N28" s="29">
        <f>SUMIF('CDR Plant Data'!$A:$A,$B28,'CDR Plant Data'!$M:$M)</f>
        <v>1917647.6</v>
      </c>
      <c r="O28" s="29">
        <f>SUMIF('CDR Plant Data'!$A:$A,$B28,'CDR Plant Data'!$N:$N)</f>
        <v>1917622.78</v>
      </c>
      <c r="P28" s="29">
        <f>SUMIF('CDR Plant Data'!$A:$A,$B28,'CDR Plant Data'!$O:$O)</f>
        <v>1924554.6399732518</v>
      </c>
      <c r="Q28" s="29">
        <f t="shared" si="0"/>
        <v>2084548.9772848689</v>
      </c>
    </row>
    <row r="29" spans="1:17">
      <c r="A29" s="38">
        <f t="shared" si="1"/>
        <v>21</v>
      </c>
      <c r="B29" s="25">
        <v>385</v>
      </c>
      <c r="C29" s="22" t="s">
        <v>85</v>
      </c>
      <c r="D29" s="29">
        <f>SUMIF('CDR Plant Data'!$A:$A,$B29,'CDR Plant Data'!$C:$C)</f>
        <v>3605561.9419519338</v>
      </c>
      <c r="E29" s="29">
        <f>SUMIF('CDR Plant Data'!$A:$A,$B29,'CDR Plant Data'!$D:$D)</f>
        <v>3608658.55</v>
      </c>
      <c r="F29" s="29">
        <f>SUMIF('CDR Plant Data'!$A:$A,$B29,'CDR Plant Data'!$E:$E)</f>
        <v>3549869.33</v>
      </c>
      <c r="G29" s="29">
        <f>SUMIF('CDR Plant Data'!$A:$A,$B29,'CDR Plant Data'!$F:$F)</f>
        <v>3544389.6980918325</v>
      </c>
      <c r="H29" s="29">
        <f>SUMIF('CDR Plant Data'!$A:$A,$B29,'CDR Plant Data'!$G:$G)</f>
        <v>3549869.33</v>
      </c>
      <c r="I29" s="29">
        <f>SUMIF('CDR Plant Data'!$A:$A,$B29,'CDR Plant Data'!$H:$H)</f>
        <v>3550221.23</v>
      </c>
      <c r="J29" s="29">
        <f>SUMIF('CDR Plant Data'!$A:$A,$B29,'CDR Plant Data'!$I:$I)</f>
        <v>3535357.4909810708</v>
      </c>
      <c r="K29" s="29">
        <f>SUMIF('CDR Plant Data'!$A:$A,$B29,'CDR Plant Data'!$J:$J)</f>
        <v>3550221.23</v>
      </c>
      <c r="L29" s="29">
        <f>SUMIF('CDR Plant Data'!$A:$A,$B29,'CDR Plant Data'!$K:$K)</f>
        <v>3550221.23</v>
      </c>
      <c r="M29" s="29">
        <f>SUMIF('CDR Plant Data'!$A:$A,$B29,'CDR Plant Data'!$L:$L)</f>
        <v>3551091.6937334975</v>
      </c>
      <c r="N29" s="29">
        <f>SUMIF('CDR Plant Data'!$A:$A,$B29,'CDR Plant Data'!$M:$M)</f>
        <v>3550221.23</v>
      </c>
      <c r="O29" s="29">
        <f>SUMIF('CDR Plant Data'!$A:$A,$B29,'CDR Plant Data'!$N:$N)</f>
        <v>3550221.23</v>
      </c>
      <c r="P29" s="29">
        <f>SUMIF('CDR Plant Data'!$A:$A,$B29,'CDR Plant Data'!$O:$O)</f>
        <v>3550397.942324433</v>
      </c>
      <c r="Q29" s="29">
        <f t="shared" si="0"/>
        <v>3557407.8559294427</v>
      </c>
    </row>
    <row r="30" spans="1:17">
      <c r="A30" s="38">
        <f t="shared" si="1"/>
        <v>22</v>
      </c>
      <c r="B30" s="25">
        <v>387</v>
      </c>
      <c r="C30" s="22" t="s">
        <v>86</v>
      </c>
      <c r="D30" s="29">
        <f>SUMIF('CDR Plant Data'!$A:$A,$B30,'CDR Plant Data'!$C:$C)</f>
        <v>1420822.2968101266</v>
      </c>
      <c r="E30" s="29">
        <f>SUMIF('CDR Plant Data'!$A:$A,$B30,'CDR Plant Data'!$D:$D)</f>
        <v>1422041.94</v>
      </c>
      <c r="F30" s="29">
        <f>SUMIF('CDR Plant Data'!$A:$A,$B30,'CDR Plant Data'!$E:$E)</f>
        <v>1446936.28</v>
      </c>
      <c r="G30" s="29">
        <f>SUMIF('CDR Plant Data'!$A:$A,$B30,'CDR Plant Data'!$F:$F)</f>
        <v>1448986.834132575</v>
      </c>
      <c r="H30" s="29">
        <f>SUMIF('CDR Plant Data'!$A:$A,$B30,'CDR Plant Data'!$G:$G)</f>
        <v>1462531.93</v>
      </c>
      <c r="I30" s="29">
        <f>SUMIF('CDR Plant Data'!$A:$A,$B30,'CDR Plant Data'!$H:$H)</f>
        <v>1566121.63</v>
      </c>
      <c r="J30" s="29">
        <f>SUMIF('CDR Plant Data'!$A:$A,$B30,'CDR Plant Data'!$I:$I)</f>
        <v>1700101.3667429511</v>
      </c>
      <c r="K30" s="29">
        <f>SUMIF('CDR Plant Data'!$A:$A,$B30,'CDR Plant Data'!$J:$J)</f>
        <v>1712156.04</v>
      </c>
      <c r="L30" s="29">
        <f>SUMIF('CDR Plant Data'!$A:$A,$B30,'CDR Plant Data'!$K:$K)</f>
        <v>1730227.95</v>
      </c>
      <c r="M30" s="29">
        <f>SUMIF('CDR Plant Data'!$A:$A,$B30,'CDR Plant Data'!$L:$L)</f>
        <v>1737849.721578751</v>
      </c>
      <c r="N30" s="29">
        <f>SUMIF('CDR Plant Data'!$A:$A,$B30,'CDR Plant Data'!$M:$M)</f>
        <v>1743012.99</v>
      </c>
      <c r="O30" s="29">
        <f>SUMIF('CDR Plant Data'!$A:$A,$B30,'CDR Plant Data'!$N:$N)</f>
        <v>1767323.63</v>
      </c>
      <c r="P30" s="29">
        <f>SUMIF('CDR Plant Data'!$A:$A,$B30,'CDR Plant Data'!$O:$O)</f>
        <v>1796052.6841044829</v>
      </c>
      <c r="Q30" s="29">
        <f t="shared" si="0"/>
        <v>1611858.8687206833</v>
      </c>
    </row>
    <row r="31" spans="1:17">
      <c r="A31" s="38">
        <f t="shared" si="1"/>
        <v>23</v>
      </c>
      <c r="B31" s="21">
        <v>389</v>
      </c>
      <c r="C31" s="22" t="s">
        <v>104</v>
      </c>
      <c r="D31" s="29">
        <f>SUMIF('CDR Plant Data'!$A:$A,$B31,'CDR Plant Data'!$C:$C)</f>
        <v>2225560.7200000002</v>
      </c>
      <c r="E31" s="29">
        <f>SUMIF('CDR Plant Data'!$A:$A,$B31,'CDR Plant Data'!$D:$D)</f>
        <v>2225560.7200000002</v>
      </c>
      <c r="F31" s="29">
        <f>SUMIF('CDR Plant Data'!$A:$A,$B31,'CDR Plant Data'!$E:$E)</f>
        <v>2225560.7200000002</v>
      </c>
      <c r="G31" s="29">
        <f>SUMIF('CDR Plant Data'!$A:$A,$B31,'CDR Plant Data'!$F:$F)</f>
        <v>2225560.7200000002</v>
      </c>
      <c r="H31" s="29">
        <f>SUMIF('CDR Plant Data'!$A:$A,$B31,'CDR Plant Data'!$G:$G)</f>
        <v>2225560.7200000002</v>
      </c>
      <c r="I31" s="29">
        <f>SUMIF('CDR Plant Data'!$A:$A,$B31,'CDR Plant Data'!$H:$H)</f>
        <v>2225560.7200000002</v>
      </c>
      <c r="J31" s="29">
        <f>SUMIF('CDR Plant Data'!$A:$A,$B31,'CDR Plant Data'!$I:$I)</f>
        <v>2225560.7200000002</v>
      </c>
      <c r="K31" s="29">
        <f>SUMIF('CDR Plant Data'!$A:$A,$B31,'CDR Plant Data'!$J:$J)</f>
        <v>2225560.7200000002</v>
      </c>
      <c r="L31" s="29">
        <f>SUMIF('CDR Plant Data'!$A:$A,$B31,'CDR Plant Data'!$K:$K)</f>
        <v>2225560.7200000002</v>
      </c>
      <c r="M31" s="29">
        <f>SUMIF('CDR Plant Data'!$A:$A,$B31,'CDR Plant Data'!$L:$L)</f>
        <v>2225560.7200000002</v>
      </c>
      <c r="N31" s="29">
        <f>SUMIF('CDR Plant Data'!$A:$A,$B31,'CDR Plant Data'!$M:$M)</f>
        <v>2225560.7200000002</v>
      </c>
      <c r="O31" s="29">
        <f>SUMIF('CDR Plant Data'!$A:$A,$B31,'CDR Plant Data'!$N:$N)</f>
        <v>2225560.7200000002</v>
      </c>
      <c r="P31" s="29">
        <f>SUMIF('CDR Plant Data'!$A:$A,$B31,'CDR Plant Data'!$O:$O)</f>
        <v>2225560.7200000002</v>
      </c>
      <c r="Q31" s="29">
        <f t="shared" si="0"/>
        <v>2225560.7199999997</v>
      </c>
    </row>
    <row r="32" spans="1:17">
      <c r="A32" s="38">
        <f t="shared" si="1"/>
        <v>24</v>
      </c>
      <c r="B32" s="21">
        <v>389.2</v>
      </c>
      <c r="C32" s="22" t="s">
        <v>209</v>
      </c>
      <c r="D32" s="29">
        <f>SUMIF('CDR Plant Data'!$A:$A,$B32,'CDR Plant Data'!$C:$C)</f>
        <v>-11606.609999999986</v>
      </c>
      <c r="E32" s="29">
        <f>SUMIF('CDR Plant Data'!$A:$A,$B32,'CDR Plant Data'!$D:$D)</f>
        <v>-11601.809999999983</v>
      </c>
      <c r="F32" s="29">
        <f>SUMIF('CDR Plant Data'!$A:$A,$B32,'CDR Plant Data'!$E:$E)</f>
        <v>96426.13</v>
      </c>
      <c r="G32" s="29">
        <f>SUMIF('CDR Plant Data'!$A:$A,$B32,'CDR Plant Data'!$F:$F)</f>
        <v>96426.13</v>
      </c>
      <c r="H32" s="29">
        <f>SUMIF('CDR Plant Data'!$A:$A,$B32,'CDR Plant Data'!$G:$G)</f>
        <v>96426.13</v>
      </c>
      <c r="I32" s="29">
        <f>SUMIF('CDR Plant Data'!$A:$A,$B32,'CDR Plant Data'!$H:$H)</f>
        <v>96426.13</v>
      </c>
      <c r="J32" s="29">
        <f>SUMIF('CDR Plant Data'!$A:$A,$B32,'CDR Plant Data'!$I:$I)</f>
        <v>96507.920000000013</v>
      </c>
      <c r="K32" s="29">
        <f>SUMIF('CDR Plant Data'!$A:$A,$B32,'CDR Plant Data'!$J:$J)</f>
        <v>96507.920000000013</v>
      </c>
      <c r="L32" s="29">
        <f>SUMIF('CDR Plant Data'!$A:$A,$B32,'CDR Plant Data'!$K:$K)</f>
        <v>96507.920000000013</v>
      </c>
      <c r="M32" s="29">
        <f>SUMIF('CDR Plant Data'!$A:$A,$B32,'CDR Plant Data'!$L:$L)</f>
        <v>96507.920000000013</v>
      </c>
      <c r="N32" s="29">
        <f>SUMIF('CDR Plant Data'!$A:$A,$B32,'CDR Plant Data'!$M:$M)</f>
        <v>96507.920000000013</v>
      </c>
      <c r="O32" s="29">
        <f>SUMIF('CDR Plant Data'!$A:$A,$B32,'CDR Plant Data'!$N:$N)</f>
        <v>96507.920000000013</v>
      </c>
      <c r="P32" s="29">
        <f>SUMIF('CDR Plant Data'!$A:$A,$B32,'CDR Plant Data'!$O:$O)</f>
        <v>96507.920000000013</v>
      </c>
      <c r="Q32" s="29">
        <f t="shared" si="0"/>
        <v>79850.118461538485</v>
      </c>
    </row>
    <row r="33" spans="1:17">
      <c r="A33" s="38">
        <f t="shared" si="1"/>
        <v>25</v>
      </c>
      <c r="B33" s="21">
        <v>390</v>
      </c>
      <c r="C33" s="22" t="s">
        <v>72</v>
      </c>
      <c r="D33" s="29">
        <f>SUMIF('CDR Plant Data'!$A:$A,$B33,'CDR Plant Data'!$C:$C)</f>
        <v>9102230.7100000009</v>
      </c>
      <c r="E33" s="29">
        <f>SUMIF('CDR Plant Data'!$A:$A,$B33,'CDR Plant Data'!$D:$D)</f>
        <v>9102230.7100000009</v>
      </c>
      <c r="F33" s="29">
        <f>SUMIF('CDR Plant Data'!$A:$A,$B33,'CDR Plant Data'!$E:$E)</f>
        <v>9102230.7100000009</v>
      </c>
      <c r="G33" s="29">
        <f>SUMIF('CDR Plant Data'!$A:$A,$B33,'CDR Plant Data'!$F:$F)</f>
        <v>9102230.7100000009</v>
      </c>
      <c r="H33" s="29">
        <f>SUMIF('CDR Plant Data'!$A:$A,$B33,'CDR Plant Data'!$G:$G)</f>
        <v>9102230.7100000009</v>
      </c>
      <c r="I33" s="29">
        <f>SUMIF('CDR Plant Data'!$A:$A,$B33,'CDR Plant Data'!$H:$H)</f>
        <v>9102230.7100000009</v>
      </c>
      <c r="J33" s="29">
        <f>SUMIF('CDR Plant Data'!$A:$A,$B33,'CDR Plant Data'!$I:$I)</f>
        <v>9113032.5600000005</v>
      </c>
      <c r="K33" s="29">
        <f>SUMIF('CDR Plant Data'!$A:$A,$B33,'CDR Plant Data'!$J:$J)</f>
        <v>9127408.4600000009</v>
      </c>
      <c r="L33" s="29">
        <f>SUMIF('CDR Plant Data'!$A:$A,$B33,'CDR Plant Data'!$K:$K)</f>
        <v>9127408.4600000009</v>
      </c>
      <c r="M33" s="29">
        <f>SUMIF('CDR Plant Data'!$A:$A,$B33,'CDR Plant Data'!$L:$L)</f>
        <v>9127408.4600000009</v>
      </c>
      <c r="N33" s="29">
        <f>SUMIF('CDR Plant Data'!$A:$A,$B33,'CDR Plant Data'!$M:$M)</f>
        <v>9127408.4600000009</v>
      </c>
      <c r="O33" s="29">
        <f>SUMIF('CDR Plant Data'!$A:$A,$B33,'CDR Plant Data'!$N:$N)</f>
        <v>9127408.4600000009</v>
      </c>
      <c r="P33" s="29">
        <f>SUMIF('CDR Plant Data'!$A:$A,$B33,'CDR Plant Data'!$O:$O)</f>
        <v>9127408.4600000009</v>
      </c>
      <c r="Q33" s="29">
        <f t="shared" si="0"/>
        <v>9114682.121538464</v>
      </c>
    </row>
    <row r="34" spans="1:17">
      <c r="A34" s="38">
        <f t="shared" si="1"/>
        <v>26</v>
      </c>
      <c r="B34" s="25">
        <v>391</v>
      </c>
      <c r="C34" s="24" t="s">
        <v>87</v>
      </c>
      <c r="D34" s="29">
        <f>SUMIF('CDR Plant Data'!$A:$A,$B34,'CDR Plant Data'!$C:$C)</f>
        <v>760782.22987951629</v>
      </c>
      <c r="E34" s="29">
        <f>SUMIF('CDR Plant Data'!$A:$A,$B34,'CDR Plant Data'!$D:$D)</f>
        <v>760398.49</v>
      </c>
      <c r="F34" s="29">
        <f>SUMIF('CDR Plant Data'!$A:$A,$B34,'CDR Plant Data'!$E:$E)</f>
        <v>760398.49</v>
      </c>
      <c r="G34" s="29">
        <f>SUMIF('CDR Plant Data'!$A:$A,$B34,'CDR Plant Data'!$F:$F)</f>
        <v>761590.19747869659</v>
      </c>
      <c r="H34" s="29">
        <f>SUMIF('CDR Plant Data'!$A:$A,$B34,'CDR Plant Data'!$G:$G)</f>
        <v>760398.49</v>
      </c>
      <c r="I34" s="29">
        <f>SUMIF('CDR Plant Data'!$A:$A,$B34,'CDR Plant Data'!$H:$H)</f>
        <v>760398.49</v>
      </c>
      <c r="J34" s="29">
        <f>SUMIF('CDR Plant Data'!$A:$A,$B34,'CDR Plant Data'!$I:$I)</f>
        <v>762565.35352418723</v>
      </c>
      <c r="K34" s="29">
        <f>SUMIF('CDR Plant Data'!$A:$A,$B34,'CDR Plant Data'!$J:$J)</f>
        <v>761398.32</v>
      </c>
      <c r="L34" s="29">
        <f>SUMIF('CDR Plant Data'!$A:$A,$B34,'CDR Plant Data'!$K:$K)</f>
        <v>761398.32</v>
      </c>
      <c r="M34" s="29">
        <f>SUMIF('CDR Plant Data'!$A:$A,$B34,'CDR Plant Data'!$L:$L)</f>
        <v>762612.34189675516</v>
      </c>
      <c r="N34" s="29">
        <f>SUMIF('CDR Plant Data'!$A:$A,$B34,'CDR Plant Data'!$M:$M)</f>
        <v>761398.32</v>
      </c>
      <c r="O34" s="29">
        <f>SUMIF('CDR Plant Data'!$A:$A,$B34,'CDR Plant Data'!$N:$N)</f>
        <v>761398.32</v>
      </c>
      <c r="P34" s="29">
        <f>SUMIF('CDR Plant Data'!$A:$A,$B34,'CDR Plant Data'!$O:$O)</f>
        <v>761398.32</v>
      </c>
      <c r="Q34" s="29">
        <f t="shared" si="0"/>
        <v>761241.20636762748</v>
      </c>
    </row>
    <row r="35" spans="1:17">
      <c r="A35" s="38">
        <f t="shared" si="1"/>
        <v>27</v>
      </c>
      <c r="B35" s="25">
        <v>391.11</v>
      </c>
      <c r="C35" s="24" t="s">
        <v>88</v>
      </c>
      <c r="D35" s="29">
        <f>SUMIF('CDR Plant Data'!$A:$A,$B35,'CDR Plant Data'!$C:$C)</f>
        <v>129373.88641324802</v>
      </c>
      <c r="E35" s="29">
        <f>SUMIF('CDR Plant Data'!$A:$A,$B35,'CDR Plant Data'!$D:$D)</f>
        <v>226247.30000000002</v>
      </c>
      <c r="F35" s="29">
        <f>SUMIF('CDR Plant Data'!$A:$A,$B35,'CDR Plant Data'!$E:$E)</f>
        <v>279880.63</v>
      </c>
      <c r="G35" s="29">
        <f>SUMIF('CDR Plant Data'!$A:$A,$B35,'CDR Plant Data'!$F:$F)</f>
        <v>313437.04440862936</v>
      </c>
      <c r="H35" s="29">
        <f>SUMIF('CDR Plant Data'!$A:$A,$B35,'CDR Plant Data'!$G:$G)</f>
        <v>112977.71</v>
      </c>
      <c r="I35" s="29">
        <f>SUMIF('CDR Plant Data'!$A:$A,$B35,'CDR Plant Data'!$H:$H)</f>
        <v>63199.58</v>
      </c>
      <c r="J35" s="29">
        <f>SUMIF('CDR Plant Data'!$A:$A,$B35,'CDR Plant Data'!$I:$I)</f>
        <v>382501.66230317199</v>
      </c>
      <c r="K35" s="29">
        <f>SUMIF('CDR Plant Data'!$A:$A,$B35,'CDR Plant Data'!$J:$J)</f>
        <v>394996.38</v>
      </c>
      <c r="L35" s="29">
        <f>SUMIF('CDR Plant Data'!$A:$A,$B35,'CDR Plant Data'!$K:$K)</f>
        <v>409078.28</v>
      </c>
      <c r="M35" s="29">
        <f>SUMIF('CDR Plant Data'!$A:$A,$B35,'CDR Plant Data'!$L:$L)</f>
        <v>-129036.9371675507</v>
      </c>
      <c r="N35" s="29">
        <f>SUMIF('CDR Plant Data'!$A:$A,$B35,'CDR Plant Data'!$M:$M)</f>
        <v>-128831.52</v>
      </c>
      <c r="O35" s="29">
        <f>SUMIF('CDR Plant Data'!$A:$A,$B35,'CDR Plant Data'!$N:$N)</f>
        <v>-63300.880000000005</v>
      </c>
      <c r="P35" s="29">
        <f>SUMIF('CDR Plant Data'!$A:$A,$B35,'CDR Plant Data'!$O:$O)</f>
        <v>0</v>
      </c>
      <c r="Q35" s="29">
        <f t="shared" si="0"/>
        <v>153117.164304423</v>
      </c>
    </row>
    <row r="36" spans="1:17">
      <c r="A36" s="38">
        <f t="shared" si="1"/>
        <v>28</v>
      </c>
      <c r="B36" s="25">
        <v>391.12</v>
      </c>
      <c r="C36" s="24" t="s">
        <v>89</v>
      </c>
      <c r="D36" s="29">
        <f>SUMIF('CDR Plant Data'!$A:$A,$B36,'CDR Plant Data'!$C:$C)</f>
        <v>348021.31255515426</v>
      </c>
      <c r="E36" s="29">
        <f>SUMIF('CDR Plant Data'!$A:$A,$B36,'CDR Plant Data'!$D:$D)</f>
        <v>347845.77</v>
      </c>
      <c r="F36" s="29">
        <f>SUMIF('CDR Plant Data'!$A:$A,$B36,'CDR Plant Data'!$E:$E)</f>
        <v>347845.77</v>
      </c>
      <c r="G36" s="29">
        <f>SUMIF('CDR Plant Data'!$A:$A,$B36,'CDR Plant Data'!$F:$F)</f>
        <v>348390.91890678176</v>
      </c>
      <c r="H36" s="29">
        <f>SUMIF('CDR Plant Data'!$A:$A,$B36,'CDR Plant Data'!$G:$G)</f>
        <v>347845.77</v>
      </c>
      <c r="I36" s="29">
        <f>SUMIF('CDR Plant Data'!$A:$A,$B36,'CDR Plant Data'!$H:$H)</f>
        <v>347845.77</v>
      </c>
      <c r="J36" s="29">
        <f>SUMIF('CDR Plant Data'!$A:$A,$B36,'CDR Plant Data'!$I:$I)</f>
        <v>348378.93071781815</v>
      </c>
      <c r="K36" s="29">
        <f>SUMIF('CDR Plant Data'!$A:$A,$B36,'CDR Plant Data'!$J:$J)</f>
        <v>347845.77</v>
      </c>
      <c r="L36" s="29">
        <f>SUMIF('CDR Plant Data'!$A:$A,$B36,'CDR Plant Data'!$K:$K)</f>
        <v>347845.77</v>
      </c>
      <c r="M36" s="29">
        <f>SUMIF('CDR Plant Data'!$A:$A,$B36,'CDR Plant Data'!$L:$L)</f>
        <v>348400.39741429966</v>
      </c>
      <c r="N36" s="29">
        <f>SUMIF('CDR Plant Data'!$A:$A,$B36,'CDR Plant Data'!$M:$M)</f>
        <v>347845.77</v>
      </c>
      <c r="O36" s="29">
        <f>SUMIF('CDR Plant Data'!$A:$A,$B36,'CDR Plant Data'!$N:$N)</f>
        <v>347845.77</v>
      </c>
      <c r="P36" s="29">
        <f>SUMIF('CDR Plant Data'!$A:$A,$B36,'CDR Plant Data'!$O:$O)</f>
        <v>87829.410000000033</v>
      </c>
      <c r="Q36" s="29">
        <f t="shared" si="0"/>
        <v>327983.62535338878</v>
      </c>
    </row>
    <row r="37" spans="1:17">
      <c r="A37" s="38">
        <f t="shared" si="1"/>
        <v>29</v>
      </c>
      <c r="B37" s="25">
        <v>391.5</v>
      </c>
      <c r="C37" s="24" t="s">
        <v>90</v>
      </c>
      <c r="D37" s="29">
        <f>SUMIF('CDR Plant Data'!$A:$A,$B37,'CDR Plant Data'!$C:$C)</f>
        <v>832693.81220667413</v>
      </c>
      <c r="E37" s="29">
        <f>SUMIF('CDR Plant Data'!$A:$A,$B37,'CDR Plant Data'!$D:$D)</f>
        <v>832259.67</v>
      </c>
      <c r="F37" s="29">
        <f>SUMIF('CDR Plant Data'!$A:$A,$B37,'CDR Plant Data'!$E:$E)</f>
        <v>832590.36</v>
      </c>
      <c r="G37" s="29">
        <f>SUMIF('CDR Plant Data'!$A:$A,$B37,'CDR Plant Data'!$F:$F)</f>
        <v>833895.20761838846</v>
      </c>
      <c r="H37" s="29">
        <f>SUMIF('CDR Plant Data'!$A:$A,$B37,'CDR Plant Data'!$G:$G)</f>
        <v>832590.36</v>
      </c>
      <c r="I37" s="29">
        <f>SUMIF('CDR Plant Data'!$A:$A,$B37,'CDR Plant Data'!$H:$H)</f>
        <v>832935.04</v>
      </c>
      <c r="J37" s="29">
        <f>SUMIF('CDR Plant Data'!$A:$A,$B37,'CDR Plant Data'!$I:$I)</f>
        <v>849560.09067001729</v>
      </c>
      <c r="K37" s="29">
        <f>SUMIF('CDR Plant Data'!$A:$A,$B37,'CDR Plant Data'!$J:$J)</f>
        <v>848960.01</v>
      </c>
      <c r="L37" s="29">
        <f>SUMIF('CDR Plant Data'!$A:$A,$B37,'CDR Plant Data'!$K:$K)</f>
        <v>850527.59</v>
      </c>
      <c r="M37" s="29">
        <f>SUMIF('CDR Plant Data'!$A:$A,$B37,'CDR Plant Data'!$L:$L)</f>
        <v>884098.30848304357</v>
      </c>
      <c r="N37" s="29">
        <f>SUMIF('CDR Plant Data'!$A:$A,$B37,'CDR Plant Data'!$M:$M)</f>
        <v>882853.7</v>
      </c>
      <c r="O37" s="29">
        <f>SUMIF('CDR Plant Data'!$A:$A,$B37,'CDR Plant Data'!$N:$N)</f>
        <v>897655.61</v>
      </c>
      <c r="P37" s="29">
        <f>SUMIF('CDR Plant Data'!$A:$A,$B37,'CDR Plant Data'!$O:$O)</f>
        <v>813347.74</v>
      </c>
      <c r="Q37" s="29">
        <f t="shared" si="0"/>
        <v>847997.49992139393</v>
      </c>
    </row>
    <row r="38" spans="1:17">
      <c r="A38" s="38">
        <f t="shared" si="1"/>
        <v>30</v>
      </c>
      <c r="B38" s="25">
        <v>392</v>
      </c>
      <c r="C38" s="24" t="s">
        <v>91</v>
      </c>
      <c r="D38" s="29">
        <f>SUMIF('CDR Plant Data'!$A:$A,$B38,'CDR Plant Data'!$C:$C)</f>
        <v>303331.77</v>
      </c>
      <c r="E38" s="29">
        <f>SUMIF('CDR Plant Data'!$A:$A,$B38,'CDR Plant Data'!$D:$D)</f>
        <v>303331.77</v>
      </c>
      <c r="F38" s="29">
        <f>SUMIF('CDR Plant Data'!$A:$A,$B38,'CDR Plant Data'!$E:$E)</f>
        <v>303331.77</v>
      </c>
      <c r="G38" s="29">
        <f>SUMIF('CDR Plant Data'!$A:$A,$B38,'CDR Plant Data'!$F:$F)</f>
        <v>303331.77</v>
      </c>
      <c r="H38" s="29">
        <f>SUMIF('CDR Plant Data'!$A:$A,$B38,'CDR Plant Data'!$G:$G)</f>
        <v>303331.77</v>
      </c>
      <c r="I38" s="29">
        <f>SUMIF('CDR Plant Data'!$A:$A,$B38,'CDR Plant Data'!$H:$H)</f>
        <v>303331.77</v>
      </c>
      <c r="J38" s="29">
        <f>SUMIF('CDR Plant Data'!$A:$A,$B38,'CDR Plant Data'!$I:$I)</f>
        <v>303331.77</v>
      </c>
      <c r="K38" s="29">
        <f>SUMIF('CDR Plant Data'!$A:$A,$B38,'CDR Plant Data'!$J:$J)</f>
        <v>303331.77</v>
      </c>
      <c r="L38" s="29">
        <f>SUMIF('CDR Plant Data'!$A:$A,$B38,'CDR Plant Data'!$K:$K)</f>
        <v>303331.77</v>
      </c>
      <c r="M38" s="29">
        <f>SUMIF('CDR Plant Data'!$A:$A,$B38,'CDR Plant Data'!$L:$L)</f>
        <v>303331.77</v>
      </c>
      <c r="N38" s="29">
        <f>SUMIF('CDR Plant Data'!$A:$A,$B38,'CDR Plant Data'!$M:$M)</f>
        <v>303331.77</v>
      </c>
      <c r="O38" s="29">
        <f>SUMIF('CDR Plant Data'!$A:$A,$B38,'CDR Plant Data'!$N:$N)</f>
        <v>303331.77</v>
      </c>
      <c r="P38" s="29">
        <f>SUMIF('CDR Plant Data'!$A:$A,$B38,'CDR Plant Data'!$O:$O)</f>
        <v>303331.77</v>
      </c>
      <c r="Q38" s="29">
        <f t="shared" si="0"/>
        <v>303331.77</v>
      </c>
    </row>
    <row r="39" spans="1:17">
      <c r="A39" s="38">
        <f t="shared" si="1"/>
        <v>31</v>
      </c>
      <c r="B39" s="21">
        <v>392.1</v>
      </c>
      <c r="C39" s="24" t="s">
        <v>92</v>
      </c>
      <c r="D39" s="29">
        <f>SUMIF('CDR Plant Data'!$A:$A,$B39,'CDR Plant Data'!$C:$C)</f>
        <v>1723037.49</v>
      </c>
      <c r="E39" s="29">
        <f>SUMIF('CDR Plant Data'!$A:$A,$B39,'CDR Plant Data'!$D:$D)</f>
        <v>1723037.49</v>
      </c>
      <c r="F39" s="29">
        <f>SUMIF('CDR Plant Data'!$A:$A,$B39,'CDR Plant Data'!$E:$E)</f>
        <v>1723037.49</v>
      </c>
      <c r="G39" s="29">
        <f>SUMIF('CDR Plant Data'!$A:$A,$B39,'CDR Plant Data'!$F:$F)</f>
        <v>1723037.49</v>
      </c>
      <c r="H39" s="29">
        <f>SUMIF('CDR Plant Data'!$A:$A,$B39,'CDR Plant Data'!$G:$G)</f>
        <v>1723037.49</v>
      </c>
      <c r="I39" s="29">
        <f>SUMIF('CDR Plant Data'!$A:$A,$B39,'CDR Plant Data'!$H:$H)</f>
        <v>1723037.49</v>
      </c>
      <c r="J39" s="29">
        <f>SUMIF('CDR Plant Data'!$A:$A,$B39,'CDR Plant Data'!$I:$I)</f>
        <v>1723037.49</v>
      </c>
      <c r="K39" s="29">
        <f>SUMIF('CDR Plant Data'!$A:$A,$B39,'CDR Plant Data'!$J:$J)</f>
        <v>1723037.49</v>
      </c>
      <c r="L39" s="29">
        <f>SUMIF('CDR Plant Data'!$A:$A,$B39,'CDR Plant Data'!$K:$K)</f>
        <v>1723037.49</v>
      </c>
      <c r="M39" s="29">
        <f>SUMIF('CDR Plant Data'!$A:$A,$B39,'CDR Plant Data'!$L:$L)</f>
        <v>1723037.49</v>
      </c>
      <c r="N39" s="29">
        <f>SUMIF('CDR Plant Data'!$A:$A,$B39,'CDR Plant Data'!$M:$M)</f>
        <v>1723037.49</v>
      </c>
      <c r="O39" s="29">
        <f>SUMIF('CDR Plant Data'!$A:$A,$B39,'CDR Plant Data'!$N:$N)</f>
        <v>1723037.49</v>
      </c>
      <c r="P39" s="29">
        <f>SUMIF('CDR Plant Data'!$A:$A,$B39,'CDR Plant Data'!$O:$O)</f>
        <v>1723037.49</v>
      </c>
      <c r="Q39" s="29">
        <f t="shared" si="0"/>
        <v>1723037.4899999995</v>
      </c>
    </row>
    <row r="40" spans="1:17">
      <c r="A40" s="38">
        <f t="shared" si="1"/>
        <v>32</v>
      </c>
      <c r="B40" s="21">
        <v>392.2</v>
      </c>
      <c r="C40" s="24" t="s">
        <v>93</v>
      </c>
      <c r="D40" s="29">
        <f>SUMIF('CDR Plant Data'!$A:$A,$B40,'CDR Plant Data'!$C:$C)</f>
        <v>3466061</v>
      </c>
      <c r="E40" s="29">
        <f>SUMIF('CDR Plant Data'!$A:$A,$B40,'CDR Plant Data'!$D:$D)</f>
        <v>3466061</v>
      </c>
      <c r="F40" s="29">
        <f>SUMIF('CDR Plant Data'!$A:$A,$B40,'CDR Plant Data'!$E:$E)</f>
        <v>3466061</v>
      </c>
      <c r="G40" s="29">
        <f>SUMIF('CDR Plant Data'!$A:$A,$B40,'CDR Plant Data'!$F:$F)</f>
        <v>3466061</v>
      </c>
      <c r="H40" s="29">
        <f>SUMIF('CDR Plant Data'!$A:$A,$B40,'CDR Plant Data'!$G:$G)</f>
        <v>4072317.57</v>
      </c>
      <c r="I40" s="29">
        <f>SUMIF('CDR Plant Data'!$A:$A,$B40,'CDR Plant Data'!$H:$H)</f>
        <v>4072317.57</v>
      </c>
      <c r="J40" s="29">
        <f>SUMIF('CDR Plant Data'!$A:$A,$B40,'CDR Plant Data'!$I:$I)</f>
        <v>4279368.47</v>
      </c>
      <c r="K40" s="29">
        <f>SUMIF('CDR Plant Data'!$A:$A,$B40,'CDR Plant Data'!$J:$J)</f>
        <v>4284795.5999999996</v>
      </c>
      <c r="L40" s="29">
        <f>SUMIF('CDR Plant Data'!$A:$A,$B40,'CDR Plant Data'!$K:$K)</f>
        <v>4285235.24</v>
      </c>
      <c r="M40" s="29">
        <f>SUMIF('CDR Plant Data'!$A:$A,$B40,'CDR Plant Data'!$L:$L)</f>
        <v>4288244.63</v>
      </c>
      <c r="N40" s="29">
        <f>SUMIF('CDR Plant Data'!$A:$A,$B40,'CDR Plant Data'!$M:$M)</f>
        <v>4287663.29</v>
      </c>
      <c r="O40" s="29">
        <f>SUMIF('CDR Plant Data'!$A:$A,$B40,'CDR Plant Data'!$N:$N)</f>
        <v>4287663.29</v>
      </c>
      <c r="P40" s="29">
        <f>SUMIF('CDR Plant Data'!$A:$A,$B40,'CDR Plant Data'!$O:$O)</f>
        <v>4287663.29</v>
      </c>
      <c r="Q40" s="29">
        <f t="shared" si="0"/>
        <v>4000731.7653846154</v>
      </c>
    </row>
    <row r="41" spans="1:17">
      <c r="A41" s="38">
        <f t="shared" si="1"/>
        <v>33</v>
      </c>
      <c r="B41" s="21">
        <v>392.3</v>
      </c>
      <c r="C41" s="24" t="s">
        <v>94</v>
      </c>
      <c r="D41" s="29">
        <f>SUMIF('CDR Plant Data'!$A:$A,$B41,'CDR Plant Data'!$C:$C)</f>
        <v>776644</v>
      </c>
      <c r="E41" s="29">
        <f>SUMIF('CDR Plant Data'!$A:$A,$B41,'CDR Plant Data'!$D:$D)</f>
        <v>776644</v>
      </c>
      <c r="F41" s="29">
        <f>SUMIF('CDR Plant Data'!$A:$A,$B41,'CDR Plant Data'!$E:$E)</f>
        <v>776644</v>
      </c>
      <c r="G41" s="29">
        <f>SUMIF('CDR Plant Data'!$A:$A,$B41,'CDR Plant Data'!$F:$F)</f>
        <v>776644</v>
      </c>
      <c r="H41" s="29">
        <f>SUMIF('CDR Plant Data'!$A:$A,$B41,'CDR Plant Data'!$G:$G)</f>
        <v>776644</v>
      </c>
      <c r="I41" s="29">
        <f>SUMIF('CDR Plant Data'!$A:$A,$B41,'CDR Plant Data'!$H:$H)</f>
        <v>776644</v>
      </c>
      <c r="J41" s="29">
        <f>SUMIF('CDR Plant Data'!$A:$A,$B41,'CDR Plant Data'!$I:$I)</f>
        <v>776644</v>
      </c>
      <c r="K41" s="29">
        <f>SUMIF('CDR Plant Data'!$A:$A,$B41,'CDR Plant Data'!$J:$J)</f>
        <v>776644</v>
      </c>
      <c r="L41" s="29">
        <f>SUMIF('CDR Plant Data'!$A:$A,$B41,'CDR Plant Data'!$K:$K)</f>
        <v>776644</v>
      </c>
      <c r="M41" s="29">
        <f>SUMIF('CDR Plant Data'!$A:$A,$B41,'CDR Plant Data'!$L:$L)</f>
        <v>776644</v>
      </c>
      <c r="N41" s="29">
        <f>SUMIF('CDR Plant Data'!$A:$A,$B41,'CDR Plant Data'!$M:$M)</f>
        <v>776644</v>
      </c>
      <c r="O41" s="29">
        <f>SUMIF('CDR Plant Data'!$A:$A,$B41,'CDR Plant Data'!$N:$N)</f>
        <v>776644</v>
      </c>
      <c r="P41" s="29">
        <f>SUMIF('CDR Plant Data'!$A:$A,$B41,'CDR Plant Data'!$O:$O)</f>
        <v>776644</v>
      </c>
      <c r="Q41" s="29">
        <f t="shared" si="0"/>
        <v>776644</v>
      </c>
    </row>
    <row r="42" spans="1:17">
      <c r="A42" s="38">
        <f t="shared" si="1"/>
        <v>34</v>
      </c>
      <c r="B42" s="21">
        <v>394</v>
      </c>
      <c r="C42" s="22" t="s">
        <v>95</v>
      </c>
      <c r="D42" s="29">
        <f>SUMIF('CDR Plant Data'!$A:$A,$B42,'CDR Plant Data'!$C:$C)</f>
        <v>1018585.4162549642</v>
      </c>
      <c r="E42" s="29">
        <f>SUMIF('CDR Plant Data'!$A:$A,$B42,'CDR Plant Data'!$D:$D)</f>
        <v>1018071.6400000001</v>
      </c>
      <c r="F42" s="29">
        <f>SUMIF('CDR Plant Data'!$A:$A,$B42,'CDR Plant Data'!$E:$E)</f>
        <v>1018071.6400000001</v>
      </c>
      <c r="G42" s="29">
        <f>SUMIF('CDR Plant Data'!$A:$A,$B42,'CDR Plant Data'!$F:$F)</f>
        <v>1019667.176555099</v>
      </c>
      <c r="H42" s="29">
        <f>SUMIF('CDR Plant Data'!$A:$A,$B42,'CDR Plant Data'!$G:$G)</f>
        <v>1021521.6400000001</v>
      </c>
      <c r="I42" s="29">
        <f>SUMIF('CDR Plant Data'!$A:$A,$B42,'CDR Plant Data'!$H:$H)</f>
        <v>1021521.6400000001</v>
      </c>
      <c r="J42" s="29">
        <f>SUMIF('CDR Plant Data'!$A:$A,$B42,'CDR Plant Data'!$I:$I)</f>
        <v>1022692.1026974845</v>
      </c>
      <c r="K42" s="29">
        <f>SUMIF('CDR Plant Data'!$A:$A,$B42,'CDR Plant Data'!$J:$J)</f>
        <v>1021126.9700000001</v>
      </c>
      <c r="L42" s="29">
        <f>SUMIF('CDR Plant Data'!$A:$A,$B42,'CDR Plant Data'!$K:$K)</f>
        <v>1021126.9700000001</v>
      </c>
      <c r="M42" s="29">
        <f>SUMIF('CDR Plant Data'!$A:$A,$B42,'CDR Plant Data'!$L:$L)</f>
        <v>1022755.1197717874</v>
      </c>
      <c r="N42" s="29">
        <f>SUMIF('CDR Plant Data'!$A:$A,$B42,'CDR Plant Data'!$M:$M)</f>
        <v>1021126.9700000001</v>
      </c>
      <c r="O42" s="29">
        <f>SUMIF('CDR Plant Data'!$A:$A,$B42,'CDR Plant Data'!$N:$N)</f>
        <v>1021368.8700000001</v>
      </c>
      <c r="P42" s="29">
        <f>SUMIF('CDR Plant Data'!$A:$A,$B42,'CDR Plant Data'!$O:$O)</f>
        <v>992183.1100000001</v>
      </c>
      <c r="Q42" s="29">
        <f t="shared" si="0"/>
        <v>1018447.635790718</v>
      </c>
    </row>
    <row r="43" spans="1:17">
      <c r="A43" s="38">
        <f t="shared" si="1"/>
        <v>35</v>
      </c>
      <c r="B43" s="123">
        <v>394.1</v>
      </c>
      <c r="C43" s="22" t="s">
        <v>210</v>
      </c>
      <c r="D43" s="29">
        <f>SUMIF('CDR Plant Data'!$A:$A,$B43,'CDR Plant Data'!$C:$C)</f>
        <v>1564992.7550666942</v>
      </c>
      <c r="E43" s="29">
        <f>SUMIF('CDR Plant Data'!$A:$A,$B43,'CDR Plant Data'!$D:$D)</f>
        <v>1564203.37</v>
      </c>
      <c r="F43" s="29">
        <f>SUMIF('CDR Plant Data'!$A:$A,$B43,'CDR Plant Data'!$E:$E)</f>
        <v>1564203.37</v>
      </c>
      <c r="G43" s="29">
        <f>SUMIF('CDR Plant Data'!$A:$A,$B43,'CDR Plant Data'!$F:$F)</f>
        <v>1566654.8120777342</v>
      </c>
      <c r="H43" s="29">
        <f>SUMIF('CDR Plant Data'!$A:$A,$B43,'CDR Plant Data'!$G:$G)</f>
        <v>1564203.37</v>
      </c>
      <c r="I43" s="29">
        <f>SUMIF('CDR Plant Data'!$A:$A,$B43,'CDR Plant Data'!$H:$H)</f>
        <v>1564203.37</v>
      </c>
      <c r="J43" s="29">
        <f>SUMIF('CDR Plant Data'!$A:$A,$B43,'CDR Plant Data'!$I:$I)</f>
        <v>1566600.9032273346</v>
      </c>
      <c r="K43" s="29">
        <f>SUMIF('CDR Plant Data'!$A:$A,$B43,'CDR Plant Data'!$J:$J)</f>
        <v>1564203.37</v>
      </c>
      <c r="L43" s="29">
        <f>SUMIF('CDR Plant Data'!$A:$A,$B43,'CDR Plant Data'!$K:$K)</f>
        <v>1564203.37</v>
      </c>
      <c r="M43" s="29">
        <f>SUMIF('CDR Plant Data'!$A:$A,$B43,'CDR Plant Data'!$L:$L)</f>
        <v>1566697.4353167692</v>
      </c>
      <c r="N43" s="29">
        <f>SUMIF('CDR Plant Data'!$A:$A,$B43,'CDR Plant Data'!$M:$M)</f>
        <v>1564203.37</v>
      </c>
      <c r="O43" s="29">
        <f>SUMIF('CDR Plant Data'!$A:$A,$B43,'CDR Plant Data'!$N:$N)</f>
        <v>1564203.37</v>
      </c>
      <c r="P43" s="29">
        <f>SUMIF('CDR Plant Data'!$A:$A,$B43,'CDR Plant Data'!$O:$O)</f>
        <v>1564203.37</v>
      </c>
      <c r="Q43" s="29">
        <f t="shared" si="0"/>
        <v>1564828.9412068105</v>
      </c>
    </row>
    <row r="44" spans="1:17">
      <c r="A44" s="38">
        <f t="shared" si="1"/>
        <v>36</v>
      </c>
      <c r="B44" s="21">
        <v>396</v>
      </c>
      <c r="C44" s="22" t="s">
        <v>96</v>
      </c>
      <c r="D44" s="29">
        <f>SUMIF('CDR Plant Data'!$A:$A,$B44,'CDR Plant Data'!$C:$C)</f>
        <v>215947.6</v>
      </c>
      <c r="E44" s="29">
        <f>SUMIF('CDR Plant Data'!$A:$A,$B44,'CDR Plant Data'!$D:$D)</f>
        <v>215947.6</v>
      </c>
      <c r="F44" s="29">
        <f>SUMIF('CDR Plant Data'!$A:$A,$B44,'CDR Plant Data'!$E:$E)</f>
        <v>215947.6</v>
      </c>
      <c r="G44" s="29">
        <f>SUMIF('CDR Plant Data'!$A:$A,$B44,'CDR Plant Data'!$F:$F)</f>
        <v>215947.6</v>
      </c>
      <c r="H44" s="29">
        <f>SUMIF('CDR Plant Data'!$A:$A,$B44,'CDR Plant Data'!$G:$G)</f>
        <v>269769.53000000003</v>
      </c>
      <c r="I44" s="29">
        <f>SUMIF('CDR Plant Data'!$A:$A,$B44,'CDR Plant Data'!$H:$H)</f>
        <v>269769.53000000003</v>
      </c>
      <c r="J44" s="29">
        <f>SUMIF('CDR Plant Data'!$A:$A,$B44,'CDR Plant Data'!$I:$I)</f>
        <v>269769.53000000003</v>
      </c>
      <c r="K44" s="29">
        <f>SUMIF('CDR Plant Data'!$A:$A,$B44,'CDR Plant Data'!$J:$J)</f>
        <v>269769.53000000003</v>
      </c>
      <c r="L44" s="29">
        <f>SUMIF('CDR Plant Data'!$A:$A,$B44,'CDR Plant Data'!$K:$K)</f>
        <v>269769.53000000003</v>
      </c>
      <c r="M44" s="29">
        <f>SUMIF('CDR Plant Data'!$A:$A,$B44,'CDR Plant Data'!$L:$L)</f>
        <v>269769.53000000003</v>
      </c>
      <c r="N44" s="29">
        <f>SUMIF('CDR Plant Data'!$A:$A,$B44,'CDR Plant Data'!$M:$M)</f>
        <v>269769.53000000003</v>
      </c>
      <c r="O44" s="29">
        <f>SUMIF('CDR Plant Data'!$A:$A,$B44,'CDR Plant Data'!$N:$N)</f>
        <v>269769.53000000003</v>
      </c>
      <c r="P44" s="29">
        <f>SUMIF('CDR Plant Data'!$A:$A,$B44,'CDR Plant Data'!$O:$O)</f>
        <v>269769.53000000003</v>
      </c>
      <c r="Q44" s="29">
        <f t="shared" si="0"/>
        <v>253208.93615384621</v>
      </c>
    </row>
    <row r="45" spans="1:17">
      <c r="A45" s="38">
        <f t="shared" si="1"/>
        <v>37</v>
      </c>
      <c r="B45" s="21">
        <v>397</v>
      </c>
      <c r="C45" s="22" t="s">
        <v>97</v>
      </c>
      <c r="D45" s="29">
        <f>SUMIF('CDR Plant Data'!$A:$A,$B45,'CDR Plant Data'!$C:$C)</f>
        <v>632856.65399661788</v>
      </c>
      <c r="E45" s="29">
        <f>SUMIF('CDR Plant Data'!$A:$A,$B45,'CDR Plant Data'!$D:$D)</f>
        <v>632537.43999999994</v>
      </c>
      <c r="F45" s="29">
        <f>SUMIF('CDR Plant Data'!$A:$A,$B45,'CDR Plant Data'!$E:$E)</f>
        <v>632537.43999999994</v>
      </c>
      <c r="G45" s="29">
        <f>SUMIF('CDR Plant Data'!$A:$A,$B45,'CDR Plant Data'!$F:$F)</f>
        <v>633528.7617973428</v>
      </c>
      <c r="H45" s="29">
        <f>SUMIF('CDR Plant Data'!$A:$A,$B45,'CDR Plant Data'!$G:$G)</f>
        <v>632537.43999999994</v>
      </c>
      <c r="I45" s="29">
        <f>SUMIF('CDR Plant Data'!$A:$A,$B45,'CDR Plant Data'!$H:$H)</f>
        <v>632537.43999999994</v>
      </c>
      <c r="J45" s="29">
        <f>SUMIF('CDR Plant Data'!$A:$A,$B45,'CDR Plant Data'!$I:$I)</f>
        <v>529108.80054180091</v>
      </c>
      <c r="K45" s="29">
        <f>SUMIF('CDR Plant Data'!$A:$A,$B45,'CDR Plant Data'!$J:$J)</f>
        <v>528299.05000000005</v>
      </c>
      <c r="L45" s="29">
        <f>SUMIF('CDR Plant Data'!$A:$A,$B45,'CDR Plant Data'!$K:$K)</f>
        <v>784866.32</v>
      </c>
      <c r="M45" s="29">
        <f>SUMIF('CDR Plant Data'!$A:$A,$B45,'CDR Plant Data'!$L:$L)</f>
        <v>786117.76076822449</v>
      </c>
      <c r="N45" s="29">
        <f>SUMIF('CDR Plant Data'!$A:$A,$B45,'CDR Plant Data'!$M:$M)</f>
        <v>784866.32</v>
      </c>
      <c r="O45" s="29">
        <f>SUMIF('CDR Plant Data'!$A:$A,$B45,'CDR Plant Data'!$N:$N)</f>
        <v>784866.32</v>
      </c>
      <c r="P45" s="29">
        <f>SUMIF('CDR Plant Data'!$A:$A,$B45,'CDR Plant Data'!$O:$O)</f>
        <v>702382.32</v>
      </c>
      <c r="Q45" s="29">
        <f t="shared" si="0"/>
        <v>669003.23593107599</v>
      </c>
    </row>
    <row r="46" spans="1:17">
      <c r="A46" s="38">
        <f t="shared" si="1"/>
        <v>38</v>
      </c>
      <c r="B46" s="21">
        <v>398</v>
      </c>
      <c r="C46" s="22" t="s">
        <v>98</v>
      </c>
      <c r="D46" s="29">
        <f>SUMIF('CDR Plant Data'!$A:$A,$B46,'CDR Plant Data'!$C:$C)</f>
        <v>84186.123627131165</v>
      </c>
      <c r="E46" s="29">
        <f>SUMIF('CDR Plant Data'!$A:$A,$B46,'CDR Plant Data'!$D:$D)</f>
        <v>84143.66</v>
      </c>
      <c r="F46" s="29">
        <f>SUMIF('CDR Plant Data'!$A:$A,$B46,'CDR Plant Data'!$E:$E)</f>
        <v>84143.66</v>
      </c>
      <c r="G46" s="29">
        <f>SUMIF('CDR Plant Data'!$A:$A,$B46,'CDR Plant Data'!$F:$F)</f>
        <v>84275.53115732818</v>
      </c>
      <c r="H46" s="29">
        <f>SUMIF('CDR Plant Data'!$A:$A,$B46,'CDR Plant Data'!$G:$G)</f>
        <v>224541.67</v>
      </c>
      <c r="I46" s="29">
        <f>SUMIF('CDR Plant Data'!$A:$A,$B46,'CDR Plant Data'!$H:$H)</f>
        <v>224541.67</v>
      </c>
      <c r="J46" s="29">
        <f>SUMIF('CDR Plant Data'!$A:$A,$B46,'CDR Plant Data'!$I:$I)</f>
        <v>224885.83631818549</v>
      </c>
      <c r="K46" s="29">
        <f>SUMIF('CDR Plant Data'!$A:$A,$B46,'CDR Plant Data'!$J:$J)</f>
        <v>224541.67</v>
      </c>
      <c r="L46" s="29">
        <f>SUMIF('CDR Plant Data'!$A:$A,$B46,'CDR Plant Data'!$K:$K)</f>
        <v>224541.67</v>
      </c>
      <c r="M46" s="29">
        <f>SUMIF('CDR Plant Data'!$A:$A,$B46,'CDR Plant Data'!$L:$L)</f>
        <v>224899.69351667128</v>
      </c>
      <c r="N46" s="29">
        <f>SUMIF('CDR Plant Data'!$A:$A,$B46,'CDR Plant Data'!$M:$M)</f>
        <v>224541.67</v>
      </c>
      <c r="O46" s="29">
        <f>SUMIF('CDR Plant Data'!$A:$A,$B46,'CDR Plant Data'!$N:$N)</f>
        <v>224541.67</v>
      </c>
      <c r="P46" s="29">
        <f>SUMIF('CDR Plant Data'!$A:$A,$B46,'CDR Plant Data'!$O:$O)</f>
        <v>224541.67</v>
      </c>
      <c r="Q46" s="29">
        <f t="shared" si="0"/>
        <v>181409.7072784089</v>
      </c>
    </row>
    <row r="47" spans="1:17">
      <c r="A47" s="38">
        <f t="shared" si="1"/>
        <v>39</v>
      </c>
      <c r="B47" s="8"/>
      <c r="D47" s="26"/>
      <c r="E47" s="26"/>
      <c r="F47" s="26"/>
      <c r="G47" s="26"/>
      <c r="H47" s="26"/>
      <c r="I47" s="26"/>
      <c r="J47" s="26"/>
      <c r="K47" s="26"/>
      <c r="L47" s="26"/>
      <c r="M47" s="26"/>
      <c r="N47" s="26"/>
      <c r="O47" s="26"/>
      <c r="P47" s="26"/>
      <c r="Q47" s="26"/>
    </row>
    <row r="48" spans="1:17">
      <c r="A48" s="38">
        <f t="shared" si="1"/>
        <v>40</v>
      </c>
      <c r="B48" s="8"/>
      <c r="C48" s="7" t="s">
        <v>2</v>
      </c>
      <c r="D48" s="29">
        <f t="shared" ref="D48:Q48" si="2">SUM(D9:D46)</f>
        <v>505382315.98999983</v>
      </c>
      <c r="E48" s="29">
        <f t="shared" si="2"/>
        <v>506453725.62</v>
      </c>
      <c r="F48" s="29">
        <f t="shared" si="2"/>
        <v>500288094.93999988</v>
      </c>
      <c r="G48" s="29">
        <f t="shared" si="2"/>
        <v>501757395.64000022</v>
      </c>
      <c r="H48" s="29">
        <f t="shared" si="2"/>
        <v>511325038.90999997</v>
      </c>
      <c r="I48" s="29">
        <f t="shared" si="2"/>
        <v>513833712.75</v>
      </c>
      <c r="J48" s="29">
        <f t="shared" si="2"/>
        <v>516683662.47000015</v>
      </c>
      <c r="K48" s="29">
        <f t="shared" si="2"/>
        <v>522101792.90000015</v>
      </c>
      <c r="L48" s="29">
        <f t="shared" si="2"/>
        <v>523100667.79999983</v>
      </c>
      <c r="M48" s="29">
        <f t="shared" si="2"/>
        <v>525051388.54999995</v>
      </c>
      <c r="N48" s="29">
        <f t="shared" si="2"/>
        <v>526348191.93000007</v>
      </c>
      <c r="O48" s="29">
        <f t="shared" si="2"/>
        <v>530543327.37000006</v>
      </c>
      <c r="P48" s="29">
        <f t="shared" si="2"/>
        <v>533362896.79000014</v>
      </c>
      <c r="Q48" s="29">
        <f t="shared" si="2"/>
        <v>516633247.05076921</v>
      </c>
    </row>
    <row r="49" spans="1:17">
      <c r="A49" s="38">
        <f t="shared" si="1"/>
        <v>41</v>
      </c>
      <c r="B49" s="8"/>
      <c r="D49" s="8"/>
      <c r="E49" s="8"/>
      <c r="F49" s="8"/>
      <c r="G49" s="8"/>
      <c r="H49" s="8"/>
      <c r="I49" s="8"/>
      <c r="J49" s="8"/>
      <c r="K49" s="8"/>
      <c r="L49" s="8"/>
      <c r="M49" s="8"/>
      <c r="N49" s="8"/>
      <c r="O49" s="8"/>
      <c r="P49" s="8"/>
      <c r="Q49" s="8"/>
    </row>
    <row r="50" spans="1:17">
      <c r="A50" s="38">
        <f t="shared" si="1"/>
        <v>42</v>
      </c>
      <c r="B50" s="42">
        <v>101.11</v>
      </c>
      <c r="C50" s="7" t="s">
        <v>106</v>
      </c>
      <c r="D50" s="29">
        <f>'Capital Leases'!B12</f>
        <v>0</v>
      </c>
      <c r="E50" s="29">
        <f>'Capital Leases'!C12</f>
        <v>0</v>
      </c>
      <c r="F50" s="29">
        <f>'Capital Leases'!D12</f>
        <v>0</v>
      </c>
      <c r="G50" s="29">
        <f>'Capital Leases'!E12</f>
        <v>0</v>
      </c>
      <c r="H50" s="29">
        <f>'Capital Leases'!F12</f>
        <v>0</v>
      </c>
      <c r="I50" s="29">
        <f>'Capital Leases'!G12</f>
        <v>0</v>
      </c>
      <c r="J50" s="29">
        <f>'Capital Leases'!H12</f>
        <v>8237200.1900000004</v>
      </c>
      <c r="K50" s="29">
        <f>'Capital Leases'!I12</f>
        <v>8237200.1900000004</v>
      </c>
      <c r="L50" s="29">
        <f>'Capital Leases'!J12</f>
        <v>9677542</v>
      </c>
      <c r="M50" s="29">
        <f>'Capital Leases'!K12</f>
        <v>9677542</v>
      </c>
      <c r="N50" s="29">
        <f>'Capital Leases'!L12</f>
        <v>9677542</v>
      </c>
      <c r="O50" s="29">
        <f>'Capital Leases'!M12</f>
        <v>9677542</v>
      </c>
      <c r="P50" s="29">
        <f>'Capital Leases'!N12</f>
        <v>9677542</v>
      </c>
      <c r="Q50" s="29">
        <f>(SUM(D50:P50))/13</f>
        <v>4989393.1061538467</v>
      </c>
    </row>
    <row r="51" spans="1:17">
      <c r="A51" s="38">
        <f t="shared" si="1"/>
        <v>43</v>
      </c>
      <c r="B51" s="114">
        <v>114</v>
      </c>
      <c r="C51" s="41" t="s">
        <v>103</v>
      </c>
      <c r="D51" s="29">
        <f>SUMIF('CDR Plant Data'!$A:$A,$B51,'CDR Plant Data'!$C:$C)</f>
        <v>21656835</v>
      </c>
      <c r="E51" s="29">
        <f>SUMIF('CDR Plant Data'!$A:$A,$B51,'CDR Plant Data'!$D:$D)</f>
        <v>21656835</v>
      </c>
      <c r="F51" s="29">
        <f>SUMIF('CDR Plant Data'!$A:$A,$B51,'CDR Plant Data'!$E:$E)</f>
        <v>21656835</v>
      </c>
      <c r="G51" s="29">
        <f>SUMIF('CDR Plant Data'!$A:$A,$B51,'CDR Plant Data'!$F:$F)</f>
        <v>21656835</v>
      </c>
      <c r="H51" s="29">
        <f>SUMIF('CDR Plant Data'!$A:$A,$B51,'CDR Plant Data'!$G:$G)</f>
        <v>21656835</v>
      </c>
      <c r="I51" s="29">
        <f>SUMIF('CDR Plant Data'!$A:$A,$B51,'CDR Plant Data'!$H:$H)</f>
        <v>21656835</v>
      </c>
      <c r="J51" s="29">
        <f>SUMIF('CDR Plant Data'!$A:$A,$B51,'CDR Plant Data'!$I:$I)</f>
        <v>21656835</v>
      </c>
      <c r="K51" s="29">
        <f>SUMIF('CDR Plant Data'!$A:$A,$B51,'CDR Plant Data'!$J:$J)</f>
        <v>21656835</v>
      </c>
      <c r="L51" s="29">
        <f>SUMIF('CDR Plant Data'!$A:$A,$B51,'CDR Plant Data'!$K:$K)</f>
        <v>21656835</v>
      </c>
      <c r="M51" s="29">
        <f>SUMIF('CDR Plant Data'!$A:$A,$B51,'CDR Plant Data'!$L:$L)</f>
        <v>21656835</v>
      </c>
      <c r="N51" s="29">
        <f>SUMIF('CDR Plant Data'!$A:$A,$B51,'CDR Plant Data'!$M:$M)</f>
        <v>21656835</v>
      </c>
      <c r="O51" s="29">
        <f>SUMIF('CDR Plant Data'!$A:$A,$B51,'CDR Plant Data'!$N:$N)</f>
        <v>21656835</v>
      </c>
      <c r="P51" s="29">
        <f>SUMIF('CDR Plant Data'!$A:$A,$B51,'CDR Plant Data'!$O:$O)</f>
        <v>21656835</v>
      </c>
      <c r="Q51" s="29">
        <f>ROUND((SUM(D51:P51))/13,0)</f>
        <v>21656835</v>
      </c>
    </row>
    <row r="52" spans="1:17">
      <c r="A52" s="38">
        <f t="shared" si="1"/>
        <v>44</v>
      </c>
      <c r="D52" s="26"/>
      <c r="E52" s="26"/>
      <c r="F52" s="26"/>
      <c r="G52" s="26"/>
      <c r="H52" s="26"/>
      <c r="I52" s="26"/>
      <c r="J52" s="26"/>
      <c r="K52" s="26"/>
      <c r="L52" s="26"/>
      <c r="M52" s="26"/>
      <c r="N52" s="26"/>
      <c r="O52" s="26"/>
      <c r="P52" s="26"/>
      <c r="Q52" s="26"/>
    </row>
    <row r="53" spans="1:17">
      <c r="A53" s="38">
        <f t="shared" si="1"/>
        <v>45</v>
      </c>
      <c r="C53" s="7" t="s">
        <v>3</v>
      </c>
      <c r="D53" s="37">
        <f t="shared" ref="D53:Q53" si="3">D48+SUM(D50:D51)</f>
        <v>527039150.98999983</v>
      </c>
      <c r="E53" s="37">
        <f t="shared" si="3"/>
        <v>528110560.62</v>
      </c>
      <c r="F53" s="37">
        <f t="shared" si="3"/>
        <v>521944929.93999988</v>
      </c>
      <c r="G53" s="37">
        <f t="shared" si="3"/>
        <v>523414230.64000022</v>
      </c>
      <c r="H53" s="37">
        <f t="shared" si="3"/>
        <v>532981873.90999997</v>
      </c>
      <c r="I53" s="37">
        <f t="shared" si="3"/>
        <v>535490547.75</v>
      </c>
      <c r="J53" s="37">
        <f t="shared" si="3"/>
        <v>546577697.66000021</v>
      </c>
      <c r="K53" s="37">
        <f t="shared" si="3"/>
        <v>551995828.09000015</v>
      </c>
      <c r="L53" s="37">
        <f t="shared" si="3"/>
        <v>554435044.79999983</v>
      </c>
      <c r="M53" s="37">
        <f t="shared" si="3"/>
        <v>556385765.54999995</v>
      </c>
      <c r="N53" s="37">
        <f t="shared" si="3"/>
        <v>557682568.93000007</v>
      </c>
      <c r="O53" s="37">
        <f t="shared" si="3"/>
        <v>561877704.37000012</v>
      </c>
      <c r="P53" s="37">
        <f t="shared" si="3"/>
        <v>564697273.7900002</v>
      </c>
      <c r="Q53" s="37">
        <f t="shared" si="3"/>
        <v>543279475.15692306</v>
      </c>
    </row>
    <row r="54" spans="1:17" ht="15.75" thickBot="1">
      <c r="A54" s="28"/>
      <c r="D54" s="27"/>
      <c r="E54" s="27"/>
      <c r="F54" s="27"/>
      <c r="G54" s="27"/>
      <c r="H54" s="27"/>
      <c r="I54" s="27"/>
      <c r="J54" s="27"/>
      <c r="K54" s="27"/>
      <c r="L54" s="27"/>
      <c r="M54" s="27"/>
      <c r="N54" s="27"/>
      <c r="O54" s="27"/>
      <c r="P54" s="27"/>
      <c r="Q54" s="27"/>
    </row>
    <row r="55" spans="1:17" ht="15.75" thickTop="1">
      <c r="A55" s="8"/>
    </row>
    <row r="56" spans="1:17" ht="15.75" thickBot="1">
      <c r="A56" s="17"/>
      <c r="B56" s="17"/>
      <c r="C56" s="17"/>
      <c r="D56" s="17"/>
      <c r="E56" s="17"/>
      <c r="F56" s="17"/>
      <c r="G56" s="17"/>
      <c r="H56" s="17"/>
      <c r="I56" s="17"/>
      <c r="J56" s="17"/>
      <c r="K56" s="17"/>
      <c r="L56" s="17"/>
      <c r="M56" s="17"/>
      <c r="N56" s="17"/>
      <c r="O56" s="17"/>
      <c r="P56" s="17"/>
      <c r="Q56" s="17"/>
    </row>
    <row r="57" spans="1:17">
      <c r="A57" s="8"/>
      <c r="B57" s="8"/>
      <c r="C57" s="8"/>
      <c r="D57" s="8"/>
      <c r="E57" s="8"/>
      <c r="F57" s="8"/>
      <c r="G57" s="8"/>
      <c r="H57" s="8"/>
      <c r="I57" s="8"/>
      <c r="J57" s="8"/>
      <c r="K57" s="8"/>
      <c r="L57" s="8"/>
      <c r="M57" s="8"/>
      <c r="N57" s="8"/>
      <c r="O57" s="8"/>
      <c r="P57" s="8"/>
      <c r="Q57" s="8"/>
    </row>
  </sheetData>
  <printOptions horizontalCentered="1"/>
  <pageMargins left="0.5" right="0.5" top="0.5" bottom="0.5"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CD7AA-74E3-4327-86FF-F61746739D9C}">
  <sheetPr>
    <tabColor rgb="FF92D050"/>
  </sheetPr>
  <dimension ref="A1:A2"/>
  <sheetViews>
    <sheetView workbookViewId="0">
      <selection sqref="A1:A2"/>
    </sheetView>
  </sheetViews>
  <sheetFormatPr defaultRowHeight="15"/>
  <sheetData>
    <row r="1" spans="1:1">
      <c r="A1" s="133" t="s">
        <v>215</v>
      </c>
    </row>
    <row r="2" spans="1:1">
      <c r="A2" t="s">
        <v>213</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6"/>
  <sheetViews>
    <sheetView workbookViewId="0">
      <pane ySplit="6" topLeftCell="A7" activePane="bottomLeft" state="frozen"/>
      <selection sqref="A1:A2"/>
      <selection pane="bottomLeft" sqref="A1:A2"/>
    </sheetView>
  </sheetViews>
  <sheetFormatPr defaultRowHeight="12.75"/>
  <cols>
    <col min="1" max="1" width="9" style="31" bestFit="1" customWidth="1"/>
    <col min="2" max="2" width="33.77734375" style="31" bestFit="1" customWidth="1"/>
    <col min="3" max="3" width="11.5546875" style="31" bestFit="1" customWidth="1"/>
    <col min="4" max="16" width="11.44140625" style="31" bestFit="1" customWidth="1"/>
    <col min="17" max="16384" width="8.88671875" style="31"/>
  </cols>
  <sheetData>
    <row r="1" spans="1:18" ht="15">
      <c r="A1" s="133" t="s">
        <v>216</v>
      </c>
    </row>
    <row r="2" spans="1:18" ht="15">
      <c r="A2" t="s">
        <v>213</v>
      </c>
    </row>
    <row r="3" spans="1:18" ht="13.5" thickBot="1">
      <c r="B3" s="32"/>
      <c r="C3" s="32"/>
      <c r="D3" s="32"/>
      <c r="E3" s="32"/>
      <c r="F3" s="32"/>
      <c r="G3" s="32"/>
      <c r="H3" s="32"/>
      <c r="I3" s="32"/>
      <c r="J3" s="32"/>
      <c r="K3" s="32"/>
      <c r="L3" s="32"/>
      <c r="M3" s="32"/>
      <c r="N3" s="32"/>
      <c r="O3" s="32"/>
      <c r="P3" s="32"/>
    </row>
    <row r="4" spans="1:18">
      <c r="B4" s="115" t="s">
        <v>9</v>
      </c>
      <c r="C4" s="33"/>
      <c r="D4" s="33"/>
      <c r="E4" s="33"/>
      <c r="F4" s="33"/>
      <c r="G4" s="33"/>
      <c r="H4" s="33"/>
      <c r="I4" s="33"/>
      <c r="J4" s="33"/>
      <c r="K4" s="33"/>
      <c r="L4" s="33"/>
      <c r="M4" s="33"/>
      <c r="N4" s="33"/>
      <c r="O4" s="33"/>
      <c r="P4" s="33"/>
    </row>
    <row r="5" spans="1:18" ht="13.5" thickBot="1">
      <c r="B5" s="32"/>
      <c r="C5" s="32"/>
      <c r="D5" s="32"/>
      <c r="E5" s="32"/>
      <c r="F5" s="32"/>
      <c r="G5" s="32"/>
      <c r="H5" s="32"/>
      <c r="I5" s="32"/>
      <c r="J5" s="32"/>
      <c r="K5" s="32"/>
      <c r="L5" s="32"/>
      <c r="M5" s="32"/>
      <c r="N5" s="32"/>
      <c r="O5" s="32"/>
      <c r="P5" s="32"/>
    </row>
    <row r="6" spans="1:18" ht="26.25" thickBot="1">
      <c r="A6" s="34" t="s">
        <v>66</v>
      </c>
      <c r="B6" s="1" t="s">
        <v>10</v>
      </c>
      <c r="C6" s="1" t="s">
        <v>11</v>
      </c>
      <c r="D6" s="1" t="s">
        <v>12</v>
      </c>
      <c r="E6" s="1" t="s">
        <v>13</v>
      </c>
      <c r="F6" s="1" t="s">
        <v>14</v>
      </c>
      <c r="G6" s="1" t="s">
        <v>15</v>
      </c>
      <c r="H6" s="1" t="s">
        <v>16</v>
      </c>
      <c r="I6" s="1" t="s">
        <v>17</v>
      </c>
      <c r="J6" s="1" t="s">
        <v>18</v>
      </c>
      <c r="K6" s="1" t="s">
        <v>19</v>
      </c>
      <c r="L6" s="1" t="s">
        <v>20</v>
      </c>
      <c r="M6" s="1" t="s">
        <v>21</v>
      </c>
      <c r="N6" s="1" t="s">
        <v>22</v>
      </c>
      <c r="O6" s="1" t="s">
        <v>23</v>
      </c>
      <c r="P6" s="1" t="s">
        <v>24</v>
      </c>
    </row>
    <row r="7" spans="1:18">
      <c r="B7" s="2" t="s">
        <v>25</v>
      </c>
      <c r="C7" s="3"/>
      <c r="D7" s="3"/>
      <c r="E7" s="3"/>
      <c r="F7" s="3"/>
      <c r="G7" s="3"/>
      <c r="H7" s="3"/>
      <c r="I7" s="3"/>
      <c r="J7" s="3"/>
      <c r="K7" s="3"/>
      <c r="L7" s="3"/>
      <c r="M7" s="3"/>
      <c r="N7" s="3"/>
      <c r="O7" s="3"/>
      <c r="P7" s="3"/>
    </row>
    <row r="8" spans="1:18">
      <c r="B8" s="4" t="s">
        <v>26</v>
      </c>
      <c r="C8" s="3"/>
      <c r="D8" s="3"/>
      <c r="E8" s="3"/>
      <c r="F8" s="3"/>
      <c r="G8" s="3"/>
      <c r="H8" s="3"/>
      <c r="I8" s="3"/>
      <c r="J8" s="3"/>
      <c r="K8" s="3"/>
      <c r="L8" s="3"/>
      <c r="M8" s="3"/>
      <c r="N8" s="3"/>
      <c r="O8" s="3"/>
      <c r="P8" s="3"/>
    </row>
    <row r="9" spans="1:18">
      <c r="A9" s="31" t="str">
        <f>CONCATENATE(LEFT(B9,3),".",MID(B9,4,2))</f>
        <v>302.00</v>
      </c>
      <c r="B9" s="5" t="s">
        <v>27</v>
      </c>
      <c r="C9" s="3">
        <v>241544.51</v>
      </c>
      <c r="D9" s="3">
        <v>241544.51</v>
      </c>
      <c r="E9" s="3">
        <v>241544.51</v>
      </c>
      <c r="F9" s="3">
        <v>241544.51</v>
      </c>
      <c r="G9" s="3">
        <v>241544.51</v>
      </c>
      <c r="H9" s="3">
        <v>241544.51</v>
      </c>
      <c r="I9" s="3">
        <v>241544.51</v>
      </c>
      <c r="J9" s="3">
        <v>241544.51</v>
      </c>
      <c r="K9" s="3">
        <v>241544.51</v>
      </c>
      <c r="L9" s="3">
        <v>245647.46269853378</v>
      </c>
      <c r="M9" s="3">
        <v>241544.51</v>
      </c>
      <c r="N9" s="3">
        <v>241544.51</v>
      </c>
      <c r="O9" s="3">
        <v>241489.91941360515</v>
      </c>
      <c r="P9" s="3">
        <v>241855.92247016451</v>
      </c>
      <c r="Q9" s="6"/>
      <c r="R9" s="6"/>
    </row>
    <row r="10" spans="1:18" s="122" customFormat="1">
      <c r="A10" s="122" t="str">
        <f t="shared" ref="A10:A47" si="0">CONCATENATE(LEFT(B10,3),".",MID(B10,4,2))</f>
        <v>303.00</v>
      </c>
      <c r="B10" s="30" t="s">
        <v>28</v>
      </c>
      <c r="C10" s="121">
        <v>220.22</v>
      </c>
      <c r="D10" s="121">
        <v>220.22</v>
      </c>
      <c r="E10" s="121">
        <v>220.22</v>
      </c>
      <c r="F10" s="121">
        <v>331426.87</v>
      </c>
      <c r="G10" s="121">
        <v>360551.67999999999</v>
      </c>
      <c r="H10" s="121">
        <v>389676.49</v>
      </c>
      <c r="I10" s="121">
        <v>461307.3</v>
      </c>
      <c r="J10" s="121">
        <v>490432.11</v>
      </c>
      <c r="K10" s="121">
        <v>519556.92</v>
      </c>
      <c r="L10" s="121">
        <v>558001.81425585691</v>
      </c>
      <c r="M10" s="121">
        <v>577806.54</v>
      </c>
      <c r="N10" s="121">
        <v>606931.35</v>
      </c>
      <c r="O10" s="121">
        <v>0</v>
      </c>
      <c r="P10" s="121">
        <v>330488.59494275821</v>
      </c>
      <c r="Q10" s="128"/>
      <c r="R10" s="128"/>
    </row>
    <row r="11" spans="1:18" s="122" customFormat="1">
      <c r="A11" s="122" t="str">
        <f t="shared" si="0"/>
        <v>303.02</v>
      </c>
      <c r="B11" s="30" t="s">
        <v>29</v>
      </c>
      <c r="C11" s="121">
        <v>6456266.3700000001</v>
      </c>
      <c r="D11" s="121">
        <v>6456266.3700000001</v>
      </c>
      <c r="E11" s="121">
        <v>6456266.3700000001</v>
      </c>
      <c r="F11" s="121">
        <v>6456266.3700000001</v>
      </c>
      <c r="G11" s="121">
        <v>6456266.3700000001</v>
      </c>
      <c r="H11" s="121">
        <v>6456266.3700000001</v>
      </c>
      <c r="I11" s="121">
        <v>6456266.3700000001</v>
      </c>
      <c r="J11" s="121">
        <v>6456266.3700000001</v>
      </c>
      <c r="K11" s="121">
        <v>6456266.3700000001</v>
      </c>
      <c r="L11" s="121">
        <v>7190344.6206916086</v>
      </c>
      <c r="M11" s="121">
        <v>7083322.9400000004</v>
      </c>
      <c r="N11" s="121">
        <v>7031815.8600000003</v>
      </c>
      <c r="O11" s="121">
        <v>7945305.814723786</v>
      </c>
      <c r="P11" s="121">
        <v>6719783.5819550296</v>
      </c>
      <c r="Q11" s="128"/>
      <c r="R11" s="128"/>
    </row>
    <row r="12" spans="1:18" s="122" customFormat="1">
      <c r="A12" s="122" t="str">
        <f t="shared" si="0"/>
        <v>303.20</v>
      </c>
      <c r="B12" s="30" t="s">
        <v>30</v>
      </c>
      <c r="C12" s="121">
        <v>5648031.71</v>
      </c>
      <c r="D12" s="121">
        <v>5648031.71</v>
      </c>
      <c r="E12" s="121">
        <v>5648031.71</v>
      </c>
      <c r="F12" s="121">
        <v>5648031.71</v>
      </c>
      <c r="G12" s="121">
        <v>5648031.71</v>
      </c>
      <c r="H12" s="121">
        <v>5648031.71</v>
      </c>
      <c r="I12" s="121">
        <v>5648031.71</v>
      </c>
      <c r="J12" s="121">
        <v>5648031.71</v>
      </c>
      <c r="K12" s="121">
        <v>5648031.71</v>
      </c>
      <c r="L12" s="121">
        <v>5743970.9923540009</v>
      </c>
      <c r="M12" s="121">
        <v>5648031.71</v>
      </c>
      <c r="N12" s="121">
        <v>5648031.71</v>
      </c>
      <c r="O12" s="121">
        <v>5517952.81586261</v>
      </c>
      <c r="P12" s="121">
        <v>5645405.5860166615</v>
      </c>
      <c r="Q12" s="128"/>
      <c r="R12" s="128"/>
    </row>
    <row r="13" spans="1:18">
      <c r="A13" s="31" t="str">
        <f t="shared" si="0"/>
        <v>374.00</v>
      </c>
      <c r="B13" s="5" t="s">
        <v>31</v>
      </c>
      <c r="C13" s="3">
        <v>1274606.6592735606</v>
      </c>
      <c r="D13" s="3">
        <v>1275700.79</v>
      </c>
      <c r="E13" s="3">
        <v>1275700.79</v>
      </c>
      <c r="F13" s="3">
        <v>1273731.5989948318</v>
      </c>
      <c r="G13" s="3">
        <v>1275700.79</v>
      </c>
      <c r="H13" s="3">
        <v>1275700.79</v>
      </c>
      <c r="I13" s="3">
        <v>1270406.9751904779</v>
      </c>
      <c r="J13" s="3">
        <v>1275748.1599999999</v>
      </c>
      <c r="K13" s="3">
        <v>1275748.1599999999</v>
      </c>
      <c r="L13" s="3">
        <v>1276060.9552976484</v>
      </c>
      <c r="M13" s="3">
        <v>1277589.5</v>
      </c>
      <c r="N13" s="3">
        <v>1277615.78</v>
      </c>
      <c r="O13" s="3">
        <v>1277712.2449841215</v>
      </c>
      <c r="P13" s="3">
        <v>1275540.245672357</v>
      </c>
      <c r="Q13" s="6"/>
      <c r="R13" s="6"/>
    </row>
    <row r="14" spans="1:18">
      <c r="A14" s="31" t="str">
        <f t="shared" si="0"/>
        <v>374.10</v>
      </c>
      <c r="B14" s="5" t="s">
        <v>32</v>
      </c>
      <c r="C14" s="3">
        <v>72375.082753689727</v>
      </c>
      <c r="D14" s="3">
        <v>72437.210000000006</v>
      </c>
      <c r="E14" s="3">
        <v>72437.210000000006</v>
      </c>
      <c r="F14" s="3">
        <v>72325.394828692108</v>
      </c>
      <c r="G14" s="3">
        <v>72437.210000000006</v>
      </c>
      <c r="H14" s="3">
        <v>72437.210000000006</v>
      </c>
      <c r="I14" s="3">
        <v>72133.93656576972</v>
      </c>
      <c r="J14" s="3">
        <v>72437.210000000006</v>
      </c>
      <c r="K14" s="3">
        <v>72437.210000000006</v>
      </c>
      <c r="L14" s="3">
        <v>72454.970573264553</v>
      </c>
      <c r="M14" s="3">
        <v>72437.210000000006</v>
      </c>
      <c r="N14" s="3">
        <v>72437.210000000006</v>
      </c>
      <c r="O14" s="3">
        <v>72440.815563407261</v>
      </c>
      <c r="P14" s="3">
        <v>72402.144637294099</v>
      </c>
      <c r="Q14" s="6"/>
      <c r="R14" s="6"/>
    </row>
    <row r="15" spans="1:18">
      <c r="A15" s="31" t="str">
        <f t="shared" si="0"/>
        <v>374.30</v>
      </c>
      <c r="B15" s="5" t="s">
        <v>33</v>
      </c>
      <c r="C15" s="3">
        <v>11122.122696839999</v>
      </c>
      <c r="D15" s="3">
        <v>11131.67</v>
      </c>
      <c r="E15" s="3">
        <v>11131.67</v>
      </c>
      <c r="F15" s="3">
        <v>11114.486986076727</v>
      </c>
      <c r="G15" s="3">
        <v>12239.65</v>
      </c>
      <c r="H15" s="3">
        <v>12239.65</v>
      </c>
      <c r="I15" s="3">
        <v>12188.406161518689</v>
      </c>
      <c r="J15" s="3">
        <v>12239.65</v>
      </c>
      <c r="K15" s="3">
        <v>11131.67</v>
      </c>
      <c r="L15" s="3">
        <v>11134.399327104007</v>
      </c>
      <c r="M15" s="3">
        <v>11131.67</v>
      </c>
      <c r="N15" s="3">
        <v>11131.67</v>
      </c>
      <c r="O15" s="3">
        <v>11132.224079070875</v>
      </c>
      <c r="P15" s="3">
        <v>11466.841480816178</v>
      </c>
      <c r="Q15" s="6"/>
      <c r="R15" s="6"/>
    </row>
    <row r="16" spans="1:18">
      <c r="A16" s="31" t="str">
        <f t="shared" si="0"/>
        <v>375.00</v>
      </c>
      <c r="B16" s="5" t="s">
        <v>34</v>
      </c>
      <c r="C16" s="3">
        <v>91107.402807143968</v>
      </c>
      <c r="D16" s="3">
        <v>96390.1</v>
      </c>
      <c r="E16" s="3">
        <v>96783.89</v>
      </c>
      <c r="F16" s="3">
        <v>97260.744739494476</v>
      </c>
      <c r="G16" s="3">
        <v>100519.13</v>
      </c>
      <c r="H16" s="3">
        <v>101970.66</v>
      </c>
      <c r="I16" s="3">
        <v>102752.05848815237</v>
      </c>
      <c r="J16" s="3">
        <v>103773.8</v>
      </c>
      <c r="K16" s="3">
        <v>104259.3</v>
      </c>
      <c r="L16" s="3">
        <v>104555.50923933811</v>
      </c>
      <c r="M16" s="3">
        <v>159453.17000000001</v>
      </c>
      <c r="N16" s="3">
        <v>184796.29</v>
      </c>
      <c r="O16" s="3">
        <v>188570.85565049993</v>
      </c>
      <c r="P16" s="3">
        <v>117860.99314804838</v>
      </c>
      <c r="Q16" s="6"/>
      <c r="R16" s="6"/>
    </row>
    <row r="17" spans="1:18">
      <c r="A17" s="31" t="str">
        <f t="shared" si="0"/>
        <v>376.10</v>
      </c>
      <c r="B17" s="5" t="s">
        <v>35</v>
      </c>
      <c r="C17" s="3">
        <v>135465143.81640708</v>
      </c>
      <c r="D17" s="3">
        <v>135706631.91999999</v>
      </c>
      <c r="E17" s="3">
        <v>136637954.92999998</v>
      </c>
      <c r="F17" s="3">
        <v>139121575.45073405</v>
      </c>
      <c r="G17" s="3">
        <v>139923420.46000001</v>
      </c>
      <c r="H17" s="3">
        <v>140572664.81999999</v>
      </c>
      <c r="I17" s="3">
        <v>140894135.42521343</v>
      </c>
      <c r="J17" s="3">
        <v>141143371.57999998</v>
      </c>
      <c r="K17" s="3">
        <v>141129146.82999998</v>
      </c>
      <c r="L17" s="3">
        <v>141052899.41485319</v>
      </c>
      <c r="M17" s="3">
        <v>140942141.59999999</v>
      </c>
      <c r="N17" s="3">
        <v>140969896.59999999</v>
      </c>
      <c r="O17" s="3">
        <v>140618825.55865881</v>
      </c>
      <c r="P17" s="3">
        <v>139552139.10814354</v>
      </c>
      <c r="Q17" s="6"/>
      <c r="R17" s="6"/>
    </row>
    <row r="18" spans="1:18">
      <c r="A18" s="31" t="str">
        <f t="shared" si="0"/>
        <v>376.20</v>
      </c>
      <c r="B18" s="5" t="s">
        <v>36</v>
      </c>
      <c r="C18" s="3">
        <v>163628352.74293748</v>
      </c>
      <c r="D18" s="3">
        <v>163716045.59999993</v>
      </c>
      <c r="E18" s="3">
        <v>164488465.18000007</v>
      </c>
      <c r="F18" s="3">
        <v>162583321.20193371</v>
      </c>
      <c r="G18" s="3">
        <v>168822217.06000006</v>
      </c>
      <c r="H18" s="3">
        <v>170129575.70000002</v>
      </c>
      <c r="I18" s="3">
        <v>171484025.17879769</v>
      </c>
      <c r="J18" s="3">
        <v>173976102.99000004</v>
      </c>
      <c r="K18" s="3">
        <v>174359340.95999995</v>
      </c>
      <c r="L18" s="3">
        <v>174751578.50629929</v>
      </c>
      <c r="M18" s="3">
        <v>175782653.49999994</v>
      </c>
      <c r="N18" s="3">
        <v>179301266.08999994</v>
      </c>
      <c r="O18" s="3">
        <v>179296748.27185619</v>
      </c>
      <c r="P18" s="3">
        <v>170947668.69090956</v>
      </c>
      <c r="Q18" s="6"/>
      <c r="R18" s="6"/>
    </row>
    <row r="19" spans="1:18">
      <c r="A19" s="31" t="str">
        <f t="shared" si="0"/>
        <v>378.00</v>
      </c>
      <c r="B19" s="5" t="s">
        <v>37</v>
      </c>
      <c r="C19" s="3">
        <v>1864852.9379918647</v>
      </c>
      <c r="D19" s="3">
        <v>1945907.17</v>
      </c>
      <c r="E19" s="3">
        <v>1956070.76</v>
      </c>
      <c r="F19" s="3">
        <v>1953051.339634144</v>
      </c>
      <c r="G19" s="3">
        <v>1956070.76</v>
      </c>
      <c r="H19" s="3">
        <v>1956070.76</v>
      </c>
      <c r="I19" s="3">
        <v>1947881.2632346961</v>
      </c>
      <c r="J19" s="3">
        <v>1956071.32</v>
      </c>
      <c r="K19" s="3">
        <v>1951957.65</v>
      </c>
      <c r="L19" s="3">
        <v>2406390.7881561527</v>
      </c>
      <c r="M19" s="3">
        <v>2426288.0099999998</v>
      </c>
      <c r="N19" s="3">
        <v>2435003.0499999998</v>
      </c>
      <c r="O19" s="3">
        <v>2436553.5234582797</v>
      </c>
      <c r="P19" s="3">
        <v>2091705.3332673183</v>
      </c>
      <c r="Q19" s="6"/>
      <c r="R19" s="6"/>
    </row>
    <row r="20" spans="1:18">
      <c r="A20" s="31" t="str">
        <f t="shared" si="0"/>
        <v>379.00</v>
      </c>
      <c r="B20" s="5" t="s">
        <v>38</v>
      </c>
      <c r="C20" s="3">
        <v>16216539.845705265</v>
      </c>
      <c r="D20" s="3">
        <v>16237684.199999999</v>
      </c>
      <c r="E20" s="3">
        <v>16239990.92</v>
      </c>
      <c r="F20" s="3">
        <v>16218293.87280374</v>
      </c>
      <c r="G20" s="3">
        <v>16245843.17</v>
      </c>
      <c r="H20" s="3">
        <v>16305424.09</v>
      </c>
      <c r="I20" s="3">
        <v>16433263.057025002</v>
      </c>
      <c r="J20" s="3">
        <v>16502480.119999999</v>
      </c>
      <c r="K20" s="3">
        <v>16502575.109999999</v>
      </c>
      <c r="L20" s="3">
        <v>16521729.279972522</v>
      </c>
      <c r="M20" s="3">
        <v>16624931.85</v>
      </c>
      <c r="N20" s="3">
        <v>16578219.139999999</v>
      </c>
      <c r="O20" s="3">
        <v>17561865.788671557</v>
      </c>
      <c r="P20" s="3">
        <v>16476064.649552159</v>
      </c>
      <c r="Q20" s="6"/>
      <c r="R20" s="6"/>
    </row>
    <row r="21" spans="1:18">
      <c r="A21" s="31" t="str">
        <f t="shared" si="0"/>
        <v>380.10</v>
      </c>
      <c r="B21" s="5" t="s">
        <v>39</v>
      </c>
      <c r="C21" s="3">
        <v>15412427.633286659</v>
      </c>
      <c r="D21" s="3">
        <v>15425754.32</v>
      </c>
      <c r="E21" s="3">
        <v>15425771.629999999</v>
      </c>
      <c r="F21" s="3">
        <v>15403769.475650918</v>
      </c>
      <c r="G21" s="3">
        <v>15436692.65</v>
      </c>
      <c r="H21" s="3">
        <v>15438060.300000001</v>
      </c>
      <c r="I21" s="3">
        <v>15369447.150282159</v>
      </c>
      <c r="J21" s="3">
        <v>15428803.449999999</v>
      </c>
      <c r="K21" s="3">
        <v>15424976.17</v>
      </c>
      <c r="L21" s="3">
        <v>15420953.662452105</v>
      </c>
      <c r="M21" s="3">
        <v>15423231.539999999</v>
      </c>
      <c r="N21" s="3">
        <v>15425452.050000001</v>
      </c>
      <c r="O21" s="3">
        <v>15433580.61416455</v>
      </c>
      <c r="P21" s="3">
        <v>15420686.203525878</v>
      </c>
      <c r="Q21" s="6"/>
      <c r="R21" s="6"/>
    </row>
    <row r="22" spans="1:18">
      <c r="A22" s="31" t="str">
        <f t="shared" si="0"/>
        <v>380.20</v>
      </c>
      <c r="B22" s="5" t="s">
        <v>40</v>
      </c>
      <c r="C22" s="3">
        <v>86640221.515437543</v>
      </c>
      <c r="D22" s="3">
        <v>86970879.289999992</v>
      </c>
      <c r="E22" s="3">
        <v>87508876.849999994</v>
      </c>
      <c r="F22" s="3">
        <v>87330523.699863866</v>
      </c>
      <c r="G22" s="3">
        <v>89548442.38000001</v>
      </c>
      <c r="H22" s="3">
        <v>90117134.019999996</v>
      </c>
      <c r="I22" s="3">
        <v>90763189.144260272</v>
      </c>
      <c r="J22" s="3">
        <v>92563956.410000011</v>
      </c>
      <c r="K22" s="3">
        <v>92882567.560000002</v>
      </c>
      <c r="L22" s="3">
        <v>93527444.052147612</v>
      </c>
      <c r="M22" s="3">
        <v>93719262.789999992</v>
      </c>
      <c r="N22" s="3">
        <v>94167309.850000009</v>
      </c>
      <c r="O22" s="3">
        <v>96570776.309047163</v>
      </c>
      <c r="P22" s="3">
        <v>90946967.990058184</v>
      </c>
      <c r="Q22" s="6"/>
      <c r="R22" s="6"/>
    </row>
    <row r="23" spans="1:18">
      <c r="A23" s="31" t="str">
        <f t="shared" si="0"/>
        <v>381.00</v>
      </c>
      <c r="B23" s="5" t="s">
        <v>41</v>
      </c>
      <c r="C23" s="3">
        <v>19177614.174941283</v>
      </c>
      <c r="D23" s="3">
        <v>19230639.530000001</v>
      </c>
      <c r="E23" s="3">
        <v>19059169.700000003</v>
      </c>
      <c r="F23" s="3">
        <v>19663592.892918233</v>
      </c>
      <c r="G23" s="3">
        <v>19548847.790000003</v>
      </c>
      <c r="H23" s="3">
        <v>19485737.820000004</v>
      </c>
      <c r="I23" s="3">
        <v>19427497.240517508</v>
      </c>
      <c r="J23" s="3">
        <v>19640120.220000003</v>
      </c>
      <c r="K23" s="3">
        <v>19669434.380000006</v>
      </c>
      <c r="L23" s="3">
        <v>19632186.401270088</v>
      </c>
      <c r="M23" s="3">
        <v>19691689.720000003</v>
      </c>
      <c r="N23" s="3">
        <v>19750070.600000005</v>
      </c>
      <c r="O23" s="3">
        <v>19871518.392525438</v>
      </c>
      <c r="P23" s="3">
        <v>19526778.374013271</v>
      </c>
      <c r="Q23" s="6"/>
      <c r="R23" s="6"/>
    </row>
    <row r="24" spans="1:18">
      <c r="A24" s="31" t="str">
        <f t="shared" si="0"/>
        <v>381.10</v>
      </c>
      <c r="B24" s="5" t="s">
        <v>42</v>
      </c>
      <c r="C24" s="3">
        <v>1821011.3419058451</v>
      </c>
      <c r="D24" s="3">
        <v>1859501.93</v>
      </c>
      <c r="E24" s="3">
        <v>1586851.9</v>
      </c>
      <c r="F24" s="3">
        <v>1684565.0398652798</v>
      </c>
      <c r="G24" s="3">
        <v>1670570.02</v>
      </c>
      <c r="H24" s="3">
        <v>1685582.73</v>
      </c>
      <c r="I24" s="3">
        <v>1701167.3251234225</v>
      </c>
      <c r="J24" s="3">
        <v>1798832.67</v>
      </c>
      <c r="K24" s="3">
        <v>1826510.46</v>
      </c>
      <c r="L24" s="3">
        <v>1892042.8482723646</v>
      </c>
      <c r="M24" s="3">
        <v>1925938.63</v>
      </c>
      <c r="N24" s="3">
        <v>1964718.55</v>
      </c>
      <c r="O24" s="3">
        <v>1991320.3230708998</v>
      </c>
      <c r="P24" s="3">
        <v>1800662.5975567547</v>
      </c>
      <c r="Q24" s="6"/>
      <c r="R24" s="6"/>
    </row>
    <row r="25" spans="1:18">
      <c r="A25" s="31" t="str">
        <f t="shared" si="0"/>
        <v>382.00</v>
      </c>
      <c r="B25" s="5" t="s">
        <v>43</v>
      </c>
      <c r="C25" s="3">
        <v>7669445.7792242365</v>
      </c>
      <c r="D25" s="3">
        <v>7693751.75</v>
      </c>
      <c r="E25" s="3">
        <v>5500342.3400000008</v>
      </c>
      <c r="F25" s="3">
        <v>5501485.2810100261</v>
      </c>
      <c r="G25" s="3">
        <v>5469985.71</v>
      </c>
      <c r="H25" s="3">
        <v>5412079.4199999999</v>
      </c>
      <c r="I25" s="3">
        <v>5383357.2264044741</v>
      </c>
      <c r="J25" s="3">
        <v>5597780.1900000004</v>
      </c>
      <c r="K25" s="3">
        <v>5613061.3600000003</v>
      </c>
      <c r="L25" s="3">
        <v>5631528.2034005951</v>
      </c>
      <c r="M25" s="3">
        <v>5707857.6500000004</v>
      </c>
      <c r="N25" s="3">
        <v>5736849.7299999995</v>
      </c>
      <c r="O25" s="3">
        <v>5511721.4995900625</v>
      </c>
      <c r="P25" s="3">
        <v>5879172.7799714915</v>
      </c>
      <c r="Q25" s="6"/>
      <c r="R25" s="6"/>
    </row>
    <row r="26" spans="1:18">
      <c r="A26" s="31" t="str">
        <f t="shared" si="0"/>
        <v>382.10</v>
      </c>
      <c r="B26" s="5" t="s">
        <v>44</v>
      </c>
      <c r="C26" s="3">
        <v>4581931.7197230458</v>
      </c>
      <c r="D26" s="3">
        <v>4589686.68</v>
      </c>
      <c r="E26" s="3">
        <v>1021443.83</v>
      </c>
      <c r="F26" s="3">
        <v>1021541.3055751637</v>
      </c>
      <c r="G26" s="3">
        <v>813693.03</v>
      </c>
      <c r="H26" s="3">
        <v>763741.48</v>
      </c>
      <c r="I26" s="3">
        <v>698640.57839703094</v>
      </c>
      <c r="J26" s="3">
        <v>702630.01</v>
      </c>
      <c r="K26" s="3">
        <v>661761.59</v>
      </c>
      <c r="L26" s="3">
        <v>644924.78762118088</v>
      </c>
      <c r="M26" s="3">
        <v>623399.81000000006</v>
      </c>
      <c r="N26" s="3">
        <v>600240.6</v>
      </c>
      <c r="O26" s="3">
        <v>580201.38809693314</v>
      </c>
      <c r="P26" s="3">
        <v>1331064.3699548733</v>
      </c>
      <c r="Q26" s="6"/>
      <c r="R26" s="6"/>
    </row>
    <row r="27" spans="1:18">
      <c r="A27" s="31" t="str">
        <f t="shared" si="0"/>
        <v>383.00</v>
      </c>
      <c r="B27" s="5" t="s">
        <v>45</v>
      </c>
      <c r="C27" s="3">
        <v>7886918.5073612668</v>
      </c>
      <c r="D27" s="3">
        <v>7934552.3699999992</v>
      </c>
      <c r="E27" s="3">
        <v>6722724.5799999991</v>
      </c>
      <c r="F27" s="3">
        <v>6760974.7626497597</v>
      </c>
      <c r="G27" s="3">
        <v>6725657.4099999992</v>
      </c>
      <c r="H27" s="3">
        <v>6736219.7499999991</v>
      </c>
      <c r="I27" s="3">
        <v>6716101.726036815</v>
      </c>
      <c r="J27" s="3">
        <v>6821914.0399999991</v>
      </c>
      <c r="K27" s="3">
        <v>6792994.6999999993</v>
      </c>
      <c r="L27" s="3">
        <v>6884917.5200254973</v>
      </c>
      <c r="M27" s="3">
        <v>6930669.9799999995</v>
      </c>
      <c r="N27" s="3">
        <v>6956326.8599999994</v>
      </c>
      <c r="O27" s="3">
        <v>7008366.044180912</v>
      </c>
      <c r="P27" s="3">
        <v>6990641.4038657108</v>
      </c>
      <c r="Q27" s="6"/>
      <c r="R27" s="6"/>
    </row>
    <row r="28" spans="1:18">
      <c r="A28" s="31" t="str">
        <f t="shared" si="0"/>
        <v>384.00</v>
      </c>
      <c r="B28" s="5" t="s">
        <v>46</v>
      </c>
      <c r="C28" s="3">
        <v>3023498.7887849188</v>
      </c>
      <c r="D28" s="3">
        <v>3043348.9699999997</v>
      </c>
      <c r="E28" s="3">
        <v>1912599.56</v>
      </c>
      <c r="F28" s="3">
        <v>1918944.0295877755</v>
      </c>
      <c r="G28" s="3">
        <v>1917971.79</v>
      </c>
      <c r="H28" s="3">
        <v>1900710.6900000002</v>
      </c>
      <c r="I28" s="3">
        <v>1891320.8905777177</v>
      </c>
      <c r="J28" s="3">
        <v>1908452.08</v>
      </c>
      <c r="K28" s="3">
        <v>1905832.58</v>
      </c>
      <c r="L28" s="3">
        <v>1916632.3057796306</v>
      </c>
      <c r="M28" s="3">
        <v>1917647.6</v>
      </c>
      <c r="N28" s="3">
        <v>1917622.78</v>
      </c>
      <c r="O28" s="3">
        <v>1924554.6399732518</v>
      </c>
      <c r="P28" s="3">
        <v>2084548.9772848689</v>
      </c>
      <c r="Q28" s="6"/>
      <c r="R28" s="6"/>
    </row>
    <row r="29" spans="1:18">
      <c r="A29" s="31" t="str">
        <f t="shared" si="0"/>
        <v>385.00</v>
      </c>
      <c r="B29" s="5" t="s">
        <v>47</v>
      </c>
      <c r="C29" s="3">
        <v>3605561.9419519338</v>
      </c>
      <c r="D29" s="3">
        <v>3608658.55</v>
      </c>
      <c r="E29" s="3">
        <v>3549869.33</v>
      </c>
      <c r="F29" s="3">
        <v>3544389.6980918325</v>
      </c>
      <c r="G29" s="3">
        <v>3549869.33</v>
      </c>
      <c r="H29" s="3">
        <v>3550221.23</v>
      </c>
      <c r="I29" s="3">
        <v>3535357.4909810708</v>
      </c>
      <c r="J29" s="3">
        <v>3550221.23</v>
      </c>
      <c r="K29" s="3">
        <v>3550221.23</v>
      </c>
      <c r="L29" s="3">
        <v>3551091.6937334975</v>
      </c>
      <c r="M29" s="3">
        <v>3550221.23</v>
      </c>
      <c r="N29" s="3">
        <v>3550221.23</v>
      </c>
      <c r="O29" s="3">
        <v>3550397.942324433</v>
      </c>
      <c r="P29" s="3">
        <v>3557407.8559294427</v>
      </c>
      <c r="Q29" s="6"/>
      <c r="R29" s="6"/>
    </row>
    <row r="30" spans="1:18">
      <c r="A30" s="116" t="str">
        <f t="shared" si="0"/>
        <v>387.00</v>
      </c>
      <c r="B30" s="117" t="s">
        <v>48</v>
      </c>
      <c r="C30" s="118">
        <v>1412995.5553364046</v>
      </c>
      <c r="D30" s="118">
        <v>1414208.48</v>
      </c>
      <c r="E30" s="118">
        <v>1439102.82</v>
      </c>
      <c r="F30" s="118">
        <v>1441165.4659797323</v>
      </c>
      <c r="G30" s="118">
        <v>1454698.47</v>
      </c>
      <c r="H30" s="118">
        <v>1558288.17</v>
      </c>
      <c r="I30" s="118">
        <v>1692300.7031512626</v>
      </c>
      <c r="J30" s="118">
        <v>1704322.58</v>
      </c>
      <c r="K30" s="118">
        <v>1722394.49</v>
      </c>
      <c r="L30" s="118">
        <v>1730014.3409258125</v>
      </c>
      <c r="M30" s="118">
        <v>1735179.53</v>
      </c>
      <c r="N30" s="118">
        <v>1759490.17</v>
      </c>
      <c r="O30" s="118">
        <v>1788218.834193873</v>
      </c>
      <c r="P30" s="118">
        <v>1604029.200737468</v>
      </c>
      <c r="Q30" s="6"/>
      <c r="R30" s="6"/>
    </row>
    <row r="31" spans="1:18">
      <c r="A31" s="119">
        <v>387</v>
      </c>
      <c r="B31" s="117" t="s">
        <v>49</v>
      </c>
      <c r="C31" s="118">
        <v>7826.7414737221143</v>
      </c>
      <c r="D31" s="118">
        <v>7833.46</v>
      </c>
      <c r="E31" s="118">
        <v>7833.46</v>
      </c>
      <c r="F31" s="118">
        <v>7821.3681528425295</v>
      </c>
      <c r="G31" s="118">
        <v>7833.46</v>
      </c>
      <c r="H31" s="118">
        <v>7833.46</v>
      </c>
      <c r="I31" s="118">
        <v>7800.6635916885043</v>
      </c>
      <c r="J31" s="118">
        <v>7833.46</v>
      </c>
      <c r="K31" s="118">
        <v>7833.46</v>
      </c>
      <c r="L31" s="118">
        <v>7835.380652938522</v>
      </c>
      <c r="M31" s="118">
        <v>7833.46</v>
      </c>
      <c r="N31" s="118">
        <v>7833.46</v>
      </c>
      <c r="O31" s="118">
        <v>7833.849910609867</v>
      </c>
      <c r="P31" s="118">
        <v>7829.6679832155041</v>
      </c>
      <c r="Q31" s="6"/>
      <c r="R31" s="6"/>
    </row>
    <row r="32" spans="1:18">
      <c r="A32" s="31" t="str">
        <f t="shared" si="0"/>
        <v>389.00</v>
      </c>
      <c r="B32" s="5" t="s">
        <v>50</v>
      </c>
      <c r="C32" s="3">
        <v>2225560.7200000002</v>
      </c>
      <c r="D32" s="3">
        <v>2225560.7200000002</v>
      </c>
      <c r="E32" s="3">
        <v>2225560.7200000002</v>
      </c>
      <c r="F32" s="3">
        <v>2225560.7200000002</v>
      </c>
      <c r="G32" s="3">
        <v>2225560.7200000002</v>
      </c>
      <c r="H32" s="3">
        <v>2225560.7200000002</v>
      </c>
      <c r="I32" s="3">
        <v>2225560.7200000002</v>
      </c>
      <c r="J32" s="3">
        <v>2225560.7200000002</v>
      </c>
      <c r="K32" s="3">
        <v>2225560.7200000002</v>
      </c>
      <c r="L32" s="3">
        <v>2225560.7200000002</v>
      </c>
      <c r="M32" s="3">
        <v>2225560.7200000002</v>
      </c>
      <c r="N32" s="3">
        <v>2225560.7200000002</v>
      </c>
      <c r="O32" s="3">
        <v>2225560.7200000002</v>
      </c>
      <c r="P32" s="3">
        <v>2225560.7199999997</v>
      </c>
      <c r="Q32" s="6"/>
      <c r="R32" s="6"/>
    </row>
    <row r="33" spans="1:18">
      <c r="A33" s="31" t="str">
        <f t="shared" si="0"/>
        <v>389.20</v>
      </c>
      <c r="B33" s="5" t="s">
        <v>51</v>
      </c>
      <c r="C33" s="3">
        <v>-11606.609999999986</v>
      </c>
      <c r="D33" s="3">
        <v>-11601.809999999983</v>
      </c>
      <c r="E33" s="3">
        <v>96426.13</v>
      </c>
      <c r="F33" s="3">
        <v>96426.13</v>
      </c>
      <c r="G33" s="3">
        <v>96426.13</v>
      </c>
      <c r="H33" s="3">
        <v>96426.13</v>
      </c>
      <c r="I33" s="3">
        <v>96507.920000000013</v>
      </c>
      <c r="J33" s="3">
        <v>96507.920000000013</v>
      </c>
      <c r="K33" s="3">
        <v>96507.920000000013</v>
      </c>
      <c r="L33" s="3">
        <v>96507.920000000013</v>
      </c>
      <c r="M33" s="3">
        <v>96507.920000000013</v>
      </c>
      <c r="N33" s="3">
        <v>96507.920000000013</v>
      </c>
      <c r="O33" s="3">
        <v>96507.920000000013</v>
      </c>
      <c r="P33" s="3">
        <v>79850.118461538485</v>
      </c>
      <c r="Q33" s="6"/>
      <c r="R33" s="6"/>
    </row>
    <row r="34" spans="1:18">
      <c r="A34" s="31" t="str">
        <f t="shared" si="0"/>
        <v>390.00</v>
      </c>
      <c r="B34" s="5" t="s">
        <v>52</v>
      </c>
      <c r="C34" s="3">
        <v>9102230.7100000009</v>
      </c>
      <c r="D34" s="3">
        <v>9102230.7100000009</v>
      </c>
      <c r="E34" s="3">
        <v>9102230.7100000009</v>
      </c>
      <c r="F34" s="3">
        <v>9102230.7100000009</v>
      </c>
      <c r="G34" s="3">
        <v>9102230.7100000009</v>
      </c>
      <c r="H34" s="3">
        <v>9102230.7100000009</v>
      </c>
      <c r="I34" s="3">
        <v>9113032.5600000005</v>
      </c>
      <c r="J34" s="3">
        <v>9127408.4600000009</v>
      </c>
      <c r="K34" s="3">
        <v>9127408.4600000009</v>
      </c>
      <c r="L34" s="3">
        <v>9127408.4600000009</v>
      </c>
      <c r="M34" s="3">
        <v>9127408.4600000009</v>
      </c>
      <c r="N34" s="3">
        <v>9127408.4600000009</v>
      </c>
      <c r="O34" s="3">
        <v>9127408.4600000009</v>
      </c>
      <c r="P34" s="3">
        <v>9114682.121538464</v>
      </c>
      <c r="Q34" s="6"/>
      <c r="R34" s="6"/>
    </row>
    <row r="35" spans="1:18">
      <c r="A35" s="31" t="str">
        <f t="shared" si="0"/>
        <v>391.00</v>
      </c>
      <c r="B35" s="5" t="s">
        <v>53</v>
      </c>
      <c r="C35" s="3">
        <v>760782.22987951629</v>
      </c>
      <c r="D35" s="3">
        <v>760398.49</v>
      </c>
      <c r="E35" s="3">
        <v>760398.49</v>
      </c>
      <c r="F35" s="3">
        <v>761590.19747869659</v>
      </c>
      <c r="G35" s="3">
        <v>760398.49</v>
      </c>
      <c r="H35" s="3">
        <v>760398.49</v>
      </c>
      <c r="I35" s="3">
        <v>762565.35352418723</v>
      </c>
      <c r="J35" s="3">
        <v>761398.32</v>
      </c>
      <c r="K35" s="3">
        <v>761398.32</v>
      </c>
      <c r="L35" s="3">
        <v>762612.34189675516</v>
      </c>
      <c r="M35" s="3">
        <v>761398.32</v>
      </c>
      <c r="N35" s="3">
        <v>761398.32</v>
      </c>
      <c r="O35" s="3">
        <v>761398.32</v>
      </c>
      <c r="P35" s="3">
        <v>761241.20636762748</v>
      </c>
      <c r="Q35" s="6"/>
      <c r="R35" s="6"/>
    </row>
    <row r="36" spans="1:18">
      <c r="A36" s="31" t="str">
        <f t="shared" si="0"/>
        <v>391.11</v>
      </c>
      <c r="B36" s="5" t="s">
        <v>54</v>
      </c>
      <c r="C36" s="3">
        <v>129373.88641324802</v>
      </c>
      <c r="D36" s="3">
        <v>226247.30000000002</v>
      </c>
      <c r="E36" s="3">
        <v>279880.63</v>
      </c>
      <c r="F36" s="3">
        <v>313437.04440862936</v>
      </c>
      <c r="G36" s="3">
        <v>112977.71</v>
      </c>
      <c r="H36" s="3">
        <v>63199.58</v>
      </c>
      <c r="I36" s="3">
        <v>382501.66230317199</v>
      </c>
      <c r="J36" s="3">
        <v>394996.38</v>
      </c>
      <c r="K36" s="3">
        <v>409078.28</v>
      </c>
      <c r="L36" s="3">
        <v>-129036.9371675507</v>
      </c>
      <c r="M36" s="3">
        <v>-128831.52</v>
      </c>
      <c r="N36" s="3">
        <v>-63300.880000000005</v>
      </c>
      <c r="O36" s="3">
        <v>0</v>
      </c>
      <c r="P36" s="3">
        <v>153117.164304423</v>
      </c>
      <c r="Q36" s="6"/>
      <c r="R36" s="6"/>
    </row>
    <row r="37" spans="1:18">
      <c r="A37" s="31" t="str">
        <f t="shared" si="0"/>
        <v>391.12</v>
      </c>
      <c r="B37" s="5" t="s">
        <v>55</v>
      </c>
      <c r="C37" s="3">
        <v>348021.31255515426</v>
      </c>
      <c r="D37" s="3">
        <v>347845.77</v>
      </c>
      <c r="E37" s="3">
        <v>347845.77</v>
      </c>
      <c r="F37" s="3">
        <v>348390.91890678176</v>
      </c>
      <c r="G37" s="3">
        <v>347845.77</v>
      </c>
      <c r="H37" s="3">
        <v>347845.77</v>
      </c>
      <c r="I37" s="3">
        <v>348378.93071781815</v>
      </c>
      <c r="J37" s="3">
        <v>347845.77</v>
      </c>
      <c r="K37" s="3">
        <v>347845.77</v>
      </c>
      <c r="L37" s="3">
        <v>348400.39741429966</v>
      </c>
      <c r="M37" s="3">
        <v>347845.77</v>
      </c>
      <c r="N37" s="3">
        <v>347845.77</v>
      </c>
      <c r="O37" s="3">
        <v>87829.410000000033</v>
      </c>
      <c r="P37" s="3">
        <v>327983.62535338878</v>
      </c>
      <c r="Q37" s="6"/>
      <c r="R37" s="6"/>
    </row>
    <row r="38" spans="1:18">
      <c r="A38" s="31" t="str">
        <f t="shared" si="0"/>
        <v>391.50</v>
      </c>
      <c r="B38" s="5" t="s">
        <v>56</v>
      </c>
      <c r="C38" s="3">
        <v>832693.81220667413</v>
      </c>
      <c r="D38" s="3">
        <v>832259.67</v>
      </c>
      <c r="E38" s="3">
        <v>832590.36</v>
      </c>
      <c r="F38" s="3">
        <v>833895.20761838846</v>
      </c>
      <c r="G38" s="3">
        <v>832590.36</v>
      </c>
      <c r="H38" s="3">
        <v>832935.04</v>
      </c>
      <c r="I38" s="3">
        <v>849560.09067001729</v>
      </c>
      <c r="J38" s="3">
        <v>848960.01</v>
      </c>
      <c r="K38" s="3">
        <v>850527.59</v>
      </c>
      <c r="L38" s="3">
        <v>884098.30848304357</v>
      </c>
      <c r="M38" s="3">
        <v>882853.7</v>
      </c>
      <c r="N38" s="3">
        <v>897655.61</v>
      </c>
      <c r="O38" s="3">
        <v>813347.74</v>
      </c>
      <c r="P38" s="3">
        <v>847997.49992139393</v>
      </c>
      <c r="Q38" s="6"/>
      <c r="R38" s="6"/>
    </row>
    <row r="39" spans="1:18">
      <c r="A39" s="31" t="str">
        <f t="shared" si="0"/>
        <v>392.00</v>
      </c>
      <c r="B39" s="5" t="s">
        <v>57</v>
      </c>
      <c r="C39" s="3">
        <v>303331.77</v>
      </c>
      <c r="D39" s="3">
        <v>303331.77</v>
      </c>
      <c r="E39" s="3">
        <v>303331.77</v>
      </c>
      <c r="F39" s="3">
        <v>303331.77</v>
      </c>
      <c r="G39" s="3">
        <v>303331.77</v>
      </c>
      <c r="H39" s="3">
        <v>303331.77</v>
      </c>
      <c r="I39" s="3">
        <v>303331.77</v>
      </c>
      <c r="J39" s="3">
        <v>303331.77</v>
      </c>
      <c r="K39" s="3">
        <v>303331.77</v>
      </c>
      <c r="L39" s="3">
        <v>303331.77</v>
      </c>
      <c r="M39" s="3">
        <v>303331.77</v>
      </c>
      <c r="N39" s="3">
        <v>303331.77</v>
      </c>
      <c r="O39" s="3">
        <v>303331.77</v>
      </c>
      <c r="P39" s="3">
        <v>303331.77</v>
      </c>
      <c r="Q39" s="6"/>
      <c r="R39" s="6"/>
    </row>
    <row r="40" spans="1:18">
      <c r="A40" s="31" t="str">
        <f t="shared" si="0"/>
        <v>392.10</v>
      </c>
      <c r="B40" s="5" t="s">
        <v>58</v>
      </c>
      <c r="C40" s="3">
        <v>1723037.49</v>
      </c>
      <c r="D40" s="3">
        <v>1723037.49</v>
      </c>
      <c r="E40" s="3">
        <v>1723037.49</v>
      </c>
      <c r="F40" s="3">
        <v>1723037.49</v>
      </c>
      <c r="G40" s="3">
        <v>1723037.49</v>
      </c>
      <c r="H40" s="3">
        <v>1723037.49</v>
      </c>
      <c r="I40" s="3">
        <v>1723037.49</v>
      </c>
      <c r="J40" s="3">
        <v>1723037.49</v>
      </c>
      <c r="K40" s="3">
        <v>1723037.49</v>
      </c>
      <c r="L40" s="3">
        <v>1723037.49</v>
      </c>
      <c r="M40" s="3">
        <v>1723037.49</v>
      </c>
      <c r="N40" s="3">
        <v>1723037.49</v>
      </c>
      <c r="O40" s="3">
        <v>1723037.49</v>
      </c>
      <c r="P40" s="3">
        <v>1723037.4899999995</v>
      </c>
      <c r="Q40" s="6"/>
      <c r="R40" s="6"/>
    </row>
    <row r="41" spans="1:18">
      <c r="A41" s="31" t="str">
        <f t="shared" si="0"/>
        <v>392.20</v>
      </c>
      <c r="B41" s="5" t="s">
        <v>59</v>
      </c>
      <c r="C41" s="3">
        <v>3466061</v>
      </c>
      <c r="D41" s="3">
        <v>3466061</v>
      </c>
      <c r="E41" s="3">
        <v>3466061</v>
      </c>
      <c r="F41" s="3">
        <v>3466061</v>
      </c>
      <c r="G41" s="3">
        <v>4072317.57</v>
      </c>
      <c r="H41" s="3">
        <v>4072317.57</v>
      </c>
      <c r="I41" s="3">
        <v>4279368.47</v>
      </c>
      <c r="J41" s="3">
        <v>4284795.5999999996</v>
      </c>
      <c r="K41" s="3">
        <v>4285235.24</v>
      </c>
      <c r="L41" s="3">
        <v>4288244.63</v>
      </c>
      <c r="M41" s="3">
        <v>4287663.29</v>
      </c>
      <c r="N41" s="3">
        <v>4287663.29</v>
      </c>
      <c r="O41" s="3">
        <v>4287663.29</v>
      </c>
      <c r="P41" s="3">
        <v>4000731.7653846154</v>
      </c>
      <c r="Q41" s="6"/>
      <c r="R41" s="6"/>
    </row>
    <row r="42" spans="1:18">
      <c r="A42" s="31" t="str">
        <f t="shared" si="0"/>
        <v>392.30</v>
      </c>
      <c r="B42" s="5" t="s">
        <v>60</v>
      </c>
      <c r="C42" s="3">
        <v>776644</v>
      </c>
      <c r="D42" s="3">
        <v>776644</v>
      </c>
      <c r="E42" s="3">
        <v>776644</v>
      </c>
      <c r="F42" s="3">
        <v>776644</v>
      </c>
      <c r="G42" s="3">
        <v>776644</v>
      </c>
      <c r="H42" s="3">
        <v>776644</v>
      </c>
      <c r="I42" s="3">
        <v>776644</v>
      </c>
      <c r="J42" s="3">
        <v>776644</v>
      </c>
      <c r="K42" s="3">
        <v>776644</v>
      </c>
      <c r="L42" s="3">
        <v>776644</v>
      </c>
      <c r="M42" s="3">
        <v>776644</v>
      </c>
      <c r="N42" s="3">
        <v>776644</v>
      </c>
      <c r="O42" s="3">
        <v>776644</v>
      </c>
      <c r="P42" s="3">
        <v>776644</v>
      </c>
      <c r="Q42" s="6"/>
      <c r="R42" s="6"/>
    </row>
    <row r="43" spans="1:18">
      <c r="A43" s="122" t="str">
        <f t="shared" si="0"/>
        <v>394.00</v>
      </c>
      <c r="B43" s="30" t="s">
        <v>61</v>
      </c>
      <c r="C43" s="121">
        <v>1018585.4162549642</v>
      </c>
      <c r="D43" s="121">
        <v>1018071.6400000001</v>
      </c>
      <c r="E43" s="121">
        <v>1018071.6400000001</v>
      </c>
      <c r="F43" s="121">
        <v>1019667.176555099</v>
      </c>
      <c r="G43" s="121">
        <v>1021521.6400000001</v>
      </c>
      <c r="H43" s="121">
        <v>1021521.6400000001</v>
      </c>
      <c r="I43" s="121">
        <v>1022692.1026974845</v>
      </c>
      <c r="J43" s="121">
        <v>1021126.9700000001</v>
      </c>
      <c r="K43" s="121">
        <v>1021126.9700000001</v>
      </c>
      <c r="L43" s="121">
        <v>1022755.1197717874</v>
      </c>
      <c r="M43" s="121">
        <v>1021126.9700000001</v>
      </c>
      <c r="N43" s="121">
        <v>1021368.8700000001</v>
      </c>
      <c r="O43" s="121">
        <v>992183.1100000001</v>
      </c>
      <c r="P43" s="121">
        <v>1018447.635790718</v>
      </c>
      <c r="Q43" s="6"/>
      <c r="R43" s="6"/>
    </row>
    <row r="44" spans="1:18">
      <c r="A44" s="122" t="str">
        <f t="shared" si="0"/>
        <v>394.10</v>
      </c>
      <c r="B44" s="30" t="s">
        <v>62</v>
      </c>
      <c r="C44" s="121">
        <v>1564992.7550666942</v>
      </c>
      <c r="D44" s="121">
        <v>1564203.37</v>
      </c>
      <c r="E44" s="121">
        <v>1564203.37</v>
      </c>
      <c r="F44" s="121">
        <v>1566654.8120777342</v>
      </c>
      <c r="G44" s="121">
        <v>1564203.37</v>
      </c>
      <c r="H44" s="121">
        <v>1564203.37</v>
      </c>
      <c r="I44" s="121">
        <v>1566600.9032273346</v>
      </c>
      <c r="J44" s="121">
        <v>1564203.37</v>
      </c>
      <c r="K44" s="121">
        <v>1564203.37</v>
      </c>
      <c r="L44" s="121">
        <v>1566697.4353167692</v>
      </c>
      <c r="M44" s="121">
        <v>1564203.37</v>
      </c>
      <c r="N44" s="121">
        <v>1564203.37</v>
      </c>
      <c r="O44" s="121">
        <v>1564203.37</v>
      </c>
      <c r="P44" s="121">
        <v>1564828.9412068105</v>
      </c>
      <c r="Q44" s="6"/>
      <c r="R44" s="6"/>
    </row>
    <row r="45" spans="1:18">
      <c r="A45" s="122" t="str">
        <f t="shared" si="0"/>
        <v>396.00</v>
      </c>
      <c r="B45" s="30" t="s">
        <v>63</v>
      </c>
      <c r="C45" s="121">
        <v>215947.6</v>
      </c>
      <c r="D45" s="121">
        <v>215947.6</v>
      </c>
      <c r="E45" s="121">
        <v>215947.6</v>
      </c>
      <c r="F45" s="121">
        <v>215947.6</v>
      </c>
      <c r="G45" s="121">
        <v>269769.53000000003</v>
      </c>
      <c r="H45" s="121">
        <v>269769.53000000003</v>
      </c>
      <c r="I45" s="121">
        <v>269769.53000000003</v>
      </c>
      <c r="J45" s="121">
        <v>269769.53000000003</v>
      </c>
      <c r="K45" s="121">
        <v>269769.53000000003</v>
      </c>
      <c r="L45" s="121">
        <v>269769.53000000003</v>
      </c>
      <c r="M45" s="121">
        <v>269769.53000000003</v>
      </c>
      <c r="N45" s="121">
        <v>269769.53000000003</v>
      </c>
      <c r="O45" s="121">
        <v>269769.53000000003</v>
      </c>
      <c r="P45" s="121">
        <v>253208.93615384621</v>
      </c>
      <c r="Q45" s="6"/>
      <c r="R45" s="6"/>
    </row>
    <row r="46" spans="1:18">
      <c r="A46" s="31" t="str">
        <f t="shared" si="0"/>
        <v>397.00</v>
      </c>
      <c r="B46" s="5" t="s">
        <v>64</v>
      </c>
      <c r="C46" s="3">
        <v>632856.65399661788</v>
      </c>
      <c r="D46" s="3">
        <v>632537.43999999994</v>
      </c>
      <c r="E46" s="3">
        <v>632537.43999999994</v>
      </c>
      <c r="F46" s="3">
        <v>633528.7617973428</v>
      </c>
      <c r="G46" s="3">
        <v>632537.43999999994</v>
      </c>
      <c r="H46" s="3">
        <v>632537.43999999994</v>
      </c>
      <c r="I46" s="3">
        <v>529108.80054180091</v>
      </c>
      <c r="J46" s="3">
        <v>528299.05000000005</v>
      </c>
      <c r="K46" s="3">
        <v>784866.32</v>
      </c>
      <c r="L46" s="3">
        <v>786117.76076822449</v>
      </c>
      <c r="M46" s="3">
        <v>784866.32</v>
      </c>
      <c r="N46" s="3">
        <v>784866.32</v>
      </c>
      <c r="O46" s="3">
        <v>702382.32</v>
      </c>
      <c r="P46" s="3">
        <v>669003.23593107599</v>
      </c>
      <c r="Q46" s="6"/>
      <c r="R46" s="6"/>
    </row>
    <row r="47" spans="1:18">
      <c r="A47" s="31" t="str">
        <f t="shared" si="0"/>
        <v>398.00</v>
      </c>
      <c r="B47" s="5" t="s">
        <v>65</v>
      </c>
      <c r="C47" s="3">
        <v>84186.123627131165</v>
      </c>
      <c r="D47" s="3">
        <v>84143.66</v>
      </c>
      <c r="E47" s="3">
        <v>84143.66</v>
      </c>
      <c r="F47" s="3">
        <v>84275.53115732818</v>
      </c>
      <c r="G47" s="3">
        <v>224541.67</v>
      </c>
      <c r="H47" s="3">
        <v>224541.67</v>
      </c>
      <c r="I47" s="3">
        <v>224885.83631818549</v>
      </c>
      <c r="J47" s="3">
        <v>224541.67</v>
      </c>
      <c r="K47" s="3">
        <v>224541.67</v>
      </c>
      <c r="L47" s="3">
        <v>224899.69351667128</v>
      </c>
      <c r="M47" s="3">
        <v>224541.67</v>
      </c>
      <c r="N47" s="3">
        <v>224541.67</v>
      </c>
      <c r="O47" s="3">
        <v>224541.67</v>
      </c>
      <c r="P47" s="3">
        <v>181409.7072784089</v>
      </c>
      <c r="Q47" s="6"/>
      <c r="R47" s="6"/>
    </row>
    <row r="48" spans="1:18">
      <c r="A48" s="119">
        <v>114</v>
      </c>
      <c r="B48" s="117" t="s">
        <v>99</v>
      </c>
      <c r="C48" s="118">
        <v>21656835</v>
      </c>
      <c r="D48" s="118">
        <v>21656835</v>
      </c>
      <c r="E48" s="118">
        <v>21656835</v>
      </c>
      <c r="F48" s="118">
        <v>21656835</v>
      </c>
      <c r="G48" s="118">
        <v>21656835</v>
      </c>
      <c r="H48" s="118">
        <v>21656835</v>
      </c>
      <c r="I48" s="118">
        <v>21656835</v>
      </c>
      <c r="J48" s="118">
        <v>21656835</v>
      </c>
      <c r="K48" s="118">
        <v>21656835</v>
      </c>
      <c r="L48" s="118">
        <v>21656835</v>
      </c>
      <c r="M48" s="118">
        <v>21656835</v>
      </c>
      <c r="N48" s="118">
        <v>21656835</v>
      </c>
      <c r="O48" s="118">
        <v>21656835</v>
      </c>
      <c r="P48" s="118">
        <v>21656835</v>
      </c>
      <c r="Q48" s="6"/>
      <c r="R48" s="6"/>
    </row>
    <row r="50" spans="2:16">
      <c r="B50" s="30" t="s">
        <v>100</v>
      </c>
      <c r="C50" s="35">
        <f>SUM(C9:C49)</f>
        <v>527039150.98999983</v>
      </c>
      <c r="D50" s="35">
        <f>SUM(D9:D49)</f>
        <v>528110560.62</v>
      </c>
      <c r="E50" s="35">
        <f t="shared" ref="E50:P50" si="1">SUM(E9:E49)</f>
        <v>521944929.93999988</v>
      </c>
      <c r="F50" s="35">
        <f t="shared" si="1"/>
        <v>523414230.64000028</v>
      </c>
      <c r="G50" s="35">
        <f t="shared" si="1"/>
        <v>532981873.90999997</v>
      </c>
      <c r="H50" s="35">
        <f t="shared" si="1"/>
        <v>535490547.75</v>
      </c>
      <c r="I50" s="35">
        <f t="shared" si="1"/>
        <v>538340497.47000015</v>
      </c>
      <c r="J50" s="35">
        <f t="shared" si="1"/>
        <v>543758627.9000001</v>
      </c>
      <c r="K50" s="35">
        <f t="shared" si="1"/>
        <v>544757502.79999983</v>
      </c>
      <c r="L50" s="35">
        <f t="shared" si="1"/>
        <v>546708223.54999995</v>
      </c>
      <c r="M50" s="35">
        <f t="shared" si="1"/>
        <v>548005026.93000007</v>
      </c>
      <c r="N50" s="35">
        <f t="shared" si="1"/>
        <v>552200162.37000012</v>
      </c>
      <c r="O50" s="35">
        <f t="shared" si="1"/>
        <v>555019731.7900002</v>
      </c>
      <c r="P50" s="35">
        <f t="shared" si="1"/>
        <v>538290082.05076921</v>
      </c>
    </row>
    <row r="52" spans="2:16">
      <c r="B52" s="31" t="s">
        <v>102</v>
      </c>
      <c r="C52" s="36">
        <f>'B-4'!D53</f>
        <v>527039150.98999983</v>
      </c>
      <c r="D52" s="36">
        <f>'B-4'!E53</f>
        <v>528110560.62</v>
      </c>
      <c r="E52" s="36">
        <f>'B-4'!F53</f>
        <v>521944929.93999988</v>
      </c>
      <c r="F52" s="36">
        <f>'B-4'!G53</f>
        <v>523414230.64000022</v>
      </c>
      <c r="G52" s="36">
        <f>'B-4'!H53</f>
        <v>532981873.90999997</v>
      </c>
      <c r="H52" s="36">
        <f>'B-4'!I53</f>
        <v>535490547.75</v>
      </c>
      <c r="I52" s="36">
        <f>'B-4'!J53</f>
        <v>546577697.66000021</v>
      </c>
      <c r="J52" s="36">
        <f>'B-4'!K53</f>
        <v>551995828.09000015</v>
      </c>
      <c r="K52" s="36">
        <f>'B-4'!L53</f>
        <v>554435044.79999983</v>
      </c>
      <c r="L52" s="36">
        <f>'B-4'!M53</f>
        <v>556385765.54999995</v>
      </c>
      <c r="M52" s="36">
        <f>'B-4'!N53</f>
        <v>557682568.93000007</v>
      </c>
      <c r="N52" s="36">
        <f>'B-4'!O53</f>
        <v>561877704.37000012</v>
      </c>
      <c r="O52" s="36">
        <f>'B-4'!P53</f>
        <v>564697273.7900002</v>
      </c>
      <c r="P52" s="36">
        <f>'B-4'!Q53</f>
        <v>543279475.15692306</v>
      </c>
    </row>
    <row r="53" spans="2:16">
      <c r="B53" s="39" t="s">
        <v>101</v>
      </c>
      <c r="C53" s="40">
        <f>C50-C52</f>
        <v>0</v>
      </c>
      <c r="D53" s="40">
        <f t="shared" ref="D53:P53" si="2">D50-D52</f>
        <v>0</v>
      </c>
      <c r="E53" s="40">
        <f t="shared" si="2"/>
        <v>0</v>
      </c>
      <c r="F53" s="40">
        <f t="shared" si="2"/>
        <v>0</v>
      </c>
      <c r="G53" s="40">
        <f t="shared" si="2"/>
        <v>0</v>
      </c>
      <c r="H53" s="40">
        <f t="shared" si="2"/>
        <v>0</v>
      </c>
      <c r="I53" s="40">
        <f t="shared" si="2"/>
        <v>-8237200.1900000572</v>
      </c>
      <c r="J53" s="40">
        <f t="shared" si="2"/>
        <v>-8237200.1900000572</v>
      </c>
      <c r="K53" s="40">
        <f t="shared" si="2"/>
        <v>-9677542</v>
      </c>
      <c r="L53" s="40">
        <f t="shared" si="2"/>
        <v>-9677542</v>
      </c>
      <c r="M53" s="40">
        <f t="shared" si="2"/>
        <v>-9677542</v>
      </c>
      <c r="N53" s="40">
        <f t="shared" si="2"/>
        <v>-9677542</v>
      </c>
      <c r="O53" s="40">
        <f t="shared" si="2"/>
        <v>-9677542</v>
      </c>
      <c r="P53" s="40">
        <f t="shared" si="2"/>
        <v>-4989393.1061538458</v>
      </c>
    </row>
    <row r="54" spans="2:16">
      <c r="I54" s="124"/>
    </row>
    <row r="55" spans="2:16">
      <c r="H55" s="124" t="s">
        <v>208</v>
      </c>
      <c r="I55" s="125">
        <f>'Capital Leases'!H12</f>
        <v>8237200.1900000004</v>
      </c>
      <c r="J55" s="126">
        <f>'Capital Leases'!I12</f>
        <v>8237200.1900000004</v>
      </c>
      <c r="K55" s="126">
        <f>'Capital Leases'!J12</f>
        <v>9677542</v>
      </c>
      <c r="L55" s="126">
        <f>'Capital Leases'!K12</f>
        <v>9677542</v>
      </c>
      <c r="M55" s="126">
        <f>'Capital Leases'!L12</f>
        <v>9677542</v>
      </c>
      <c r="N55" s="126">
        <f>'Capital Leases'!M12</f>
        <v>9677542</v>
      </c>
      <c r="O55" s="126">
        <f>'Capital Leases'!N12</f>
        <v>9677542</v>
      </c>
      <c r="P55" s="125">
        <f>SUM(C55:O55)/13</f>
        <v>4989393.1061538467</v>
      </c>
    </row>
    <row r="56" spans="2:16">
      <c r="H56" s="39" t="s">
        <v>101</v>
      </c>
      <c r="I56" s="127">
        <f t="shared" ref="I56:P56" si="3">I53+I55</f>
        <v>-5.6810677051544189E-8</v>
      </c>
      <c r="J56" s="127">
        <f t="shared" si="3"/>
        <v>-5.6810677051544189E-8</v>
      </c>
      <c r="K56" s="127">
        <f t="shared" si="3"/>
        <v>0</v>
      </c>
      <c r="L56" s="127">
        <f t="shared" si="3"/>
        <v>0</v>
      </c>
      <c r="M56" s="127">
        <f t="shared" si="3"/>
        <v>0</v>
      </c>
      <c r="N56" s="127">
        <f t="shared" si="3"/>
        <v>0</v>
      </c>
      <c r="O56" s="127">
        <f t="shared" si="3"/>
        <v>0</v>
      </c>
      <c r="P56" s="127">
        <f t="shared" si="3"/>
        <v>0</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6380-3680-4239-90BA-C607DC2BFD2A}">
  <dimension ref="A1:O12"/>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cols>
    <col min="1" max="1" width="53.5546875" bestFit="1" customWidth="1"/>
    <col min="2" max="10" width="13.6640625" bestFit="1" customWidth="1"/>
    <col min="11" max="14" width="11.5546875" bestFit="1" customWidth="1"/>
    <col min="15" max="15" width="11.5546875" customWidth="1"/>
  </cols>
  <sheetData>
    <row r="1" spans="1:15">
      <c r="A1" s="133" t="s">
        <v>217</v>
      </c>
    </row>
    <row r="2" spans="1:15">
      <c r="A2" t="s">
        <v>213</v>
      </c>
    </row>
    <row r="3" spans="1:15" ht="16.5" thickBot="1">
      <c r="A3" s="44"/>
      <c r="B3" s="44"/>
      <c r="C3" s="44"/>
      <c r="D3" s="44"/>
      <c r="E3" s="44"/>
      <c r="F3" s="44"/>
      <c r="G3" s="44"/>
      <c r="H3" s="44"/>
      <c r="I3" s="44"/>
      <c r="J3" s="44"/>
      <c r="K3" s="44"/>
      <c r="L3" s="44"/>
      <c r="M3" s="44"/>
      <c r="N3" s="44"/>
    </row>
    <row r="4" spans="1:15" ht="15.75">
      <c r="A4" s="120" t="s">
        <v>107</v>
      </c>
      <c r="B4" s="43"/>
      <c r="C4" s="43"/>
      <c r="D4" s="43"/>
      <c r="E4" s="43"/>
      <c r="F4" s="43"/>
      <c r="G4" s="43"/>
      <c r="H4" s="43"/>
      <c r="I4" s="43"/>
      <c r="J4" s="43"/>
      <c r="K4" s="43"/>
      <c r="L4" s="43"/>
      <c r="M4" s="43"/>
      <c r="N4" s="43"/>
    </row>
    <row r="5" spans="1:15" ht="16.5" thickBot="1">
      <c r="A5" s="44"/>
      <c r="B5" s="44"/>
      <c r="C5" s="44"/>
      <c r="D5" s="44"/>
      <c r="E5" s="44"/>
      <c r="F5" s="44"/>
      <c r="G5" s="44"/>
      <c r="H5" s="44"/>
      <c r="I5" s="44"/>
      <c r="J5" s="44"/>
      <c r="K5" s="44"/>
      <c r="L5" s="44"/>
      <c r="M5" s="44"/>
      <c r="N5" s="44"/>
    </row>
    <row r="6" spans="1:15" ht="26.25" customHeight="1" thickBot="1">
      <c r="A6" s="129" t="s">
        <v>108</v>
      </c>
      <c r="B6" s="45" t="s">
        <v>109</v>
      </c>
      <c r="C6" s="45" t="s">
        <v>110</v>
      </c>
      <c r="D6" s="45" t="s">
        <v>111</v>
      </c>
      <c r="E6" s="45" t="s">
        <v>112</v>
      </c>
      <c r="F6" s="45" t="s">
        <v>113</v>
      </c>
      <c r="G6" s="45" t="s">
        <v>114</v>
      </c>
      <c r="H6" s="45" t="s">
        <v>115</v>
      </c>
      <c r="I6" s="45" t="s">
        <v>116</v>
      </c>
      <c r="J6" s="45" t="s">
        <v>117</v>
      </c>
      <c r="K6" s="45" t="s">
        <v>118</v>
      </c>
      <c r="L6" s="45" t="s">
        <v>119</v>
      </c>
      <c r="M6" s="45" t="s">
        <v>120</v>
      </c>
      <c r="N6" s="56" t="s">
        <v>121</v>
      </c>
      <c r="O6" s="130" t="s">
        <v>24</v>
      </c>
    </row>
    <row r="7" spans="1:15" ht="15.75" thickBot="1">
      <c r="A7" s="129"/>
      <c r="B7" s="45" t="s">
        <v>122</v>
      </c>
      <c r="C7" s="45" t="s">
        <v>122</v>
      </c>
      <c r="D7" s="45" t="s">
        <v>122</v>
      </c>
      <c r="E7" s="45" t="s">
        <v>122</v>
      </c>
      <c r="F7" s="45" t="s">
        <v>122</v>
      </c>
      <c r="G7" s="45" t="s">
        <v>122</v>
      </c>
      <c r="H7" s="45" t="s">
        <v>122</v>
      </c>
      <c r="I7" s="45" t="s">
        <v>122</v>
      </c>
      <c r="J7" s="45" t="s">
        <v>122</v>
      </c>
      <c r="K7" s="45" t="s">
        <v>122</v>
      </c>
      <c r="L7" s="45" t="s">
        <v>122</v>
      </c>
      <c r="M7" s="45" t="s">
        <v>122</v>
      </c>
      <c r="N7" s="56" t="s">
        <v>122</v>
      </c>
      <c r="O7" s="131"/>
    </row>
    <row r="8" spans="1:15">
      <c r="A8" s="46" t="s">
        <v>105</v>
      </c>
      <c r="B8" s="47"/>
      <c r="C8" s="47"/>
      <c r="D8" s="47"/>
      <c r="E8" s="47"/>
      <c r="F8" s="47"/>
      <c r="G8" s="47"/>
      <c r="H8" s="47"/>
      <c r="I8" s="47"/>
      <c r="J8" s="47"/>
      <c r="K8" s="47"/>
      <c r="L8" s="47"/>
      <c r="M8" s="47"/>
      <c r="N8" s="47"/>
    </row>
    <row r="9" spans="1:15">
      <c r="A9" s="48" t="s">
        <v>123</v>
      </c>
      <c r="B9" s="47"/>
      <c r="C9" s="47"/>
      <c r="D9" s="47"/>
      <c r="E9" s="47"/>
      <c r="F9" s="47"/>
      <c r="G9" s="47"/>
      <c r="H9" s="47"/>
      <c r="I9" s="47"/>
      <c r="J9" s="47"/>
      <c r="K9" s="47"/>
      <c r="L9" s="47"/>
      <c r="M9" s="47"/>
      <c r="N9" s="47"/>
    </row>
    <row r="10" spans="1:15">
      <c r="A10" s="49" t="s">
        <v>124</v>
      </c>
      <c r="B10" s="47"/>
      <c r="C10" s="47"/>
      <c r="D10" s="47"/>
      <c r="E10" s="47"/>
      <c r="F10" s="47"/>
      <c r="G10" s="47"/>
      <c r="H10" s="47"/>
      <c r="I10" s="47"/>
      <c r="J10" s="47"/>
      <c r="K10" s="47"/>
      <c r="L10" s="47"/>
      <c r="M10" s="47"/>
      <c r="N10" s="47"/>
    </row>
    <row r="11" spans="1:15">
      <c r="A11" s="50" t="s">
        <v>125</v>
      </c>
      <c r="B11" s="47"/>
      <c r="C11" s="47"/>
      <c r="D11" s="47"/>
      <c r="E11" s="47"/>
      <c r="F11" s="47"/>
      <c r="G11" s="47"/>
      <c r="H11" s="47"/>
      <c r="I11" s="47"/>
      <c r="J11" s="47"/>
      <c r="K11" s="47"/>
      <c r="L11" s="47"/>
      <c r="M11" s="47"/>
      <c r="N11" s="47"/>
    </row>
    <row r="12" spans="1:15">
      <c r="A12" s="54" t="s">
        <v>127</v>
      </c>
      <c r="B12" s="58">
        <v>0</v>
      </c>
      <c r="C12" s="58">
        <v>0</v>
      </c>
      <c r="D12" s="58">
        <v>0</v>
      </c>
      <c r="E12" s="58">
        <v>0</v>
      </c>
      <c r="F12" s="58">
        <v>0</v>
      </c>
      <c r="G12" s="58">
        <v>0</v>
      </c>
      <c r="H12" s="58">
        <v>8237200.1900000004</v>
      </c>
      <c r="I12" s="58">
        <v>8237200.1900000004</v>
      </c>
      <c r="J12" s="58">
        <v>9677542</v>
      </c>
      <c r="K12" s="58">
        <v>9677542</v>
      </c>
      <c r="L12" s="58">
        <v>9677542</v>
      </c>
      <c r="M12" s="58">
        <v>9677542</v>
      </c>
      <c r="N12" s="58">
        <v>9677542</v>
      </c>
      <c r="O12" s="58">
        <f t="shared" ref="O12" si="0">SUM(B12:N12)/13</f>
        <v>4989393.1061538467</v>
      </c>
    </row>
  </sheetData>
  <mergeCells count="2">
    <mergeCell ref="A6:A7"/>
    <mergeCell ref="O6:O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DF204-A18A-4D38-B545-04E730D90569}">
  <sheetPr>
    <tabColor rgb="FF92D050"/>
  </sheetPr>
  <dimension ref="A1:A2"/>
  <sheetViews>
    <sheetView workbookViewId="0">
      <selection sqref="A1:A2"/>
    </sheetView>
  </sheetViews>
  <sheetFormatPr defaultRowHeight="15"/>
  <sheetData>
    <row r="1" spans="1:1">
      <c r="A1" s="133" t="s">
        <v>218</v>
      </c>
    </row>
    <row r="2" spans="1:1">
      <c r="A2" t="s">
        <v>213</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DB5C-B9A9-4A22-8916-8FD4339C5173}">
  <dimension ref="A1:O21"/>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cols>
    <col min="1" max="1" width="53.5546875" bestFit="1" customWidth="1"/>
    <col min="2" max="10" width="13.6640625" bestFit="1" customWidth="1"/>
    <col min="11" max="14" width="11.5546875" bestFit="1" customWidth="1"/>
    <col min="15" max="15" width="14.5546875" bestFit="1" customWidth="1"/>
  </cols>
  <sheetData>
    <row r="1" spans="1:15">
      <c r="A1" s="133" t="s">
        <v>219</v>
      </c>
    </row>
    <row r="2" spans="1:15">
      <c r="A2" t="s">
        <v>213</v>
      </c>
    </row>
    <row r="3" spans="1:15" ht="16.5" thickBot="1">
      <c r="A3" s="44"/>
      <c r="B3" s="44"/>
      <c r="C3" s="44"/>
      <c r="D3" s="44"/>
      <c r="E3" s="44"/>
      <c r="F3" s="44"/>
      <c r="G3" s="44"/>
      <c r="H3" s="44"/>
      <c r="I3" s="44"/>
      <c r="J3" s="44"/>
      <c r="K3" s="44"/>
      <c r="L3" s="44"/>
      <c r="M3" s="44"/>
      <c r="N3" s="44"/>
    </row>
    <row r="4" spans="1:15" ht="15.75">
      <c r="A4" s="120" t="s">
        <v>107</v>
      </c>
      <c r="B4" s="43"/>
      <c r="C4" s="43"/>
      <c r="D4" s="43"/>
      <c r="E4" s="43"/>
      <c r="F4" s="43"/>
      <c r="G4" s="43"/>
      <c r="H4" s="43"/>
      <c r="I4" s="43"/>
      <c r="J4" s="43"/>
      <c r="K4" s="43"/>
      <c r="L4" s="43"/>
      <c r="M4" s="43"/>
      <c r="N4" s="43"/>
    </row>
    <row r="5" spans="1:15" ht="16.5" thickBot="1">
      <c r="A5" s="44"/>
      <c r="B5" s="44"/>
      <c r="C5" s="44"/>
      <c r="D5" s="44"/>
      <c r="E5" s="44"/>
      <c r="F5" s="44"/>
      <c r="G5" s="44"/>
      <c r="H5" s="44"/>
      <c r="I5" s="44"/>
      <c r="J5" s="44"/>
      <c r="K5" s="44"/>
      <c r="L5" s="44"/>
      <c r="M5" s="44"/>
      <c r="N5" s="44"/>
    </row>
    <row r="6" spans="1:15" ht="26.25" customHeight="1" thickBot="1">
      <c r="A6" s="129" t="s">
        <v>108</v>
      </c>
      <c r="B6" s="45" t="s">
        <v>109</v>
      </c>
      <c r="C6" s="45" t="s">
        <v>110</v>
      </c>
      <c r="D6" s="45" t="s">
        <v>111</v>
      </c>
      <c r="E6" s="45" t="s">
        <v>112</v>
      </c>
      <c r="F6" s="45" t="s">
        <v>113</v>
      </c>
      <c r="G6" s="45" t="s">
        <v>114</v>
      </c>
      <c r="H6" s="45" t="s">
        <v>115</v>
      </c>
      <c r="I6" s="45" t="s">
        <v>116</v>
      </c>
      <c r="J6" s="45" t="s">
        <v>117</v>
      </c>
      <c r="K6" s="45" t="s">
        <v>118</v>
      </c>
      <c r="L6" s="45" t="s">
        <v>119</v>
      </c>
      <c r="M6" s="45" t="s">
        <v>120</v>
      </c>
      <c r="N6" s="56" t="s">
        <v>121</v>
      </c>
      <c r="O6" s="130" t="s">
        <v>24</v>
      </c>
    </row>
    <row r="7" spans="1:15" ht="15.75" thickBot="1">
      <c r="A7" s="129"/>
      <c r="B7" s="45" t="s">
        <v>122</v>
      </c>
      <c r="C7" s="45" t="s">
        <v>122</v>
      </c>
      <c r="D7" s="45" t="s">
        <v>122</v>
      </c>
      <c r="E7" s="45" t="s">
        <v>122</v>
      </c>
      <c r="F7" s="45" t="s">
        <v>122</v>
      </c>
      <c r="G7" s="45" t="s">
        <v>122</v>
      </c>
      <c r="H7" s="45" t="s">
        <v>122</v>
      </c>
      <c r="I7" s="45" t="s">
        <v>122</v>
      </c>
      <c r="J7" s="45" t="s">
        <v>122</v>
      </c>
      <c r="K7" s="45" t="s">
        <v>122</v>
      </c>
      <c r="L7" s="45" t="s">
        <v>122</v>
      </c>
      <c r="M7" s="45" t="s">
        <v>122</v>
      </c>
      <c r="N7" s="56" t="s">
        <v>122</v>
      </c>
      <c r="O7" s="131"/>
    </row>
    <row r="8" spans="1:15">
      <c r="A8" s="46" t="s">
        <v>105</v>
      </c>
      <c r="B8" s="47"/>
      <c r="C8" s="47"/>
      <c r="D8" s="47"/>
      <c r="E8" s="47"/>
      <c r="F8" s="47"/>
      <c r="G8" s="47"/>
      <c r="H8" s="47"/>
      <c r="I8" s="47"/>
      <c r="J8" s="47"/>
      <c r="K8" s="47"/>
      <c r="L8" s="47"/>
      <c r="M8" s="47"/>
      <c r="N8" s="47"/>
    </row>
    <row r="9" spans="1:15">
      <c r="A9" s="48" t="s">
        <v>123</v>
      </c>
      <c r="B9" s="47"/>
      <c r="C9" s="47"/>
      <c r="D9" s="47"/>
      <c r="E9" s="47"/>
      <c r="F9" s="47"/>
      <c r="G9" s="47"/>
      <c r="H9" s="47"/>
      <c r="I9" s="47"/>
      <c r="J9" s="47"/>
      <c r="K9" s="47"/>
      <c r="L9" s="47"/>
      <c r="M9" s="47"/>
      <c r="N9" s="47"/>
    </row>
    <row r="10" spans="1:15">
      <c r="A10" s="49" t="s">
        <v>124</v>
      </c>
      <c r="B10" s="47"/>
      <c r="C10" s="47"/>
      <c r="D10" s="47"/>
      <c r="E10" s="47"/>
      <c r="F10" s="47"/>
      <c r="G10" s="47"/>
      <c r="H10" s="47"/>
      <c r="I10" s="47"/>
      <c r="J10" s="47"/>
      <c r="K10" s="47"/>
      <c r="L10" s="47"/>
      <c r="M10" s="47"/>
      <c r="N10" s="47"/>
    </row>
    <row r="11" spans="1:15">
      <c r="A11" s="50" t="s">
        <v>125</v>
      </c>
      <c r="B11" s="47"/>
      <c r="C11" s="47"/>
      <c r="D11" s="47"/>
      <c r="E11" s="47"/>
      <c r="F11" s="47"/>
      <c r="G11" s="47"/>
      <c r="H11" s="47"/>
      <c r="I11" s="47"/>
      <c r="J11" s="47"/>
      <c r="K11" s="47"/>
      <c r="L11" s="47"/>
      <c r="M11" s="47"/>
      <c r="N11" s="47"/>
    </row>
    <row r="12" spans="1:15">
      <c r="A12" s="51" t="s">
        <v>126</v>
      </c>
      <c r="B12" s="47">
        <v>465637584.94999999</v>
      </c>
      <c r="C12" s="47">
        <v>468218256.12</v>
      </c>
      <c r="D12" s="47">
        <v>459837950.41000003</v>
      </c>
      <c r="E12" s="47">
        <v>464337119.57000005</v>
      </c>
      <c r="F12" s="47">
        <v>463873672.98000002</v>
      </c>
      <c r="G12" s="47">
        <v>464093389.14000005</v>
      </c>
      <c r="H12" s="47">
        <v>465744938.41999996</v>
      </c>
      <c r="I12" s="47">
        <v>466441387.69999999</v>
      </c>
      <c r="J12" s="47">
        <v>466962941.94</v>
      </c>
      <c r="K12" s="47">
        <v>466949134.02999997</v>
      </c>
      <c r="L12" s="47">
        <v>466753236.46999997</v>
      </c>
      <c r="M12" s="47">
        <v>467530015.94000006</v>
      </c>
      <c r="N12" s="47">
        <v>495370353.24000001</v>
      </c>
      <c r="O12" s="47">
        <f>SUM(B12:N12)/13</f>
        <v>467826921.6084615</v>
      </c>
    </row>
    <row r="13" spans="1:15">
      <c r="A13" s="51" t="s">
        <v>127</v>
      </c>
      <c r="B13" s="47">
        <v>0</v>
      </c>
      <c r="C13" s="47">
        <v>0</v>
      </c>
      <c r="D13" s="47">
        <v>0</v>
      </c>
      <c r="E13" s="47">
        <v>0</v>
      </c>
      <c r="F13" s="47">
        <v>0</v>
      </c>
      <c r="G13" s="47">
        <v>0</v>
      </c>
      <c r="H13" s="47">
        <v>8237200.1900000004</v>
      </c>
      <c r="I13" s="47">
        <v>8237200.1900000004</v>
      </c>
      <c r="J13" s="47">
        <v>9677542</v>
      </c>
      <c r="K13" s="47">
        <v>9677542</v>
      </c>
      <c r="L13" s="47">
        <v>9677542</v>
      </c>
      <c r="M13" s="47">
        <v>9677542</v>
      </c>
      <c r="N13" s="47">
        <v>9677542</v>
      </c>
      <c r="O13" s="47">
        <f t="shared" ref="O13:O18" si="0">SUM(B13:N13)/13</f>
        <v>4989393.1061538467</v>
      </c>
    </row>
    <row r="14" spans="1:15">
      <c r="A14" s="51" t="s">
        <v>128</v>
      </c>
      <c r="B14" s="47">
        <v>48040.99</v>
      </c>
      <c r="C14" s="47">
        <v>0</v>
      </c>
      <c r="D14" s="47">
        <v>0</v>
      </c>
      <c r="E14" s="47">
        <v>-44552</v>
      </c>
      <c r="F14" s="47">
        <v>0</v>
      </c>
      <c r="G14" s="47">
        <v>0</v>
      </c>
      <c r="H14" s="47">
        <v>-584968.34</v>
      </c>
      <c r="I14" s="47">
        <v>0</v>
      </c>
      <c r="J14" s="47">
        <v>0</v>
      </c>
      <c r="K14" s="47">
        <v>278894.69</v>
      </c>
      <c r="L14" s="47">
        <v>0</v>
      </c>
      <c r="M14" s="47">
        <v>0</v>
      </c>
      <c r="N14" s="47">
        <v>-1686.39</v>
      </c>
      <c r="O14" s="47">
        <f t="shared" si="0"/>
        <v>-23405.465384615385</v>
      </c>
    </row>
    <row r="15" spans="1:15">
      <c r="A15" s="51" t="s">
        <v>129</v>
      </c>
      <c r="B15" s="47">
        <v>34059490.760000005</v>
      </c>
      <c r="C15" s="47">
        <v>32552316.969999999</v>
      </c>
      <c r="D15" s="47">
        <v>34718408.490000002</v>
      </c>
      <c r="E15" s="47">
        <v>31733092.030000001</v>
      </c>
      <c r="F15" s="47">
        <v>41932165.740000002</v>
      </c>
      <c r="G15" s="47">
        <v>44221123.420000002</v>
      </c>
      <c r="H15" s="47">
        <v>46004492.200000003</v>
      </c>
      <c r="I15" s="47">
        <v>50141205.010000005</v>
      </c>
      <c r="J15" s="47">
        <v>50618525.669999994</v>
      </c>
      <c r="K15" s="47">
        <v>52304159.640000001</v>
      </c>
      <c r="L15" s="47">
        <v>54075755.270000003</v>
      </c>
      <c r="M15" s="47">
        <v>57494111.240000002</v>
      </c>
      <c r="N15" s="47">
        <v>32475029.750000004</v>
      </c>
      <c r="O15" s="47">
        <f t="shared" si="0"/>
        <v>43256144.322307698</v>
      </c>
    </row>
    <row r="16" spans="1:15">
      <c r="A16" s="51" t="s">
        <v>130</v>
      </c>
      <c r="B16" s="47">
        <v>5637199.29</v>
      </c>
      <c r="C16" s="47">
        <v>5683152.5300000003</v>
      </c>
      <c r="D16" s="47">
        <v>5731736.04</v>
      </c>
      <c r="E16" s="47">
        <v>5731736.04</v>
      </c>
      <c r="F16" s="47">
        <v>5519200.1900000004</v>
      </c>
      <c r="G16" s="47">
        <v>5519200.1900000004</v>
      </c>
      <c r="H16" s="47">
        <v>5519200.1900000004</v>
      </c>
      <c r="I16" s="47">
        <v>5519200.1900000004</v>
      </c>
      <c r="J16" s="47">
        <v>5519200.1900000004</v>
      </c>
      <c r="K16" s="47">
        <v>5519200.1900000004</v>
      </c>
      <c r="L16" s="47">
        <v>5519200.1900000004</v>
      </c>
      <c r="M16" s="47">
        <v>5519200.1900000004</v>
      </c>
      <c r="N16" s="47">
        <v>5519200.1900000004</v>
      </c>
      <c r="O16" s="47">
        <f t="shared" si="0"/>
        <v>5573586.5853846138</v>
      </c>
    </row>
    <row r="17" spans="1:15" ht="15.75" thickBot="1">
      <c r="A17" s="51" t="s">
        <v>131</v>
      </c>
      <c r="B17" s="47">
        <v>21656835</v>
      </c>
      <c r="C17" s="47">
        <v>21656835</v>
      </c>
      <c r="D17" s="47">
        <v>21656835</v>
      </c>
      <c r="E17" s="47">
        <v>21656835</v>
      </c>
      <c r="F17" s="47">
        <v>21656835</v>
      </c>
      <c r="G17" s="47">
        <v>21656835</v>
      </c>
      <c r="H17" s="47">
        <v>21656835</v>
      </c>
      <c r="I17" s="47">
        <v>21656835</v>
      </c>
      <c r="J17" s="47">
        <v>21656835</v>
      </c>
      <c r="K17" s="47">
        <v>21656835</v>
      </c>
      <c r="L17" s="47">
        <v>21656835</v>
      </c>
      <c r="M17" s="47">
        <v>21656835</v>
      </c>
      <c r="N17" s="47">
        <v>21656835</v>
      </c>
      <c r="O17" s="47">
        <f t="shared" si="0"/>
        <v>21656835</v>
      </c>
    </row>
    <row r="18" spans="1:15">
      <c r="A18" s="52" t="s">
        <v>125</v>
      </c>
      <c r="B18" s="53">
        <v>527039150.99000001</v>
      </c>
      <c r="C18" s="53">
        <v>528110560.62</v>
      </c>
      <c r="D18" s="53">
        <v>521944929.94000006</v>
      </c>
      <c r="E18" s="53">
        <v>523414230.64000005</v>
      </c>
      <c r="F18" s="53">
        <v>532981873.91000003</v>
      </c>
      <c r="G18" s="53">
        <v>535490547.75000006</v>
      </c>
      <c r="H18" s="53">
        <v>546577697.65999997</v>
      </c>
      <c r="I18" s="53">
        <v>551995828.08999991</v>
      </c>
      <c r="J18" s="53">
        <v>554435044.79999995</v>
      </c>
      <c r="K18" s="53">
        <v>556385765.54999995</v>
      </c>
      <c r="L18" s="53">
        <v>557682568.92999995</v>
      </c>
      <c r="M18" s="53">
        <v>561877704.37000012</v>
      </c>
      <c r="N18" s="53">
        <v>564697273.79000008</v>
      </c>
      <c r="O18" s="53">
        <f t="shared" si="0"/>
        <v>543279475.15692317</v>
      </c>
    </row>
    <row r="20" spans="1:15">
      <c r="A20" s="55" t="s">
        <v>132</v>
      </c>
      <c r="B20" s="6">
        <f>'B-4'!D53</f>
        <v>527039150.98999983</v>
      </c>
      <c r="C20" s="6">
        <f>'B-4'!E53</f>
        <v>528110560.62</v>
      </c>
      <c r="D20" s="6">
        <f>'B-4'!F53</f>
        <v>521944929.93999988</v>
      </c>
      <c r="E20" s="6">
        <f>'B-4'!G53</f>
        <v>523414230.64000022</v>
      </c>
      <c r="F20" s="6">
        <f>'B-4'!H53</f>
        <v>532981873.90999997</v>
      </c>
      <c r="G20" s="6">
        <f>'B-4'!I53</f>
        <v>535490547.75</v>
      </c>
      <c r="H20" s="6">
        <f>'B-4'!J53</f>
        <v>546577697.66000021</v>
      </c>
      <c r="I20" s="6">
        <f>'B-4'!K53</f>
        <v>551995828.09000015</v>
      </c>
      <c r="J20" s="6">
        <f>'B-4'!L53</f>
        <v>554435044.79999983</v>
      </c>
      <c r="K20" s="6">
        <f>'B-4'!M53</f>
        <v>556385765.54999995</v>
      </c>
      <c r="L20" s="6">
        <f>'B-4'!N53</f>
        <v>557682568.93000007</v>
      </c>
      <c r="M20" s="6">
        <f>'B-4'!O53</f>
        <v>561877704.37000012</v>
      </c>
      <c r="N20" s="6">
        <f>'B-4'!P53</f>
        <v>564697273.7900002</v>
      </c>
      <c r="O20" s="6">
        <f>'B-4'!Q53</f>
        <v>543279475.15692306</v>
      </c>
    </row>
    <row r="21" spans="1:15">
      <c r="A21" s="57" t="s">
        <v>133</v>
      </c>
      <c r="B21" s="40">
        <f>B18-B20</f>
        <v>0</v>
      </c>
      <c r="C21" s="40">
        <f t="shared" ref="C21:O21" si="1">C18-C20</f>
        <v>0</v>
      </c>
      <c r="D21" s="40">
        <f t="shared" si="1"/>
        <v>0</v>
      </c>
      <c r="E21" s="40">
        <f t="shared" si="1"/>
        <v>0</v>
      </c>
      <c r="F21" s="40">
        <f t="shared" si="1"/>
        <v>0</v>
      </c>
      <c r="G21" s="40">
        <f t="shared" si="1"/>
        <v>0</v>
      </c>
      <c r="H21" s="40">
        <f t="shared" si="1"/>
        <v>0</v>
      </c>
      <c r="I21" s="40">
        <f t="shared" si="1"/>
        <v>0</v>
      </c>
      <c r="J21" s="40">
        <f t="shared" si="1"/>
        <v>0</v>
      </c>
      <c r="K21" s="40">
        <f t="shared" si="1"/>
        <v>0</v>
      </c>
      <c r="L21" s="40">
        <f t="shared" si="1"/>
        <v>0</v>
      </c>
      <c r="M21" s="40">
        <f t="shared" si="1"/>
        <v>0</v>
      </c>
      <c r="N21" s="40">
        <f t="shared" si="1"/>
        <v>0</v>
      </c>
      <c r="O21" s="40">
        <f t="shared" si="1"/>
        <v>0</v>
      </c>
    </row>
  </sheetData>
  <mergeCells count="2">
    <mergeCell ref="A6:A7"/>
    <mergeCell ref="O6:O7"/>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7F29-43E5-4369-ADCE-1B64768A1EDC}">
  <dimension ref="A1:I46"/>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cols>
    <col min="1" max="1" width="68" bestFit="1" customWidth="1"/>
    <col min="2" max="9" width="12.33203125" customWidth="1"/>
  </cols>
  <sheetData>
    <row r="1" spans="1:9">
      <c r="A1" s="133" t="s">
        <v>220</v>
      </c>
    </row>
    <row r="2" spans="1:9">
      <c r="A2" t="s">
        <v>213</v>
      </c>
    </row>
    <row r="3" spans="1:9" ht="16.5" thickBot="1">
      <c r="A3" s="60"/>
      <c r="B3" s="60"/>
      <c r="C3" s="60"/>
      <c r="D3" s="60"/>
      <c r="E3" s="60"/>
      <c r="F3" s="60"/>
      <c r="G3" s="60"/>
      <c r="H3" s="60"/>
      <c r="I3" s="60"/>
    </row>
    <row r="4" spans="1:9" ht="15.75">
      <c r="A4" s="120" t="s">
        <v>107</v>
      </c>
      <c r="B4" s="59"/>
      <c r="C4" s="59"/>
      <c r="D4" s="59"/>
      <c r="E4" s="59"/>
      <c r="F4" s="59"/>
      <c r="G4" s="59"/>
      <c r="H4" s="59"/>
      <c r="I4" s="59"/>
    </row>
    <row r="5" spans="1:9" ht="16.5" thickBot="1">
      <c r="A5" s="60"/>
      <c r="B5" s="60"/>
      <c r="C5" s="60"/>
      <c r="D5" s="60"/>
      <c r="E5" s="60"/>
      <c r="F5" s="60"/>
      <c r="G5" s="60"/>
      <c r="H5" s="60"/>
      <c r="I5" s="60"/>
    </row>
    <row r="6" spans="1:9" ht="15.75" thickBot="1">
      <c r="A6" s="129" t="s">
        <v>134</v>
      </c>
      <c r="B6" s="129" t="s">
        <v>23</v>
      </c>
      <c r="C6" s="129"/>
      <c r="D6" s="129"/>
      <c r="E6" s="129"/>
      <c r="F6" s="129"/>
      <c r="G6" s="129"/>
      <c r="H6" s="129"/>
      <c r="I6" s="129"/>
    </row>
    <row r="7" spans="1:9" ht="26.25" thickBot="1">
      <c r="A7" s="129"/>
      <c r="B7" s="61" t="s">
        <v>135</v>
      </c>
      <c r="C7" s="61" t="s">
        <v>136</v>
      </c>
      <c r="D7" s="61" t="s">
        <v>137</v>
      </c>
      <c r="E7" s="61" t="s">
        <v>138</v>
      </c>
      <c r="F7" s="61" t="s">
        <v>139</v>
      </c>
      <c r="G7" s="61" t="s">
        <v>140</v>
      </c>
      <c r="H7" s="61" t="s">
        <v>141</v>
      </c>
      <c r="I7" s="61" t="s">
        <v>142</v>
      </c>
    </row>
    <row r="8" spans="1:9">
      <c r="A8" s="62" t="s">
        <v>143</v>
      </c>
      <c r="B8" s="63"/>
      <c r="C8" s="63"/>
      <c r="D8" s="63"/>
      <c r="E8" s="63"/>
      <c r="F8" s="63"/>
      <c r="G8" s="63"/>
      <c r="H8" s="63"/>
      <c r="I8" s="64"/>
    </row>
    <row r="9" spans="1:9">
      <c r="A9" s="65" t="s">
        <v>124</v>
      </c>
      <c r="B9" s="63"/>
      <c r="C9" s="63"/>
      <c r="D9" s="63"/>
      <c r="E9" s="63"/>
      <c r="F9" s="63"/>
      <c r="G9" s="63"/>
      <c r="H9" s="63"/>
      <c r="I9" s="64"/>
    </row>
    <row r="10" spans="1:9">
      <c r="A10" s="66" t="s">
        <v>144</v>
      </c>
      <c r="B10" s="63"/>
      <c r="C10" s="63"/>
      <c r="D10" s="63"/>
      <c r="E10" s="63"/>
      <c r="F10" s="63"/>
      <c r="G10" s="63"/>
      <c r="H10" s="63"/>
      <c r="I10" s="64"/>
    </row>
    <row r="11" spans="1:9">
      <c r="A11" s="67" t="s">
        <v>145</v>
      </c>
      <c r="B11" s="63"/>
      <c r="C11" s="63"/>
      <c r="D11" s="63"/>
      <c r="E11" s="63"/>
      <c r="F11" s="63"/>
      <c r="G11" s="63"/>
      <c r="H11" s="63"/>
      <c r="I11" s="64"/>
    </row>
    <row r="12" spans="1:9" ht="15.75" thickBot="1">
      <c r="A12" s="68" t="s">
        <v>146</v>
      </c>
      <c r="B12" s="63">
        <v>12923208.989230769</v>
      </c>
      <c r="C12" s="63">
        <v>12923208.989230769</v>
      </c>
      <c r="D12" s="63">
        <v>0</v>
      </c>
      <c r="E12" s="63">
        <v>12923208.989230769</v>
      </c>
      <c r="F12" s="63">
        <v>12923208.989230769</v>
      </c>
      <c r="G12" s="63">
        <v>0</v>
      </c>
      <c r="H12" s="63">
        <v>12923208.989230769</v>
      </c>
      <c r="I12" s="69">
        <v>1</v>
      </c>
    </row>
    <row r="13" spans="1:9">
      <c r="A13" s="70" t="s">
        <v>145</v>
      </c>
      <c r="B13" s="71">
        <v>12923208.989230769</v>
      </c>
      <c r="C13" s="71">
        <v>12923208.989230769</v>
      </c>
      <c r="D13" s="71">
        <v>0</v>
      </c>
      <c r="E13" s="71">
        <v>12923208.989230769</v>
      </c>
      <c r="F13" s="71">
        <v>12923208.989230769</v>
      </c>
      <c r="G13" s="71">
        <v>0</v>
      </c>
      <c r="H13" s="71">
        <v>12923208.989230769</v>
      </c>
      <c r="I13" s="72">
        <v>1</v>
      </c>
    </row>
    <row r="15" spans="1:9">
      <c r="A15" s="67" t="s">
        <v>147</v>
      </c>
      <c r="B15" s="63"/>
      <c r="C15" s="63"/>
      <c r="D15" s="63"/>
      <c r="E15" s="63"/>
      <c r="F15" s="63"/>
      <c r="G15" s="63"/>
      <c r="H15" s="63"/>
      <c r="I15" s="64"/>
    </row>
    <row r="16" spans="1:9">
      <c r="A16" s="68" t="s">
        <v>148</v>
      </c>
      <c r="B16" s="63">
        <v>1360067.5899999999</v>
      </c>
      <c r="C16" s="63">
        <v>1360067.5899999999</v>
      </c>
      <c r="D16" s="63">
        <v>0</v>
      </c>
      <c r="E16" s="63">
        <v>1360067.5899999999</v>
      </c>
      <c r="F16" s="63">
        <v>1360067.5899999999</v>
      </c>
      <c r="G16" s="63">
        <v>0</v>
      </c>
      <c r="H16" s="63">
        <v>1360067.5899999999</v>
      </c>
      <c r="I16" s="69">
        <v>1</v>
      </c>
    </row>
    <row r="17" spans="1:9">
      <c r="A17" s="68" t="s">
        <v>149</v>
      </c>
      <c r="B17" s="63">
        <v>117909.11307692307</v>
      </c>
      <c r="C17" s="63">
        <v>117909.11307692307</v>
      </c>
      <c r="D17" s="63">
        <v>0</v>
      </c>
      <c r="E17" s="63">
        <v>117909.11307692307</v>
      </c>
      <c r="F17" s="63">
        <v>117909.11307692307</v>
      </c>
      <c r="G17" s="63">
        <v>0</v>
      </c>
      <c r="H17" s="63">
        <v>117909.11307692307</v>
      </c>
      <c r="I17" s="69">
        <v>1</v>
      </c>
    </row>
    <row r="18" spans="1:9">
      <c r="A18" s="68" t="s">
        <v>150</v>
      </c>
      <c r="B18" s="63">
        <v>290087271.41153842</v>
      </c>
      <c r="C18" s="63">
        <v>290087271.41153842</v>
      </c>
      <c r="D18" s="63">
        <v>0</v>
      </c>
      <c r="E18" s="63">
        <v>290087271.41153842</v>
      </c>
      <c r="F18" s="63">
        <v>290087271.41153842</v>
      </c>
      <c r="G18" s="63">
        <v>0</v>
      </c>
      <c r="H18" s="63">
        <v>290087271.41153842</v>
      </c>
      <c r="I18" s="69">
        <v>1</v>
      </c>
    </row>
    <row r="19" spans="1:9">
      <c r="A19" s="68" t="s">
        <v>151</v>
      </c>
      <c r="B19" s="63">
        <v>2092635.9930769235</v>
      </c>
      <c r="C19" s="63">
        <v>2092635.9930769235</v>
      </c>
      <c r="D19" s="63">
        <v>0</v>
      </c>
      <c r="E19" s="63">
        <v>2092635.9930769235</v>
      </c>
      <c r="F19" s="63">
        <v>2092635.9930769235</v>
      </c>
      <c r="G19" s="63">
        <v>0</v>
      </c>
      <c r="H19" s="63">
        <v>2092635.9930769235</v>
      </c>
      <c r="I19" s="69">
        <v>1</v>
      </c>
    </row>
    <row r="20" spans="1:9">
      <c r="A20" s="68" t="s">
        <v>152</v>
      </c>
      <c r="B20" s="63">
        <v>16484000.066923074</v>
      </c>
      <c r="C20" s="63">
        <v>16484000.066923074</v>
      </c>
      <c r="D20" s="63">
        <v>0</v>
      </c>
      <c r="E20" s="63">
        <v>16484000.066923074</v>
      </c>
      <c r="F20" s="63">
        <v>16484000.066923074</v>
      </c>
      <c r="G20" s="63">
        <v>0</v>
      </c>
      <c r="H20" s="63">
        <v>16484000.066923074</v>
      </c>
      <c r="I20" s="69">
        <v>1</v>
      </c>
    </row>
    <row r="21" spans="1:9">
      <c r="A21" s="68" t="s">
        <v>153</v>
      </c>
      <c r="B21" s="63">
        <v>102299348.36384612</v>
      </c>
      <c r="C21" s="63">
        <v>102299348.36384612</v>
      </c>
      <c r="D21" s="63">
        <v>0</v>
      </c>
      <c r="E21" s="63">
        <v>102299348.36384612</v>
      </c>
      <c r="F21" s="63">
        <v>102299348.36384612</v>
      </c>
      <c r="G21" s="63">
        <v>0</v>
      </c>
      <c r="H21" s="63">
        <v>102299348.36384612</v>
      </c>
      <c r="I21" s="69">
        <v>1</v>
      </c>
    </row>
    <row r="22" spans="1:9">
      <c r="A22" s="68" t="s">
        <v>154</v>
      </c>
      <c r="B22" s="63">
        <v>20989545.832307689</v>
      </c>
      <c r="C22" s="63">
        <v>20989545.832307689</v>
      </c>
      <c r="D22" s="63">
        <v>0</v>
      </c>
      <c r="E22" s="63">
        <v>20989545.832307689</v>
      </c>
      <c r="F22" s="63">
        <v>20989545.832307689</v>
      </c>
      <c r="G22" s="63">
        <v>0</v>
      </c>
      <c r="H22" s="63">
        <v>20989545.832307689</v>
      </c>
      <c r="I22" s="69">
        <v>1</v>
      </c>
    </row>
    <row r="23" spans="1:9">
      <c r="A23" s="68" t="s">
        <v>155</v>
      </c>
      <c r="B23" s="63">
        <v>6775760.4292307701</v>
      </c>
      <c r="C23" s="63">
        <v>6775760.4292307701</v>
      </c>
      <c r="D23" s="63">
        <v>0</v>
      </c>
      <c r="E23" s="63">
        <v>6775760.4292307701</v>
      </c>
      <c r="F23" s="63">
        <v>6775760.4292307701</v>
      </c>
      <c r="G23" s="63">
        <v>0</v>
      </c>
      <c r="H23" s="63">
        <v>6775760.4292307701</v>
      </c>
      <c r="I23" s="69">
        <v>1</v>
      </c>
    </row>
    <row r="24" spans="1:9">
      <c r="A24" s="68" t="s">
        <v>156</v>
      </c>
      <c r="B24" s="63">
        <v>6993981.6146153845</v>
      </c>
      <c r="C24" s="63">
        <v>6993981.6146153845</v>
      </c>
      <c r="D24" s="63">
        <v>0</v>
      </c>
      <c r="E24" s="63">
        <v>6993981.6146153845</v>
      </c>
      <c r="F24" s="63">
        <v>6993981.6146153845</v>
      </c>
      <c r="G24" s="63">
        <v>0</v>
      </c>
      <c r="H24" s="63">
        <v>6993981.6146153845</v>
      </c>
      <c r="I24" s="69">
        <v>1</v>
      </c>
    </row>
    <row r="25" spans="1:9">
      <c r="A25" s="68" t="s">
        <v>157</v>
      </c>
      <c r="B25" s="63">
        <v>2085544.990769231</v>
      </c>
      <c r="C25" s="63">
        <v>2085544.990769231</v>
      </c>
      <c r="D25" s="63">
        <v>0</v>
      </c>
      <c r="E25" s="63">
        <v>2085544.990769231</v>
      </c>
      <c r="F25" s="63">
        <v>2085544.990769231</v>
      </c>
      <c r="G25" s="63">
        <v>0</v>
      </c>
      <c r="H25" s="63">
        <v>2085544.990769231</v>
      </c>
      <c r="I25" s="69">
        <v>1</v>
      </c>
    </row>
    <row r="26" spans="1:9">
      <c r="A26" s="68" t="s">
        <v>158</v>
      </c>
      <c r="B26" s="63">
        <v>3559130.2584615373</v>
      </c>
      <c r="C26" s="63">
        <v>3559130.2584615373</v>
      </c>
      <c r="D26" s="63">
        <v>0</v>
      </c>
      <c r="E26" s="63">
        <v>3559130.2584615373</v>
      </c>
      <c r="F26" s="63">
        <v>3559130.2584615373</v>
      </c>
      <c r="G26" s="63">
        <v>0</v>
      </c>
      <c r="H26" s="63">
        <v>3559130.2584615373</v>
      </c>
      <c r="I26" s="69">
        <v>1</v>
      </c>
    </row>
    <row r="27" spans="1:9">
      <c r="A27" s="68" t="s">
        <v>159</v>
      </c>
      <c r="B27" s="63">
        <v>1612635.1876923079</v>
      </c>
      <c r="C27" s="63">
        <v>1612635.1876923079</v>
      </c>
      <c r="D27" s="63">
        <v>0</v>
      </c>
      <c r="E27" s="63">
        <v>1612635.1876923079</v>
      </c>
      <c r="F27" s="63">
        <v>1612635.1876923079</v>
      </c>
      <c r="G27" s="63">
        <v>0</v>
      </c>
      <c r="H27" s="63">
        <v>1612635.1876923079</v>
      </c>
      <c r="I27" s="69">
        <v>1</v>
      </c>
    </row>
    <row r="28" spans="1:9">
      <c r="A28" s="68" t="s">
        <v>160</v>
      </c>
      <c r="B28" s="63">
        <v>20349977.672307692</v>
      </c>
      <c r="C28" s="63">
        <v>20349977.672307692</v>
      </c>
      <c r="D28" s="63">
        <v>-20349977.672307692</v>
      </c>
      <c r="E28" s="63">
        <v>0</v>
      </c>
      <c r="F28" s="63">
        <v>20349977.672307692</v>
      </c>
      <c r="G28" s="63">
        <v>-20349977.672307692</v>
      </c>
      <c r="H28" s="63">
        <v>0</v>
      </c>
      <c r="I28" s="69">
        <v>1</v>
      </c>
    </row>
    <row r="29" spans="1:9">
      <c r="A29" s="68" t="s">
        <v>161</v>
      </c>
      <c r="B29" s="63">
        <v>4117635.881538461</v>
      </c>
      <c r="C29" s="63">
        <v>4117635.881538461</v>
      </c>
      <c r="D29" s="63">
        <v>-4117635.881538461</v>
      </c>
      <c r="E29" s="63">
        <v>0</v>
      </c>
      <c r="F29" s="63">
        <v>4117635.881538461</v>
      </c>
      <c r="G29" s="63">
        <v>-4117635.881538461</v>
      </c>
      <c r="H29" s="63">
        <v>0</v>
      </c>
      <c r="I29" s="69">
        <v>1</v>
      </c>
    </row>
    <row r="30" spans="1:9">
      <c r="A30" s="68" t="s">
        <v>162</v>
      </c>
      <c r="B30" s="63">
        <v>347998.49923076929</v>
      </c>
      <c r="C30" s="63">
        <v>347998.49923076929</v>
      </c>
      <c r="D30" s="63">
        <v>-347998.49923076929</v>
      </c>
      <c r="E30" s="63">
        <v>0</v>
      </c>
      <c r="F30" s="63">
        <v>347998.49923076929</v>
      </c>
      <c r="G30" s="63">
        <v>-347998.49923076929</v>
      </c>
      <c r="H30" s="63">
        <v>0</v>
      </c>
      <c r="I30" s="69">
        <v>1</v>
      </c>
    </row>
    <row r="31" spans="1:9" ht="15.75" thickBot="1">
      <c r="A31" s="68" t="s">
        <v>163</v>
      </c>
      <c r="B31" s="63">
        <v>437735.86384615384</v>
      </c>
      <c r="C31" s="63">
        <v>437735.86384615384</v>
      </c>
      <c r="D31" s="63">
        <v>-437735.86384615384</v>
      </c>
      <c r="E31" s="63">
        <v>0</v>
      </c>
      <c r="F31" s="63">
        <v>437735.86384615384</v>
      </c>
      <c r="G31" s="63">
        <v>-437735.86384615384</v>
      </c>
      <c r="H31" s="63">
        <v>0</v>
      </c>
      <c r="I31" s="69">
        <v>1</v>
      </c>
    </row>
    <row r="32" spans="1:9">
      <c r="A32" s="70" t="s">
        <v>147</v>
      </c>
      <c r="B32" s="71">
        <v>479711178.76846135</v>
      </c>
      <c r="C32" s="71">
        <v>479711178.76846135</v>
      </c>
      <c r="D32" s="71">
        <v>-25253347.916923076</v>
      </c>
      <c r="E32" s="71">
        <v>454457830.8515383</v>
      </c>
      <c r="F32" s="71">
        <v>479711178.76846135</v>
      </c>
      <c r="G32" s="71">
        <v>-25253347.916923076</v>
      </c>
      <c r="H32" s="71">
        <v>454457830.8515383</v>
      </c>
      <c r="I32" s="72">
        <v>16</v>
      </c>
    </row>
    <row r="34" spans="1:9">
      <c r="A34" s="67" t="s">
        <v>164</v>
      </c>
      <c r="B34" s="63"/>
      <c r="C34" s="63"/>
      <c r="D34" s="63"/>
      <c r="E34" s="63"/>
      <c r="F34" s="63"/>
      <c r="G34" s="63"/>
      <c r="H34" s="63"/>
      <c r="I34" s="64"/>
    </row>
    <row r="35" spans="1:9">
      <c r="A35" s="68" t="s">
        <v>165</v>
      </c>
      <c r="B35" s="63">
        <v>7056953.961538462</v>
      </c>
      <c r="C35" s="63">
        <v>7056953.961538462</v>
      </c>
      <c r="D35" s="63">
        <v>0</v>
      </c>
      <c r="E35" s="63">
        <v>7056953.961538462</v>
      </c>
      <c r="F35" s="63">
        <v>7056953.961538462</v>
      </c>
      <c r="G35" s="63">
        <v>0</v>
      </c>
      <c r="H35" s="63">
        <v>7056953.961538462</v>
      </c>
      <c r="I35" s="69">
        <v>1</v>
      </c>
    </row>
    <row r="36" spans="1:9">
      <c r="A36" s="68" t="s">
        <v>166</v>
      </c>
      <c r="B36" s="63">
        <v>11579430.790000003</v>
      </c>
      <c r="C36" s="63">
        <v>11579430.790000003</v>
      </c>
      <c r="D36" s="63">
        <v>0</v>
      </c>
      <c r="E36" s="63">
        <v>11579430.790000003</v>
      </c>
      <c r="F36" s="63">
        <v>11579430.790000003</v>
      </c>
      <c r="G36" s="63">
        <v>0</v>
      </c>
      <c r="H36" s="63">
        <v>11579430.790000003</v>
      </c>
      <c r="I36" s="69">
        <v>1</v>
      </c>
    </row>
    <row r="37" spans="1:9">
      <c r="A37" s="68" t="s">
        <v>167</v>
      </c>
      <c r="B37" s="63">
        <v>-159337.83000000002</v>
      </c>
      <c r="C37" s="63">
        <v>-159337.83000000002</v>
      </c>
      <c r="D37" s="63">
        <v>159337.83000000002</v>
      </c>
      <c r="E37" s="63">
        <v>0</v>
      </c>
      <c r="F37" s="63">
        <v>-159337.83000000002</v>
      </c>
      <c r="G37" s="63">
        <v>159337.83000000002</v>
      </c>
      <c r="H37" s="63">
        <v>0</v>
      </c>
      <c r="I37" s="69">
        <v>1</v>
      </c>
    </row>
    <row r="38" spans="1:9">
      <c r="A38" s="68" t="s">
        <v>168</v>
      </c>
      <c r="B38" s="63">
        <v>5521812.371538463</v>
      </c>
      <c r="C38" s="63">
        <v>5521812.371538463</v>
      </c>
      <c r="D38" s="63">
        <v>0</v>
      </c>
      <c r="E38" s="63">
        <v>5521812.371538463</v>
      </c>
      <c r="F38" s="63">
        <v>5521812.3715384621</v>
      </c>
      <c r="G38" s="63">
        <v>0</v>
      </c>
      <c r="H38" s="63">
        <v>5521812.371538463</v>
      </c>
      <c r="I38" s="69">
        <v>1</v>
      </c>
    </row>
    <row r="39" spans="1:9">
      <c r="A39" s="68" t="s">
        <v>169</v>
      </c>
      <c r="B39" s="63">
        <v>21656835</v>
      </c>
      <c r="C39" s="63">
        <v>21656835</v>
      </c>
      <c r="D39" s="63">
        <v>0</v>
      </c>
      <c r="E39" s="63">
        <v>21656835</v>
      </c>
      <c r="F39" s="63">
        <v>21656835</v>
      </c>
      <c r="G39" s="63">
        <v>0</v>
      </c>
      <c r="H39" s="63">
        <v>21656835</v>
      </c>
      <c r="I39" s="69">
        <v>1</v>
      </c>
    </row>
    <row r="40" spans="1:9" ht="15.75" thickBot="1">
      <c r="A40" s="68" t="s">
        <v>170</v>
      </c>
      <c r="B40" s="63">
        <v>4989393.1061538458</v>
      </c>
      <c r="C40" s="63">
        <v>4989393.1061538458</v>
      </c>
      <c r="D40" s="63">
        <v>-4989393.1061538458</v>
      </c>
      <c r="E40" s="63">
        <v>0</v>
      </c>
      <c r="F40" s="63">
        <v>4989393.1061538458</v>
      </c>
      <c r="G40" s="63">
        <v>-4989393.1061538458</v>
      </c>
      <c r="H40" s="63">
        <v>0</v>
      </c>
      <c r="I40" s="69">
        <v>1</v>
      </c>
    </row>
    <row r="41" spans="1:9">
      <c r="A41" s="70" t="s">
        <v>164</v>
      </c>
      <c r="B41" s="71">
        <v>50645087.399230778</v>
      </c>
      <c r="C41" s="71">
        <v>50645087.399230778</v>
      </c>
      <c r="D41" s="71">
        <v>-4830055.2761538457</v>
      </c>
      <c r="E41" s="71">
        <v>45815032.123076931</v>
      </c>
      <c r="F41" s="71">
        <v>50645087.399230771</v>
      </c>
      <c r="G41" s="71">
        <v>-4830055.2761538457</v>
      </c>
      <c r="H41" s="71">
        <v>45815032.123076931</v>
      </c>
      <c r="I41" s="72">
        <v>6</v>
      </c>
    </row>
    <row r="42" spans="1:9" ht="15.75" thickBot="1"/>
    <row r="43" spans="1:9">
      <c r="A43" s="73" t="s">
        <v>144</v>
      </c>
      <c r="B43" s="74">
        <v>543279475.15692282</v>
      </c>
      <c r="C43" s="74">
        <v>543279475.15692282</v>
      </c>
      <c r="D43" s="74">
        <v>-30083403.193076923</v>
      </c>
      <c r="E43" s="74">
        <v>513196071.96384597</v>
      </c>
      <c r="F43" s="74">
        <v>543279475.15692282</v>
      </c>
      <c r="G43" s="74">
        <v>-30083403.193076923</v>
      </c>
      <c r="H43" s="74">
        <v>513196071.96384597</v>
      </c>
      <c r="I43" s="64">
        <v>23</v>
      </c>
    </row>
    <row r="45" spans="1:9">
      <c r="A45" s="75" t="s">
        <v>172</v>
      </c>
      <c r="B45" s="76">
        <f>'B-4'!Q53</f>
        <v>543279475.15692306</v>
      </c>
    </row>
    <row r="46" spans="1:9">
      <c r="A46" s="75" t="s">
        <v>173</v>
      </c>
      <c r="B46" s="77">
        <f>B43-B45</f>
        <v>0</v>
      </c>
    </row>
  </sheetData>
  <mergeCells count="2">
    <mergeCell ref="B6:I6"/>
    <mergeCell ref="A6:A7"/>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9628-77CF-47A8-8B93-0AD73568AE80}">
  <dimension ref="A1:AA62"/>
  <sheetViews>
    <sheetView tabSelected="1" workbookViewId="0">
      <pane ySplit="10" topLeftCell="A11" activePane="bottomLeft" state="frozen"/>
      <selection sqref="A1:A2"/>
      <selection pane="bottomLeft" activeCell="D1" sqref="D1"/>
    </sheetView>
  </sheetViews>
  <sheetFormatPr defaultColWidth="9.21875" defaultRowHeight="12.75"/>
  <cols>
    <col min="1" max="1" width="5.109375" style="78" bestFit="1" customWidth="1"/>
    <col min="2" max="2" width="31.6640625" style="78" customWidth="1"/>
    <col min="3" max="3" width="1.21875" style="78" customWidth="1"/>
    <col min="4" max="4" width="13.109375" style="79" customWidth="1"/>
    <col min="5" max="5" width="12.77734375" style="79" customWidth="1"/>
    <col min="6" max="6" width="14" style="79" customWidth="1"/>
    <col min="7" max="7" width="12.109375" style="79" customWidth="1"/>
    <col min="8" max="8" width="12.21875" style="79" customWidth="1"/>
    <col min="9" max="9" width="13.109375" style="79" customWidth="1"/>
    <col min="10" max="10" width="14.109375" style="79" customWidth="1"/>
    <col min="11" max="11" width="13.5546875" style="79" customWidth="1"/>
    <col min="12" max="12" width="4" style="79" bestFit="1" customWidth="1"/>
    <col min="13" max="13" width="15" style="79" customWidth="1"/>
    <col min="14" max="14" width="10.6640625" style="79" bestFit="1" customWidth="1"/>
    <col min="15" max="25" width="9" style="79" customWidth="1"/>
    <col min="26" max="16384" width="9.21875" style="78"/>
  </cols>
  <sheetData>
    <row r="1" spans="1:25" ht="15">
      <c r="A1" s="133" t="s">
        <v>221</v>
      </c>
    </row>
    <row r="2" spans="1:25" ht="15">
      <c r="A2" t="s">
        <v>213</v>
      </c>
    </row>
    <row r="3" spans="1:25">
      <c r="K3" s="80" t="s">
        <v>174</v>
      </c>
    </row>
    <row r="4" spans="1:25" ht="18.75" customHeight="1">
      <c r="B4" s="81" t="s">
        <v>175</v>
      </c>
      <c r="C4" s="81"/>
      <c r="D4" s="82"/>
      <c r="E4" s="82"/>
      <c r="F4" s="82"/>
      <c r="G4" s="82"/>
      <c r="H4" s="82"/>
      <c r="I4" s="82"/>
      <c r="J4" s="82"/>
      <c r="K4" s="82"/>
    </row>
    <row r="5" spans="1:25" ht="18.75" customHeight="1">
      <c r="B5" s="132" t="s">
        <v>176</v>
      </c>
      <c r="C5" s="132"/>
      <c r="D5" s="132"/>
      <c r="E5" s="132"/>
      <c r="F5" s="132"/>
      <c r="G5" s="132"/>
      <c r="H5" s="132"/>
      <c r="I5" s="132"/>
      <c r="J5" s="132"/>
      <c r="K5" s="132"/>
    </row>
    <row r="6" spans="1:25" ht="18.75" customHeight="1">
      <c r="D6" s="83"/>
      <c r="E6" s="83"/>
      <c r="F6" s="84" t="s">
        <v>177</v>
      </c>
      <c r="G6" s="83"/>
      <c r="H6" s="83"/>
      <c r="I6" s="83"/>
      <c r="J6" s="83"/>
      <c r="K6" s="83"/>
    </row>
    <row r="7" spans="1:25" ht="18.75" customHeight="1">
      <c r="B7" s="85"/>
      <c r="C7" s="85"/>
    </row>
    <row r="8" spans="1:25" ht="16.5" customHeight="1">
      <c r="B8" s="86"/>
      <c r="C8" s="86"/>
      <c r="D8" s="83" t="s">
        <v>178</v>
      </c>
      <c r="E8" s="83" t="s">
        <v>179</v>
      </c>
      <c r="F8" s="83" t="s">
        <v>180</v>
      </c>
      <c r="G8" s="83" t="s">
        <v>181</v>
      </c>
      <c r="H8" s="83" t="s">
        <v>182</v>
      </c>
      <c r="I8" s="87" t="s">
        <v>183</v>
      </c>
      <c r="J8" s="83" t="s">
        <v>184</v>
      </c>
      <c r="K8" s="83" t="s">
        <v>185</v>
      </c>
    </row>
    <row r="9" spans="1:25" s="89" customFormat="1" ht="51" customHeight="1">
      <c r="A9" s="88" t="s">
        <v>186</v>
      </c>
      <c r="D9" s="90" t="s">
        <v>125</v>
      </c>
      <c r="E9" s="90" t="s">
        <v>187</v>
      </c>
      <c r="F9" s="90" t="s">
        <v>188</v>
      </c>
      <c r="G9" s="90" t="s">
        <v>189</v>
      </c>
      <c r="H9" s="91" t="s">
        <v>190</v>
      </c>
      <c r="I9" s="90" t="s">
        <v>124</v>
      </c>
      <c r="J9" s="90" t="s">
        <v>191</v>
      </c>
      <c r="K9" s="90" t="s">
        <v>192</v>
      </c>
      <c r="L9" s="91"/>
      <c r="M9" s="91"/>
      <c r="N9" s="91"/>
      <c r="O9" s="91"/>
      <c r="P9" s="91"/>
      <c r="Q9" s="91"/>
      <c r="R9" s="91"/>
      <c r="S9" s="91"/>
      <c r="T9" s="91"/>
      <c r="U9" s="91"/>
      <c r="V9" s="91"/>
      <c r="W9" s="91"/>
      <c r="X9" s="91"/>
      <c r="Y9" s="91"/>
    </row>
    <row r="10" spans="1:25" ht="23.25" customHeight="1">
      <c r="A10" s="92">
        <v>1</v>
      </c>
      <c r="B10" s="93" t="s">
        <v>193</v>
      </c>
      <c r="C10" s="93"/>
      <c r="D10" s="94">
        <v>543279475.15692294</v>
      </c>
      <c r="E10" s="95">
        <v>199051907.9207693</v>
      </c>
      <c r="F10" s="95">
        <v>344227567.2361536</v>
      </c>
      <c r="G10" s="96">
        <v>0</v>
      </c>
      <c r="H10" s="95">
        <v>27602673.824615385</v>
      </c>
      <c r="I10" s="95">
        <v>371830241.06076896</v>
      </c>
      <c r="J10" s="95">
        <v>28932348.242307693</v>
      </c>
      <c r="K10" s="95">
        <v>400762589.30307662</v>
      </c>
      <c r="L10" s="97"/>
      <c r="M10" s="97"/>
      <c r="N10" s="78"/>
      <c r="O10" s="97"/>
      <c r="P10" s="97"/>
      <c r="Q10" s="97"/>
    </row>
    <row r="11" spans="1:25" ht="23.25" customHeight="1">
      <c r="A11" s="92">
        <v>2</v>
      </c>
      <c r="E11" s="96"/>
      <c r="F11" s="96"/>
      <c r="G11" s="96"/>
      <c r="H11" s="96"/>
      <c r="I11" s="96"/>
      <c r="J11" s="96"/>
      <c r="K11" s="96"/>
    </row>
    <row r="12" spans="1:25" ht="23.25" customHeight="1">
      <c r="A12" s="92">
        <v>3</v>
      </c>
      <c r="B12" s="98" t="s">
        <v>194</v>
      </c>
      <c r="C12" s="99"/>
      <c r="E12" s="96"/>
      <c r="F12" s="96"/>
      <c r="G12" s="96"/>
      <c r="H12" s="96"/>
      <c r="I12" s="96"/>
      <c r="J12" s="96"/>
      <c r="K12" s="96"/>
    </row>
    <row r="13" spans="1:25" ht="23.25" customHeight="1">
      <c r="A13" s="92">
        <v>4</v>
      </c>
      <c r="B13" s="100" t="s">
        <v>195</v>
      </c>
      <c r="C13" s="100"/>
      <c r="D13" s="94">
        <v>-25094010.086923081</v>
      </c>
      <c r="E13" s="95">
        <v>-159897.30846153846</v>
      </c>
      <c r="F13" s="95">
        <v>-24934112.778461542</v>
      </c>
      <c r="G13" s="95">
        <v>0</v>
      </c>
      <c r="H13" s="95">
        <v>-3658085.6969230771</v>
      </c>
      <c r="I13" s="95">
        <v>-28592198.475384619</v>
      </c>
      <c r="J13" s="95">
        <v>0</v>
      </c>
      <c r="K13" s="95">
        <v>-28592198.475384619</v>
      </c>
      <c r="L13" s="101"/>
      <c r="M13" s="101"/>
    </row>
    <row r="14" spans="1:25" ht="23.25" customHeight="1">
      <c r="A14" s="92">
        <v>5</v>
      </c>
      <c r="B14" s="100" t="s">
        <v>196</v>
      </c>
      <c r="C14" s="100"/>
      <c r="D14" s="95">
        <v>0</v>
      </c>
      <c r="E14" s="95">
        <v>0</v>
      </c>
      <c r="F14" s="95">
        <v>0</v>
      </c>
      <c r="G14" s="95">
        <v>0</v>
      </c>
      <c r="H14" s="95">
        <v>0</v>
      </c>
      <c r="I14" s="95">
        <v>0</v>
      </c>
      <c r="J14" s="95">
        <v>-7016298.1823076913</v>
      </c>
      <c r="K14" s="95">
        <v>-7016298.1823076913</v>
      </c>
      <c r="L14" s="101"/>
      <c r="M14" s="101"/>
    </row>
    <row r="15" spans="1:25" ht="23.25" customHeight="1">
      <c r="A15" s="92">
        <v>6</v>
      </c>
      <c r="B15" s="93" t="s">
        <v>197</v>
      </c>
      <c r="C15" s="93"/>
      <c r="D15" s="95">
        <v>0</v>
      </c>
      <c r="E15" s="95">
        <v>0</v>
      </c>
      <c r="F15" s="95">
        <v>0</v>
      </c>
      <c r="G15" s="95">
        <v>0</v>
      </c>
      <c r="H15" s="95">
        <v>0</v>
      </c>
      <c r="I15" s="95">
        <v>0</v>
      </c>
      <c r="J15" s="95">
        <v>-84467.63307692307</v>
      </c>
      <c r="K15" s="95">
        <v>-84467.63307692307</v>
      </c>
      <c r="L15" s="101"/>
      <c r="M15" s="101"/>
    </row>
    <row r="16" spans="1:25" ht="23.25" customHeight="1">
      <c r="A16" s="92">
        <v>7</v>
      </c>
      <c r="B16" s="102" t="s">
        <v>198</v>
      </c>
      <c r="C16" s="102"/>
      <c r="D16" s="95">
        <v>0</v>
      </c>
      <c r="E16" s="95">
        <v>0</v>
      </c>
      <c r="F16" s="95">
        <v>0</v>
      </c>
      <c r="G16" s="95">
        <v>0</v>
      </c>
      <c r="H16" s="95">
        <v>0</v>
      </c>
      <c r="I16" s="95">
        <v>0</v>
      </c>
      <c r="J16" s="95">
        <v>-2740948.2299999995</v>
      </c>
      <c r="K16" s="95">
        <v>-2740948.2299999995</v>
      </c>
      <c r="L16" s="101"/>
      <c r="M16" s="101"/>
    </row>
    <row r="17" spans="1:27" ht="23.25" customHeight="1">
      <c r="A17" s="92">
        <v>8</v>
      </c>
      <c r="B17" s="93" t="s">
        <v>199</v>
      </c>
      <c r="C17" s="93"/>
      <c r="D17" s="95">
        <v>-4989393.1061538458</v>
      </c>
      <c r="E17" s="95">
        <v>-621389.52923076914</v>
      </c>
      <c r="F17" s="95">
        <v>-4368003.576923077</v>
      </c>
      <c r="G17" s="95">
        <v>0</v>
      </c>
      <c r="H17" s="95">
        <v>0</v>
      </c>
      <c r="I17" s="95">
        <v>-4368003.576923077</v>
      </c>
      <c r="J17" s="95">
        <v>0</v>
      </c>
      <c r="K17" s="95">
        <v>-4368003.576923077</v>
      </c>
      <c r="L17" s="101"/>
      <c r="M17" s="101"/>
    </row>
    <row r="18" spans="1:27" ht="23.25" customHeight="1">
      <c r="A18" s="92">
        <v>9</v>
      </c>
      <c r="B18" s="93" t="s">
        <v>200</v>
      </c>
      <c r="C18" s="93"/>
      <c r="D18" s="95">
        <v>0</v>
      </c>
      <c r="E18" s="95">
        <v>0</v>
      </c>
      <c r="F18" s="95">
        <v>0</v>
      </c>
      <c r="G18" s="95">
        <v>0</v>
      </c>
      <c r="H18" s="95">
        <v>0</v>
      </c>
      <c r="I18" s="95">
        <v>0</v>
      </c>
      <c r="J18" s="95">
        <v>42039.327692307692</v>
      </c>
      <c r="K18" s="95">
        <v>42039.327692307692</v>
      </c>
      <c r="L18" s="101"/>
      <c r="M18" s="101"/>
    </row>
    <row r="19" spans="1:27" ht="23.25" customHeight="1">
      <c r="A19" s="92">
        <v>10</v>
      </c>
      <c r="B19" s="93" t="s">
        <v>171</v>
      </c>
      <c r="C19" s="93"/>
      <c r="D19" s="103">
        <v>0</v>
      </c>
      <c r="E19" s="103">
        <v>0</v>
      </c>
      <c r="F19" s="103">
        <v>0</v>
      </c>
      <c r="G19" s="103">
        <v>0</v>
      </c>
      <c r="H19" s="103">
        <v>0</v>
      </c>
      <c r="I19" s="103">
        <v>0</v>
      </c>
      <c r="J19" s="103">
        <v>-5412853.0907692313</v>
      </c>
      <c r="K19" s="103">
        <v>-5412853.0907692313</v>
      </c>
      <c r="L19" s="101"/>
      <c r="M19" s="101"/>
    </row>
    <row r="20" spans="1:27" ht="23.25" customHeight="1">
      <c r="A20" s="92">
        <v>11</v>
      </c>
      <c r="B20" s="93" t="s">
        <v>201</v>
      </c>
      <c r="C20" s="93"/>
      <c r="D20" s="104">
        <v>-30083403.193076927</v>
      </c>
      <c r="E20" s="104">
        <v>-781286.83769230754</v>
      </c>
      <c r="F20" s="104">
        <v>-29302116.355384618</v>
      </c>
      <c r="G20" s="104">
        <v>0</v>
      </c>
      <c r="H20" s="104">
        <v>-3658085.6969230771</v>
      </c>
      <c r="I20" s="104">
        <v>-32960202.052307695</v>
      </c>
      <c r="J20" s="104">
        <v>-15212527.808461538</v>
      </c>
      <c r="K20" s="104">
        <v>-48172729.860769235</v>
      </c>
      <c r="L20" s="105"/>
      <c r="M20" s="105"/>
      <c r="N20" s="97"/>
      <c r="O20" s="97"/>
      <c r="P20" s="97"/>
      <c r="Q20" s="97"/>
      <c r="R20" s="97"/>
      <c r="S20" s="97"/>
      <c r="T20" s="97"/>
      <c r="U20" s="97"/>
      <c r="V20" s="97"/>
      <c r="W20" s="97"/>
      <c r="X20" s="97"/>
      <c r="Y20" s="97"/>
      <c r="Z20" s="97"/>
      <c r="AA20" s="97"/>
    </row>
    <row r="21" spans="1:27" ht="23.25" customHeight="1">
      <c r="A21" s="92">
        <v>12</v>
      </c>
      <c r="D21" s="106" t="s">
        <v>0</v>
      </c>
      <c r="E21" s="106" t="s">
        <v>0</v>
      </c>
      <c r="F21" s="106" t="s">
        <v>0</v>
      </c>
      <c r="G21" s="106" t="s">
        <v>0</v>
      </c>
      <c r="H21" s="106" t="s">
        <v>0</v>
      </c>
      <c r="I21" s="106" t="s">
        <v>0</v>
      </c>
      <c r="J21" s="106" t="s">
        <v>0</v>
      </c>
      <c r="K21" s="106" t="s">
        <v>0</v>
      </c>
      <c r="L21" s="97"/>
      <c r="M21" s="97"/>
      <c r="N21" s="97"/>
      <c r="O21" s="97"/>
      <c r="P21" s="97"/>
      <c r="Q21" s="97"/>
      <c r="R21" s="97"/>
      <c r="S21" s="97"/>
      <c r="T21" s="97"/>
      <c r="U21" s="97"/>
      <c r="V21" s="97"/>
      <c r="W21" s="97"/>
      <c r="X21" s="97"/>
      <c r="Y21" s="97"/>
      <c r="Z21" s="97"/>
      <c r="AA21" s="97"/>
    </row>
    <row r="22" spans="1:27" ht="23.25" customHeight="1">
      <c r="A22" s="92">
        <v>13</v>
      </c>
      <c r="B22" s="93" t="s">
        <v>202</v>
      </c>
      <c r="C22" s="93"/>
      <c r="D22" s="107">
        <v>513196071.96384603</v>
      </c>
      <c r="E22" s="108">
        <v>198270621.08307698</v>
      </c>
      <c r="F22" s="108">
        <v>314925450.88076901</v>
      </c>
      <c r="G22" s="108">
        <v>0</v>
      </c>
      <c r="H22" s="108">
        <v>23944588.127692308</v>
      </c>
      <c r="I22" s="108">
        <v>338870039.00846124</v>
      </c>
      <c r="J22" s="108">
        <v>13719820.433846155</v>
      </c>
      <c r="K22" s="108">
        <v>352589859.44230741</v>
      </c>
      <c r="L22" s="97"/>
      <c r="M22" s="97"/>
      <c r="N22" s="97"/>
      <c r="O22" s="97"/>
      <c r="P22" s="97"/>
      <c r="Q22" s="97"/>
      <c r="R22" s="97"/>
      <c r="S22" s="97"/>
      <c r="T22" s="97"/>
      <c r="U22" s="97"/>
      <c r="V22" s="97"/>
      <c r="W22" s="97"/>
      <c r="X22" s="97"/>
      <c r="Y22" s="97"/>
      <c r="Z22" s="97"/>
      <c r="AA22" s="97"/>
    </row>
    <row r="23" spans="1:27" ht="23.25" customHeight="1">
      <c r="A23" s="92">
        <v>14</v>
      </c>
      <c r="D23" s="97"/>
      <c r="E23" s="96"/>
      <c r="F23" s="96"/>
      <c r="G23" s="96"/>
      <c r="H23" s="96"/>
      <c r="I23" s="96"/>
      <c r="J23" s="96"/>
      <c r="K23" s="96"/>
      <c r="L23" s="97"/>
      <c r="M23" s="97"/>
      <c r="N23" s="97"/>
      <c r="O23" s="97"/>
      <c r="P23" s="97"/>
      <c r="Q23" s="97"/>
      <c r="R23" s="97"/>
      <c r="S23" s="97"/>
      <c r="T23" s="97"/>
      <c r="U23" s="97"/>
      <c r="V23" s="97"/>
      <c r="W23" s="97"/>
      <c r="X23" s="97"/>
      <c r="Y23" s="97"/>
      <c r="Z23" s="97"/>
      <c r="AA23" s="97"/>
    </row>
    <row r="24" spans="1:27" ht="23.25" customHeight="1">
      <c r="A24" s="92">
        <v>15</v>
      </c>
      <c r="B24" s="93" t="s">
        <v>203</v>
      </c>
      <c r="C24" s="93"/>
      <c r="D24" s="109">
        <v>0</v>
      </c>
      <c r="E24" s="104">
        <v>0</v>
      </c>
      <c r="F24" s="104">
        <v>0</v>
      </c>
      <c r="G24" s="104">
        <v>0</v>
      </c>
      <c r="H24" s="104">
        <v>0</v>
      </c>
      <c r="I24" s="104">
        <v>0</v>
      </c>
      <c r="J24" s="104">
        <v>0</v>
      </c>
      <c r="K24" s="104">
        <v>0</v>
      </c>
      <c r="L24" s="97"/>
      <c r="M24" s="97"/>
      <c r="N24" s="97"/>
      <c r="O24" s="97"/>
      <c r="P24" s="97"/>
      <c r="Q24" s="97"/>
      <c r="R24" s="97"/>
      <c r="S24" s="97"/>
      <c r="T24" s="97"/>
      <c r="U24" s="97"/>
      <c r="V24" s="97"/>
      <c r="W24" s="97"/>
      <c r="X24" s="97"/>
      <c r="Y24" s="97"/>
      <c r="Z24" s="97"/>
      <c r="AA24" s="97"/>
    </row>
    <row r="25" spans="1:27" ht="23.25" customHeight="1">
      <c r="A25" s="92">
        <v>16</v>
      </c>
      <c r="D25" s="78"/>
      <c r="E25" s="96"/>
      <c r="F25" s="96"/>
      <c r="G25" s="96"/>
      <c r="H25" s="96"/>
      <c r="I25" s="96"/>
      <c r="J25" s="96"/>
      <c r="K25" s="96"/>
      <c r="L25" s="97"/>
      <c r="M25" s="97"/>
      <c r="N25" s="97"/>
      <c r="O25" s="97"/>
      <c r="P25" s="97"/>
      <c r="Q25" s="97"/>
      <c r="R25" s="97"/>
      <c r="S25" s="97"/>
      <c r="T25" s="97"/>
      <c r="U25" s="97"/>
      <c r="V25" s="97"/>
      <c r="W25" s="97"/>
      <c r="X25" s="97"/>
      <c r="Y25" s="97"/>
      <c r="Z25" s="97"/>
      <c r="AA25" s="97"/>
    </row>
    <row r="26" spans="1:27" ht="23.25" customHeight="1">
      <c r="A26" s="92">
        <v>17</v>
      </c>
      <c r="B26" s="93" t="s">
        <v>204</v>
      </c>
      <c r="C26" s="93"/>
      <c r="D26" s="107">
        <v>513196071.96384603</v>
      </c>
      <c r="E26" s="108">
        <v>198270621.08307698</v>
      </c>
      <c r="F26" s="108">
        <v>314925450.88076901</v>
      </c>
      <c r="G26" s="108">
        <v>0</v>
      </c>
      <c r="H26" s="108">
        <v>23944588.127692308</v>
      </c>
      <c r="I26" s="108">
        <v>338870039.00846124</v>
      </c>
      <c r="J26" s="108">
        <v>13719820.433846155</v>
      </c>
      <c r="K26" s="108">
        <v>352589859.44230741</v>
      </c>
      <c r="L26" s="97"/>
      <c r="M26" s="97"/>
      <c r="N26" s="97"/>
      <c r="O26" s="97"/>
      <c r="P26" s="97"/>
      <c r="Q26" s="97"/>
      <c r="R26" s="97"/>
      <c r="S26" s="97"/>
      <c r="T26" s="97"/>
      <c r="U26" s="97"/>
      <c r="V26" s="97"/>
      <c r="W26" s="97"/>
      <c r="X26" s="97"/>
      <c r="Y26" s="97"/>
      <c r="Z26" s="97"/>
      <c r="AA26" s="97"/>
    </row>
    <row r="27" spans="1:27" ht="30.75" customHeight="1">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ht="16.5">
      <c r="B28" s="93" t="s">
        <v>205</v>
      </c>
      <c r="C28" s="93"/>
      <c r="D28" s="107"/>
      <c r="E28" s="107"/>
      <c r="F28" s="107"/>
      <c r="G28" s="107"/>
      <c r="H28" s="107"/>
      <c r="I28" s="107"/>
      <c r="J28" s="107"/>
      <c r="K28" s="107"/>
      <c r="L28" s="97"/>
      <c r="M28" s="97"/>
      <c r="N28" s="97"/>
      <c r="O28" s="97"/>
      <c r="P28" s="97"/>
      <c r="Q28" s="97"/>
      <c r="R28" s="97"/>
      <c r="S28" s="97"/>
      <c r="T28" s="97"/>
      <c r="U28" s="97"/>
      <c r="V28" s="97"/>
      <c r="W28" s="97"/>
      <c r="X28" s="97"/>
      <c r="Y28" s="97"/>
      <c r="Z28" s="97"/>
      <c r="AA28" s="97"/>
    </row>
    <row r="29" spans="1:27" ht="15" customHeight="1">
      <c r="B29" s="110" t="s">
        <v>206</v>
      </c>
      <c r="C29" s="111"/>
      <c r="D29" s="111"/>
      <c r="E29" s="111"/>
      <c r="F29" s="111"/>
      <c r="G29" s="111"/>
      <c r="H29" s="111"/>
      <c r="I29" s="107"/>
      <c r="J29" s="107"/>
      <c r="K29" s="107"/>
      <c r="L29" s="97"/>
      <c r="M29" s="97"/>
      <c r="N29" s="97"/>
      <c r="O29" s="97"/>
      <c r="P29" s="97"/>
      <c r="Q29" s="97"/>
      <c r="R29" s="97"/>
      <c r="S29" s="97"/>
      <c r="T29" s="97"/>
      <c r="U29" s="97"/>
      <c r="V29" s="97"/>
      <c r="W29" s="97"/>
      <c r="X29" s="97"/>
      <c r="Y29" s="97"/>
      <c r="Z29" s="97"/>
      <c r="AA29" s="97"/>
    </row>
    <row r="30" spans="1:27" ht="17.25" customHeight="1">
      <c r="B30" s="112" t="s">
        <v>207</v>
      </c>
      <c r="C30" s="111"/>
      <c r="D30" s="111"/>
      <c r="E30" s="111"/>
      <c r="F30" s="111"/>
      <c r="G30" s="111"/>
      <c r="H30" s="111"/>
      <c r="I30" s="107"/>
      <c r="J30" s="107"/>
      <c r="K30" s="107"/>
      <c r="L30" s="97"/>
      <c r="M30" s="97"/>
      <c r="N30" s="97"/>
      <c r="O30" s="97"/>
      <c r="P30" s="97"/>
      <c r="Q30" s="97"/>
      <c r="R30" s="97"/>
      <c r="S30" s="97"/>
      <c r="T30" s="97"/>
      <c r="U30" s="97"/>
      <c r="V30" s="97"/>
      <c r="W30" s="97"/>
      <c r="X30" s="97"/>
      <c r="Y30" s="97"/>
      <c r="Z30" s="97"/>
      <c r="AA30" s="97"/>
    </row>
    <row r="31" spans="1:27" ht="15">
      <c r="D31" s="107"/>
      <c r="E31" s="107"/>
      <c r="F31" s="107"/>
      <c r="G31" s="107"/>
      <c r="H31" s="107"/>
      <c r="I31" s="107"/>
      <c r="J31" s="107"/>
      <c r="K31" s="107"/>
      <c r="L31" s="97"/>
      <c r="M31" s="97"/>
      <c r="N31" s="97"/>
      <c r="O31" s="97"/>
      <c r="P31" s="97"/>
      <c r="Q31" s="97"/>
      <c r="R31" s="97"/>
      <c r="S31" s="97"/>
      <c r="T31" s="97"/>
      <c r="U31" s="97"/>
      <c r="V31" s="97"/>
      <c r="W31" s="97"/>
      <c r="X31" s="97"/>
      <c r="Y31" s="97"/>
      <c r="Z31" s="97"/>
      <c r="AA31" s="97"/>
    </row>
    <row r="32" spans="1:27" ht="15">
      <c r="D32" s="107"/>
      <c r="E32" s="107"/>
      <c r="F32" s="107"/>
      <c r="G32" s="107"/>
      <c r="H32" s="107"/>
      <c r="I32" s="107"/>
      <c r="J32" s="107"/>
      <c r="K32" s="107"/>
      <c r="L32" s="97"/>
      <c r="M32" s="97"/>
      <c r="N32" s="97"/>
      <c r="O32" s="97"/>
      <c r="P32" s="97"/>
      <c r="Q32" s="97"/>
      <c r="R32" s="97"/>
      <c r="S32" s="97"/>
      <c r="T32" s="97"/>
      <c r="U32" s="97"/>
      <c r="V32" s="97"/>
      <c r="W32" s="97"/>
      <c r="X32" s="97"/>
      <c r="Y32" s="97"/>
      <c r="Z32" s="97"/>
      <c r="AA32" s="97"/>
    </row>
    <row r="33" spans="2:27" ht="15">
      <c r="D33" s="78"/>
      <c r="E33" s="107"/>
      <c r="F33" s="107"/>
      <c r="G33" s="107"/>
      <c r="H33" s="107"/>
      <c r="I33" s="107"/>
      <c r="J33" s="107"/>
      <c r="K33" s="107"/>
      <c r="L33" s="97"/>
      <c r="M33" s="97"/>
      <c r="N33" s="97"/>
      <c r="O33" s="97"/>
      <c r="P33" s="97"/>
      <c r="Q33" s="97"/>
      <c r="R33" s="97"/>
      <c r="S33" s="97"/>
      <c r="T33" s="97"/>
      <c r="U33" s="97"/>
      <c r="V33" s="97"/>
      <c r="W33" s="97"/>
      <c r="X33" s="97"/>
      <c r="Y33" s="97"/>
      <c r="Z33" s="97"/>
      <c r="AA33" s="97"/>
    </row>
    <row r="34" spans="2:27" ht="15">
      <c r="B34" s="113" t="s">
        <v>172</v>
      </c>
      <c r="D34" s="76">
        <f>'B-4'!Q53</f>
        <v>543279475.15692306</v>
      </c>
      <c r="E34" s="107"/>
      <c r="F34" s="107"/>
      <c r="G34" s="107"/>
      <c r="H34" s="107"/>
      <c r="I34" s="107"/>
      <c r="J34" s="107"/>
      <c r="K34" s="107"/>
      <c r="L34" s="97"/>
      <c r="M34" s="97"/>
      <c r="N34" s="97"/>
      <c r="O34" s="97"/>
      <c r="P34" s="97"/>
      <c r="Q34" s="97"/>
      <c r="R34" s="97"/>
      <c r="S34" s="97"/>
      <c r="T34" s="97"/>
      <c r="U34" s="97"/>
      <c r="V34" s="97"/>
      <c r="W34" s="97"/>
      <c r="X34" s="97"/>
      <c r="Y34" s="97"/>
      <c r="Z34" s="97"/>
      <c r="AA34" s="97"/>
    </row>
    <row r="35" spans="2:27" ht="15">
      <c r="B35" s="75" t="s">
        <v>173</v>
      </c>
      <c r="D35" s="77">
        <f>D10-D34</f>
        <v>0</v>
      </c>
      <c r="E35" s="97"/>
      <c r="F35" s="97"/>
      <c r="G35" s="97"/>
      <c r="H35" s="97"/>
      <c r="I35" s="97"/>
      <c r="J35" s="97"/>
      <c r="K35" s="97"/>
      <c r="L35" s="97"/>
      <c r="M35" s="97"/>
      <c r="N35" s="97"/>
      <c r="O35" s="97"/>
      <c r="P35" s="97"/>
      <c r="Q35" s="97"/>
      <c r="R35" s="97"/>
      <c r="S35" s="97"/>
      <c r="T35" s="97"/>
      <c r="U35" s="97"/>
      <c r="V35" s="97"/>
      <c r="W35" s="97"/>
      <c r="X35" s="97"/>
      <c r="Y35" s="97"/>
      <c r="Z35" s="97"/>
      <c r="AA35" s="97"/>
    </row>
    <row r="36" spans="2:2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2:27">
      <c r="D37" s="97"/>
      <c r="E37" s="97"/>
      <c r="F37" s="97"/>
      <c r="G37" s="97"/>
      <c r="H37" s="97"/>
      <c r="I37" s="97"/>
      <c r="J37" s="97"/>
      <c r="K37" s="97"/>
      <c r="L37" s="97"/>
      <c r="M37" s="97"/>
      <c r="N37" s="97"/>
      <c r="O37" s="97"/>
      <c r="P37" s="97"/>
      <c r="Q37" s="97"/>
      <c r="R37" s="97"/>
      <c r="S37" s="97"/>
      <c r="T37" s="97"/>
      <c r="U37" s="97"/>
      <c r="V37" s="97"/>
      <c r="W37" s="97"/>
      <c r="X37" s="97"/>
      <c r="Y37" s="97"/>
      <c r="Z37" s="97"/>
      <c r="AA37" s="97"/>
    </row>
    <row r="38" spans="2:27">
      <c r="D38" s="97"/>
      <c r="E38" s="97"/>
      <c r="F38" s="97"/>
      <c r="G38" s="97"/>
      <c r="H38" s="97"/>
      <c r="I38" s="97"/>
      <c r="J38" s="97"/>
      <c r="K38" s="97"/>
      <c r="L38" s="97"/>
      <c r="M38" s="97"/>
      <c r="N38" s="97"/>
      <c r="O38" s="97"/>
      <c r="P38" s="97"/>
      <c r="Q38" s="97"/>
      <c r="R38" s="97"/>
      <c r="S38" s="97"/>
      <c r="T38" s="97"/>
      <c r="U38" s="97"/>
      <c r="V38" s="97"/>
      <c r="W38" s="97"/>
      <c r="X38" s="97"/>
      <c r="Y38" s="97"/>
      <c r="Z38" s="97"/>
      <c r="AA38" s="97"/>
    </row>
    <row r="39" spans="2:27">
      <c r="D39" s="97"/>
      <c r="E39" s="97"/>
      <c r="F39" s="97"/>
      <c r="G39" s="97"/>
      <c r="H39" s="97"/>
      <c r="I39" s="97"/>
      <c r="J39" s="97"/>
      <c r="K39" s="97"/>
      <c r="L39" s="97"/>
      <c r="M39" s="97"/>
      <c r="N39" s="97"/>
      <c r="O39" s="97"/>
      <c r="P39" s="97"/>
      <c r="Q39" s="97"/>
      <c r="R39" s="97"/>
      <c r="S39" s="97"/>
      <c r="T39" s="97"/>
      <c r="U39" s="97"/>
      <c r="V39" s="97"/>
      <c r="W39" s="97"/>
      <c r="X39" s="97"/>
      <c r="Y39" s="97"/>
      <c r="Z39" s="97"/>
      <c r="AA39" s="97"/>
    </row>
    <row r="40" spans="2:27">
      <c r="D40" s="97"/>
      <c r="E40" s="97"/>
      <c r="F40" s="97"/>
      <c r="G40" s="97"/>
      <c r="H40" s="97"/>
      <c r="I40" s="97"/>
      <c r="J40" s="97"/>
      <c r="K40" s="97"/>
      <c r="L40" s="97"/>
      <c r="M40" s="97"/>
      <c r="N40" s="97"/>
      <c r="O40" s="97"/>
      <c r="P40" s="97"/>
      <c r="Q40" s="97"/>
      <c r="R40" s="97"/>
      <c r="S40" s="97"/>
      <c r="T40" s="97"/>
      <c r="U40" s="97"/>
      <c r="V40" s="97"/>
      <c r="W40" s="97"/>
      <c r="X40" s="97"/>
      <c r="Y40" s="97"/>
      <c r="Z40" s="97"/>
      <c r="AA40" s="97"/>
    </row>
    <row r="41" spans="2:27">
      <c r="D41" s="97"/>
      <c r="E41" s="97"/>
      <c r="F41" s="97"/>
      <c r="G41" s="97"/>
      <c r="H41" s="97"/>
      <c r="I41" s="97"/>
      <c r="J41" s="97"/>
      <c r="K41" s="97"/>
      <c r="L41" s="97"/>
      <c r="M41" s="97"/>
      <c r="N41" s="97"/>
      <c r="O41" s="97"/>
      <c r="P41" s="97"/>
      <c r="Q41" s="97"/>
      <c r="R41" s="97"/>
      <c r="S41" s="97"/>
      <c r="T41" s="97"/>
      <c r="U41" s="97"/>
      <c r="V41" s="97"/>
      <c r="W41" s="97"/>
      <c r="X41" s="97"/>
      <c r="Y41" s="97"/>
      <c r="Z41" s="97"/>
      <c r="AA41" s="97"/>
    </row>
    <row r="42" spans="2:27">
      <c r="D42" s="97"/>
      <c r="E42" s="97"/>
      <c r="F42" s="97"/>
      <c r="G42" s="97"/>
      <c r="H42" s="97"/>
      <c r="I42" s="97"/>
      <c r="J42" s="97"/>
      <c r="K42" s="97"/>
      <c r="L42" s="97"/>
      <c r="M42" s="97"/>
      <c r="N42" s="97"/>
      <c r="O42" s="97"/>
      <c r="P42" s="97"/>
      <c r="Q42" s="97"/>
      <c r="R42" s="97"/>
      <c r="S42" s="97"/>
      <c r="T42" s="97"/>
      <c r="U42" s="97"/>
      <c r="V42" s="97"/>
      <c r="W42" s="97"/>
      <c r="X42" s="97"/>
      <c r="Y42" s="97"/>
      <c r="Z42" s="97"/>
      <c r="AA42" s="97"/>
    </row>
    <row r="43" spans="2:27">
      <c r="D43" s="97"/>
      <c r="E43" s="97"/>
      <c r="F43" s="97"/>
      <c r="G43" s="97"/>
      <c r="H43" s="97"/>
      <c r="I43" s="97"/>
      <c r="J43" s="97"/>
      <c r="K43" s="97"/>
      <c r="L43" s="97"/>
      <c r="M43" s="97"/>
      <c r="N43" s="97"/>
      <c r="O43" s="97"/>
      <c r="P43" s="97"/>
      <c r="Q43" s="97"/>
      <c r="R43" s="97"/>
      <c r="S43" s="97"/>
      <c r="T43" s="97"/>
      <c r="U43" s="97"/>
      <c r="V43" s="97"/>
      <c r="W43" s="97"/>
      <c r="X43" s="97"/>
      <c r="Y43" s="97"/>
      <c r="Z43" s="97"/>
      <c r="AA43" s="97"/>
    </row>
    <row r="44" spans="2:27">
      <c r="D44" s="97"/>
      <c r="E44" s="97"/>
      <c r="F44" s="97"/>
      <c r="G44" s="97"/>
      <c r="H44" s="97"/>
      <c r="I44" s="97"/>
      <c r="J44" s="97"/>
      <c r="K44" s="97"/>
      <c r="L44" s="97"/>
      <c r="M44" s="97"/>
      <c r="N44" s="97"/>
      <c r="O44" s="97"/>
      <c r="P44" s="97"/>
      <c r="Q44" s="97"/>
      <c r="R44" s="97"/>
      <c r="S44" s="97"/>
      <c r="T44" s="97"/>
      <c r="U44" s="97"/>
      <c r="V44" s="97"/>
      <c r="W44" s="97"/>
      <c r="X44" s="97"/>
      <c r="Y44" s="97"/>
      <c r="Z44" s="97"/>
      <c r="AA44" s="97"/>
    </row>
    <row r="45" spans="2:27">
      <c r="D45" s="97"/>
      <c r="E45" s="97"/>
      <c r="F45" s="97"/>
      <c r="G45" s="97"/>
      <c r="H45" s="97"/>
      <c r="I45" s="97"/>
      <c r="J45" s="97"/>
      <c r="K45" s="97"/>
      <c r="L45" s="97"/>
      <c r="M45" s="97"/>
      <c r="N45" s="97"/>
      <c r="O45" s="97"/>
      <c r="P45" s="97"/>
      <c r="Q45" s="97"/>
      <c r="R45" s="97"/>
      <c r="S45" s="97"/>
      <c r="T45" s="97"/>
      <c r="U45" s="97"/>
      <c r="V45" s="97"/>
      <c r="W45" s="97"/>
      <c r="X45" s="97"/>
      <c r="Y45" s="97"/>
      <c r="Z45" s="97"/>
      <c r="AA45" s="97"/>
    </row>
    <row r="46" spans="2:2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2:27">
      <c r="D47" s="97"/>
      <c r="E47" s="97"/>
      <c r="F47" s="97"/>
      <c r="G47" s="97"/>
      <c r="H47" s="97"/>
      <c r="I47" s="97"/>
      <c r="J47" s="97"/>
      <c r="K47" s="97"/>
      <c r="L47" s="97"/>
      <c r="M47" s="97"/>
      <c r="N47" s="97"/>
      <c r="O47" s="97"/>
      <c r="P47" s="97"/>
      <c r="Q47" s="97"/>
      <c r="R47" s="97"/>
      <c r="S47" s="97"/>
      <c r="T47" s="97"/>
      <c r="U47" s="97"/>
      <c r="V47" s="97"/>
      <c r="W47" s="97"/>
      <c r="X47" s="97"/>
      <c r="Y47" s="97"/>
      <c r="Z47" s="97"/>
      <c r="AA47" s="97"/>
    </row>
    <row r="48" spans="2:27">
      <c r="D48" s="97"/>
      <c r="E48" s="97"/>
      <c r="F48" s="97"/>
      <c r="G48" s="97"/>
      <c r="H48" s="97"/>
      <c r="I48" s="97"/>
      <c r="J48" s="97"/>
      <c r="K48" s="97"/>
      <c r="L48" s="97"/>
      <c r="M48" s="97"/>
      <c r="N48" s="97"/>
      <c r="O48" s="97"/>
      <c r="P48" s="97"/>
      <c r="Q48" s="97"/>
      <c r="R48" s="97"/>
      <c r="S48" s="97"/>
      <c r="T48" s="97"/>
      <c r="U48" s="97"/>
      <c r="V48" s="97"/>
      <c r="W48" s="97"/>
      <c r="X48" s="97"/>
      <c r="Y48" s="97"/>
      <c r="Z48" s="97"/>
      <c r="AA48" s="97"/>
    </row>
    <row r="49" spans="4:27">
      <c r="D49" s="97"/>
      <c r="E49" s="97"/>
      <c r="F49" s="97"/>
      <c r="G49" s="97"/>
      <c r="H49" s="97"/>
      <c r="I49" s="97"/>
      <c r="J49" s="97"/>
      <c r="K49" s="97"/>
      <c r="L49" s="97"/>
      <c r="M49" s="97"/>
      <c r="N49" s="97"/>
      <c r="O49" s="97"/>
      <c r="P49" s="97"/>
      <c r="Q49" s="97"/>
      <c r="R49" s="97"/>
      <c r="S49" s="97"/>
      <c r="T49" s="97"/>
      <c r="U49" s="97"/>
      <c r="V49" s="97"/>
      <c r="W49" s="97"/>
      <c r="X49" s="97"/>
      <c r="Y49" s="97"/>
      <c r="Z49" s="97"/>
      <c r="AA49" s="97"/>
    </row>
    <row r="50" spans="4:27">
      <c r="D50" s="97"/>
      <c r="E50" s="97"/>
      <c r="F50" s="97"/>
      <c r="G50" s="97"/>
      <c r="H50" s="97"/>
      <c r="I50" s="97"/>
      <c r="J50" s="97"/>
      <c r="K50" s="97"/>
      <c r="L50" s="97"/>
      <c r="M50" s="97"/>
      <c r="N50" s="97"/>
      <c r="O50" s="97"/>
      <c r="P50" s="97"/>
      <c r="Q50" s="97"/>
      <c r="R50" s="97"/>
      <c r="S50" s="97"/>
      <c r="T50" s="97"/>
      <c r="U50" s="97"/>
      <c r="V50" s="97"/>
      <c r="W50" s="97"/>
      <c r="X50" s="97"/>
      <c r="Y50" s="97"/>
      <c r="Z50" s="97"/>
      <c r="AA50" s="97"/>
    </row>
    <row r="51" spans="4:27">
      <c r="D51" s="97"/>
      <c r="E51" s="97"/>
      <c r="F51" s="97"/>
      <c r="G51" s="97"/>
      <c r="H51" s="97"/>
      <c r="I51" s="97"/>
      <c r="J51" s="97"/>
      <c r="K51" s="97"/>
      <c r="L51" s="97"/>
      <c r="M51" s="97"/>
      <c r="N51" s="97"/>
      <c r="O51" s="97"/>
      <c r="P51" s="97"/>
      <c r="Q51" s="97"/>
      <c r="R51" s="97"/>
      <c r="S51" s="97"/>
      <c r="T51" s="97"/>
      <c r="U51" s="97"/>
      <c r="V51" s="97"/>
      <c r="W51" s="97"/>
      <c r="X51" s="97"/>
      <c r="Y51" s="97"/>
      <c r="Z51" s="97"/>
      <c r="AA51" s="97"/>
    </row>
    <row r="52" spans="4:27">
      <c r="D52" s="97"/>
      <c r="E52" s="97"/>
      <c r="F52" s="97"/>
      <c r="G52" s="97"/>
      <c r="H52" s="97"/>
      <c r="I52" s="97"/>
      <c r="J52" s="97"/>
      <c r="K52" s="97"/>
      <c r="L52" s="97"/>
      <c r="M52" s="97"/>
      <c r="N52" s="97"/>
      <c r="O52" s="97"/>
      <c r="P52" s="97"/>
      <c r="Q52" s="97"/>
      <c r="R52" s="97"/>
      <c r="S52" s="97"/>
      <c r="T52" s="97"/>
      <c r="U52" s="97"/>
      <c r="V52" s="97"/>
      <c r="W52" s="97"/>
      <c r="X52" s="97"/>
      <c r="Y52" s="97"/>
      <c r="Z52" s="97"/>
      <c r="AA52" s="97"/>
    </row>
    <row r="53" spans="4:27">
      <c r="D53" s="97"/>
      <c r="E53" s="97"/>
      <c r="F53" s="97"/>
      <c r="G53" s="97"/>
      <c r="H53" s="97"/>
      <c r="I53" s="97"/>
      <c r="J53" s="97"/>
      <c r="K53" s="97"/>
      <c r="L53" s="97"/>
      <c r="M53" s="97"/>
      <c r="N53" s="97"/>
      <c r="O53" s="97"/>
      <c r="P53" s="97"/>
      <c r="Q53" s="97"/>
      <c r="R53" s="97"/>
      <c r="S53" s="97"/>
      <c r="T53" s="97"/>
      <c r="U53" s="97"/>
      <c r="V53" s="97"/>
      <c r="W53" s="97"/>
      <c r="X53" s="97"/>
      <c r="Y53" s="97"/>
      <c r="Z53" s="97"/>
      <c r="AA53" s="97"/>
    </row>
    <row r="54" spans="4:27">
      <c r="D54" s="97"/>
      <c r="E54" s="97"/>
      <c r="F54" s="97"/>
      <c r="G54" s="97"/>
      <c r="H54" s="97"/>
      <c r="I54" s="97"/>
      <c r="J54" s="97"/>
      <c r="K54" s="97"/>
      <c r="L54" s="97"/>
      <c r="M54" s="97"/>
      <c r="N54" s="97"/>
      <c r="O54" s="97"/>
      <c r="P54" s="97"/>
      <c r="Q54" s="97"/>
      <c r="R54" s="97"/>
      <c r="S54" s="97"/>
      <c r="T54" s="97"/>
      <c r="U54" s="97"/>
      <c r="V54" s="97"/>
      <c r="W54" s="97"/>
      <c r="X54" s="97"/>
      <c r="Y54" s="97"/>
      <c r="Z54" s="97"/>
      <c r="AA54" s="97"/>
    </row>
    <row r="55" spans="4:27">
      <c r="D55" s="97"/>
      <c r="E55" s="97"/>
      <c r="F55" s="97"/>
      <c r="G55" s="97"/>
      <c r="H55" s="97"/>
      <c r="I55" s="97"/>
      <c r="J55" s="97"/>
      <c r="K55" s="97"/>
      <c r="L55" s="97"/>
      <c r="M55" s="97"/>
      <c r="N55" s="97"/>
      <c r="O55" s="97"/>
      <c r="P55" s="97"/>
      <c r="Q55" s="97"/>
      <c r="R55" s="97"/>
      <c r="S55" s="97"/>
      <c r="T55" s="97"/>
      <c r="U55" s="97"/>
      <c r="V55" s="97"/>
      <c r="W55" s="97"/>
      <c r="X55" s="97"/>
      <c r="Y55" s="97"/>
      <c r="Z55" s="97"/>
      <c r="AA55" s="97"/>
    </row>
    <row r="56" spans="4:27">
      <c r="D56" s="97"/>
      <c r="E56" s="97"/>
      <c r="F56" s="97"/>
      <c r="G56" s="97"/>
      <c r="H56" s="97"/>
      <c r="I56" s="97"/>
      <c r="J56" s="97"/>
      <c r="K56" s="97"/>
      <c r="L56" s="97"/>
      <c r="M56" s="97"/>
      <c r="N56" s="97"/>
      <c r="O56" s="97"/>
      <c r="P56" s="97"/>
      <c r="Q56" s="97"/>
      <c r="R56" s="97"/>
      <c r="S56" s="97"/>
      <c r="T56" s="97"/>
      <c r="U56" s="97"/>
      <c r="V56" s="97"/>
      <c r="W56" s="97"/>
      <c r="X56" s="97"/>
      <c r="Y56" s="97"/>
      <c r="Z56" s="97"/>
      <c r="AA56" s="97"/>
    </row>
    <row r="57" spans="4:27">
      <c r="D57" s="97"/>
      <c r="E57" s="97"/>
      <c r="F57" s="97"/>
      <c r="G57" s="97"/>
      <c r="H57" s="97"/>
      <c r="I57" s="97"/>
      <c r="J57" s="97"/>
      <c r="K57" s="97"/>
      <c r="L57" s="97"/>
      <c r="M57" s="97"/>
      <c r="N57" s="97"/>
      <c r="O57" s="97"/>
      <c r="P57" s="97"/>
      <c r="Q57" s="97"/>
      <c r="R57" s="97"/>
      <c r="S57" s="97"/>
      <c r="T57" s="97"/>
      <c r="U57" s="97"/>
      <c r="V57" s="97"/>
      <c r="W57" s="97"/>
      <c r="X57" s="97"/>
      <c r="Y57" s="97"/>
      <c r="Z57" s="97"/>
      <c r="AA57" s="97"/>
    </row>
    <row r="58" spans="4:27">
      <c r="D58" s="97"/>
      <c r="E58" s="97"/>
      <c r="F58" s="97"/>
      <c r="G58" s="97"/>
      <c r="H58" s="97"/>
      <c r="I58" s="97"/>
      <c r="J58" s="97"/>
      <c r="K58" s="97"/>
      <c r="L58" s="97"/>
      <c r="M58" s="97"/>
      <c r="N58" s="97"/>
      <c r="O58" s="97"/>
      <c r="P58" s="97"/>
      <c r="Q58" s="97"/>
      <c r="R58" s="97"/>
      <c r="S58" s="97"/>
      <c r="T58" s="97"/>
      <c r="U58" s="97"/>
      <c r="V58" s="97"/>
      <c r="W58" s="97"/>
      <c r="X58" s="97"/>
      <c r="Y58" s="97"/>
      <c r="Z58" s="97"/>
      <c r="AA58" s="97"/>
    </row>
    <row r="59" spans="4:27">
      <c r="D59" s="97"/>
      <c r="E59" s="97"/>
      <c r="F59" s="97"/>
      <c r="G59" s="97"/>
      <c r="H59" s="97"/>
      <c r="I59" s="97"/>
      <c r="J59" s="97"/>
      <c r="K59" s="97"/>
      <c r="L59" s="97"/>
      <c r="M59" s="97"/>
      <c r="N59" s="97"/>
      <c r="O59" s="97"/>
      <c r="P59" s="97"/>
      <c r="Q59" s="97"/>
      <c r="R59" s="97"/>
      <c r="S59" s="97"/>
      <c r="T59" s="97"/>
      <c r="U59" s="97"/>
      <c r="V59" s="97"/>
      <c r="W59" s="97"/>
      <c r="X59" s="97"/>
      <c r="Y59" s="97"/>
      <c r="Z59" s="97"/>
      <c r="AA59" s="97"/>
    </row>
    <row r="60" spans="4:27">
      <c r="D60" s="97"/>
      <c r="E60" s="97"/>
      <c r="F60" s="97"/>
      <c r="G60" s="97"/>
      <c r="H60" s="97"/>
      <c r="I60" s="97"/>
      <c r="J60" s="97"/>
      <c r="K60" s="97"/>
      <c r="L60" s="97"/>
      <c r="M60" s="97"/>
      <c r="N60" s="97"/>
      <c r="O60" s="97"/>
      <c r="P60" s="97"/>
      <c r="Q60" s="97"/>
      <c r="R60" s="97"/>
      <c r="S60" s="97"/>
      <c r="T60" s="97"/>
      <c r="U60" s="97"/>
      <c r="V60" s="97"/>
      <c r="W60" s="97"/>
      <c r="X60" s="97"/>
      <c r="Y60" s="97"/>
      <c r="Z60" s="97"/>
      <c r="AA60" s="97"/>
    </row>
    <row r="61" spans="4:27">
      <c r="D61" s="97"/>
      <c r="E61" s="97"/>
      <c r="F61" s="97"/>
      <c r="G61" s="97"/>
      <c r="H61" s="97"/>
      <c r="I61" s="97"/>
      <c r="J61" s="97"/>
      <c r="K61" s="97"/>
      <c r="L61" s="97"/>
      <c r="M61" s="97"/>
      <c r="N61" s="97"/>
      <c r="O61" s="97"/>
      <c r="P61" s="97"/>
      <c r="Q61" s="97"/>
      <c r="R61" s="97"/>
      <c r="S61" s="97"/>
      <c r="T61" s="97"/>
      <c r="U61" s="97"/>
      <c r="V61" s="97"/>
      <c r="W61" s="97"/>
      <c r="X61" s="97"/>
      <c r="Y61" s="97"/>
      <c r="Z61" s="97"/>
      <c r="AA61" s="97"/>
    </row>
    <row r="62" spans="4:27">
      <c r="D62" s="97"/>
      <c r="E62" s="97"/>
      <c r="F62" s="97"/>
      <c r="G62" s="97"/>
      <c r="H62" s="97"/>
      <c r="I62" s="97"/>
      <c r="J62" s="97"/>
      <c r="K62" s="97"/>
      <c r="L62" s="97"/>
      <c r="M62" s="97"/>
      <c r="N62" s="97"/>
      <c r="O62" s="97"/>
      <c r="P62" s="97"/>
      <c r="Q62" s="97"/>
      <c r="R62" s="97"/>
      <c r="S62" s="97"/>
      <c r="T62" s="97"/>
      <c r="U62" s="97"/>
      <c r="V62" s="97"/>
      <c r="W62" s="97"/>
      <c r="X62" s="97"/>
      <c r="Y62" s="97"/>
      <c r="Z62" s="97"/>
      <c r="AA62" s="97"/>
    </row>
  </sheetData>
  <mergeCells count="1">
    <mergeCell ref="B5:K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42A7DAF-9844-4609-8EF3-1BDABC8A2E2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46</vt:i4>
      </vt:variant>
    </vt:vector>
  </HeadingPairs>
  <TitlesOfParts>
    <vt:vector size="54" baseType="lpstr">
      <vt:lpstr>B-4</vt:lpstr>
      <vt:lpstr>Support --&gt;</vt:lpstr>
      <vt:lpstr>CDR Plant Data</vt:lpstr>
      <vt:lpstr>Capital Leases</vt:lpstr>
      <vt:lpstr>Reconciliations --&gt;</vt:lpstr>
      <vt:lpstr>General Ledger</vt:lpstr>
      <vt:lpstr>Rate Base</vt:lpstr>
      <vt:lpstr>ESR</vt:lpstr>
      <vt:lpstr>'B-4'!_12A32ITC</vt:lpstr>
      <vt:lpstr>'B-4'!_14A32ITC10</vt:lpstr>
      <vt:lpstr>'B-4'!_16A32ITC3</vt:lpstr>
      <vt:lpstr>'B-4'!_2A12MAT_SUP</vt:lpstr>
      <vt:lpstr>'B-4'!_4A15_NOI</vt:lpstr>
      <vt:lpstr>'B-4'!_6A17A_GEXP</vt:lpstr>
      <vt:lpstr>'B-4'!_9A24COST_CAP</vt:lpstr>
      <vt:lpstr>'B-4'!A10CWIP</vt:lpstr>
      <vt:lpstr>'B-4'!A11CUSTADV</vt:lpstr>
      <vt:lpstr>'B-4'!A12JOBSUP</vt:lpstr>
      <vt:lpstr>'B-4'!A12LPINV</vt:lpstr>
      <vt:lpstr>'B-4'!A13WORKCAP</vt:lpstr>
      <vt:lpstr>'B-4'!A14ADDRBASE</vt:lpstr>
      <vt:lpstr>'B-4'!A16NOIADJ</vt:lpstr>
      <vt:lpstr>'B-4'!A17DISEXP</vt:lpstr>
      <vt:lpstr>'B-4'!A17REVENUES</vt:lpstr>
      <vt:lpstr>'B-4'!A18ENCONS</vt:lpstr>
      <vt:lpstr>'B-4'!A19EXPALL</vt:lpstr>
      <vt:lpstr>'B-4'!A1FINSTAT</vt:lpstr>
      <vt:lpstr>'B-4'!A20NONADJ</vt:lpstr>
      <vt:lpstr>'B-4'!A21EXPFAC</vt:lpstr>
      <vt:lpstr>'B-4'!A22RATERELIEF</vt:lpstr>
      <vt:lpstr>'B-4'!A23COSTCAP</vt:lpstr>
      <vt:lpstr>'B-4'!A23DEBTCOST</vt:lpstr>
      <vt:lpstr>'B-4'!A24CEBTCOST</vt:lpstr>
      <vt:lpstr>'B-4'!A25COSTFREECAP</vt:lpstr>
      <vt:lpstr>'B-4'!A26INTREL</vt:lpstr>
      <vt:lpstr>'B-4'!A27PROJDATA</vt:lpstr>
      <vt:lpstr>'B-4'!A28SAFTYCIT</vt:lpstr>
      <vt:lpstr>'B-4'!A29RAXINFO</vt:lpstr>
      <vt:lpstr>'B-4'!A2RATEBASE</vt:lpstr>
      <vt:lpstr>'B-4'!A30REACQBONDS</vt:lpstr>
      <vt:lpstr>'B-4'!A31DEFINCTAX</vt:lpstr>
      <vt:lpstr>'B-4'!A33TAXCHECK</vt:lpstr>
      <vt:lpstr>'B-4'!A3ADJRBASE</vt:lpstr>
      <vt:lpstr>'B-4'!A4PLBAL</vt:lpstr>
      <vt:lpstr>'B-4'!A5BKDEP</vt:lpstr>
      <vt:lpstr>'B-4'!A5DEPEXP</vt:lpstr>
      <vt:lpstr>'B-4'!A5PLDEP</vt:lpstr>
      <vt:lpstr>'B-4'!A6DEPRES</vt:lpstr>
      <vt:lpstr>'B-4'!A7COMPL</vt:lpstr>
      <vt:lpstr>'B-4'!A8COMRES</vt:lpstr>
      <vt:lpstr>'B-4'!A9FUTUSE</vt:lpstr>
      <vt:lpstr>'B-4'!Print_Area</vt:lpstr>
      <vt:lpstr>SCHA4RC</vt:lpstr>
      <vt:lpstr>'B-4'!TAXES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2022-06-22T00:24:51Z</dcterms:created>
  <dcterms:modified xsi:type="dcterms:W3CDTF">2022-06-22T00:24:57Z</dcterms:modified>
</cp:coreProperties>
</file>