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3.xml" ContentType="application/vnd.openxmlformats-officedocument.drawing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4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902"/>
  </bookViews>
  <sheets>
    <sheet name="SCHLC26 " sheetId="10" r:id="rId1"/>
    <sheet name="Workpapers &gt;&gt;&gt;" sheetId="27" r:id="rId2"/>
    <sheet name="SCHLC26  Workpaper" sheetId="28" r:id="rId3"/>
    <sheet name="Bal Sheet 2021" sheetId="24" r:id="rId4"/>
    <sheet name="Bal Sheet 2022" sheetId="25" r:id="rId5"/>
    <sheet name="Earnings 2022" sheetId="26" r:id="rId6"/>
    <sheet name=" 2024 Earnings" sheetId="22" r:id="rId7"/>
    <sheet name="2023 2024 Bal Sheet" sheetId="21" r:id="rId8"/>
    <sheet name="PGS 2024 Tax Rate" sheetId="9" r:id="rId9"/>
    <sheet name="TEC 2021 MFR and PGS precedent" sheetId="20" r:id="rId10"/>
    <sheet name="PGS 2021 RC Data &gt;&gt;&gt;" sheetId="23" r:id="rId11"/>
    <sheet name="Earnings 2021 LTF E009" sheetId="16" r:id="rId12"/>
    <sheet name="Bal Sheet 2021 LTF E009" sheetId="17" r:id="rId13"/>
  </sheets>
  <externalReferences>
    <externalReference r:id="rId14"/>
  </externalReferences>
  <definedNames>
    <definedName name="_Regression_Int" localSheetId="0" hidden="1">1</definedName>
    <definedName name="_Regression_Int" localSheetId="2" hidden="1">1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44041.4362037037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'SCHLC26 '!$A$1:$Z$59</definedName>
    <definedName name="_xlnm.Print_Area" localSheetId="2">'SCHLC26  Workpaper'!$A$1:$Z$55</definedName>
    <definedName name="Print_Area_MI" localSheetId="0">'SCHLC26 '!$A$11:$Z$51</definedName>
    <definedName name="Print_Area_MI" localSheetId="2">'SCHLC26  Workpaper'!$A$11:$Z$47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5" i="10" l="1"/>
  <c r="V41" i="10"/>
  <c r="E631" i="21" l="1"/>
  <c r="E17" i="28" l="1"/>
  <c r="G17" i="28" s="1"/>
  <c r="R17" i="28"/>
  <c r="E19" i="28"/>
  <c r="G19" i="28" s="1"/>
  <c r="R19" i="28"/>
  <c r="E21" i="28"/>
  <c r="G21" i="28" s="1"/>
  <c r="R21" i="28"/>
  <c r="E23" i="28"/>
  <c r="G23" i="28" s="1"/>
  <c r="R23" i="28"/>
  <c r="R33" i="28" s="1"/>
  <c r="T21" i="28" s="1"/>
  <c r="E33" i="28"/>
  <c r="T39" i="28"/>
  <c r="V39" i="28"/>
  <c r="T19" i="28" l="1"/>
  <c r="T17" i="28"/>
  <c r="G33" i="28"/>
  <c r="T23" i="28"/>
  <c r="T33" i="28" s="1"/>
  <c r="V19" i="28"/>
  <c r="X19" i="28" s="1"/>
  <c r="I19" i="28"/>
  <c r="K19" i="28" s="1"/>
  <c r="V17" i="28"/>
  <c r="X17" i="28" s="1"/>
  <c r="I17" i="28"/>
  <c r="K17" i="28" s="1"/>
  <c r="K33" i="28" l="1"/>
  <c r="X33" i="28"/>
  <c r="R39" i="28" s="1"/>
  <c r="X39" i="28" s="1"/>
  <c r="E628" i="21" l="1"/>
  <c r="O98" i="25"/>
  <c r="O71" i="25"/>
  <c r="Q59" i="17" l="1"/>
  <c r="E23" i="10" l="1"/>
  <c r="E21" i="10"/>
  <c r="E19" i="10"/>
  <c r="I19" i="10" s="1"/>
  <c r="E17" i="10"/>
  <c r="I17" i="10" s="1"/>
  <c r="O102" i="25"/>
  <c r="O104" i="25"/>
  <c r="O100" i="25"/>
  <c r="O84" i="25"/>
  <c r="O62" i="25"/>
  <c r="O59" i="25"/>
  <c r="T39" i="10" l="1"/>
  <c r="R23" i="10"/>
  <c r="R21" i="10"/>
  <c r="R19" i="10"/>
  <c r="V19" i="10" s="1"/>
  <c r="R17" i="10"/>
  <c r="V17" i="10" s="1"/>
  <c r="E635" i="21"/>
  <c r="E622" i="21"/>
  <c r="E505" i="21"/>
  <c r="E370" i="21"/>
  <c r="Q61" i="17"/>
  <c r="Q60" i="17"/>
  <c r="Q49" i="17"/>
  <c r="Q37" i="17"/>
  <c r="R33" i="10" l="1"/>
  <c r="T19" i="10" l="1"/>
  <c r="X19" i="10" s="1"/>
  <c r="T17" i="10"/>
  <c r="X17" i="10" s="1"/>
  <c r="T21" i="10"/>
  <c r="T23" i="10"/>
  <c r="X33" i="10" l="1"/>
  <c r="R39" i="10" s="1"/>
  <c r="X41" i="10" s="1"/>
  <c r="T33" i="10"/>
  <c r="C5" i="9"/>
  <c r="E33" i="10" l="1"/>
  <c r="G19" i="10" s="1"/>
  <c r="K19" i="10" s="1"/>
  <c r="G17" i="10" l="1"/>
  <c r="K17" i="10" s="1"/>
  <c r="K33" i="10" s="1"/>
  <c r="G21" i="10"/>
  <c r="G23" i="10"/>
  <c r="G33" i="10" l="1"/>
  <c r="X39" i="10" l="1"/>
  <c r="X43" i="10" s="1"/>
</calcChain>
</file>

<file path=xl/sharedStrings.xml><?xml version="1.0" encoding="utf-8"?>
<sst xmlns="http://schemas.openxmlformats.org/spreadsheetml/2006/main" count="2182" uniqueCount="1338">
  <si>
    <t>Dec</t>
  </si>
  <si>
    <t>Assets</t>
  </si>
  <si>
    <t>Cash and cash equivalents</t>
  </si>
  <si>
    <t>-</t>
  </si>
  <si>
    <t>Other current assets</t>
  </si>
  <si>
    <t>Total current assets</t>
  </si>
  <si>
    <t>Other assets</t>
  </si>
  <si>
    <t>Regulatory assets</t>
  </si>
  <si>
    <t>Goodwill</t>
  </si>
  <si>
    <t>Total assets</t>
  </si>
  <si>
    <t>Liabilities and Shareholders' Equity</t>
  </si>
  <si>
    <t>Current liabilities</t>
  </si>
  <si>
    <t>Accounts payable</t>
  </si>
  <si>
    <t>Other current liabilities</t>
  </si>
  <si>
    <t>Total current liabilities</t>
  </si>
  <si>
    <t>Long-term debt</t>
  </si>
  <si>
    <t>Total long-term liabilities</t>
  </si>
  <si>
    <t>Shareholders' equity</t>
  </si>
  <si>
    <t>Preferred stock</t>
  </si>
  <si>
    <t>Contributed surplus</t>
  </si>
  <si>
    <t>Retained earnings</t>
  </si>
  <si>
    <t>Total shareholders' equity</t>
  </si>
  <si>
    <t>Operating Revenues</t>
  </si>
  <si>
    <t>Operating Expenses</t>
  </si>
  <si>
    <t>Operating, maintenance and general</t>
  </si>
  <si>
    <t>Other income (expenses)</t>
  </si>
  <si>
    <t>Income tax expense</t>
  </si>
  <si>
    <t xml:space="preserve"> </t>
  </si>
  <si>
    <t>May</t>
  </si>
  <si>
    <t>Foreign exchange</t>
  </si>
  <si>
    <t>Interest Expense</t>
  </si>
  <si>
    <t>Income before provision for income taxes</t>
  </si>
  <si>
    <t>Net Income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</si>
  <si>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</si>
  <si>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</si>
  <si>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</si>
  <si>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</si>
  <si>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</si>
  <si>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</si>
  <si>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</si>
  <si>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</si>
  <si>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</si>
  <si>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</si>
  <si>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State</t>
  </si>
  <si>
    <t>Fed</t>
  </si>
  <si>
    <t>Effective</t>
  </si>
  <si>
    <t>ACTUAL</t>
  </si>
  <si>
    <t>WEIGHTED</t>
  </si>
  <si>
    <t>PROJECTED</t>
  </si>
  <si>
    <t>LINE</t>
  </si>
  <si>
    <t>PERCENT OF</t>
  </si>
  <si>
    <t>COST</t>
  </si>
  <si>
    <t>NO.</t>
  </si>
  <si>
    <t>CAPITAL</t>
  </si>
  <si>
    <t>RATE</t>
  </si>
  <si>
    <t>OF DEBT</t>
  </si>
  <si>
    <t>LONG TERM DEBT</t>
  </si>
  <si>
    <t>SHORT TERM DEBT</t>
  </si>
  <si>
    <t>PREFERRED STOCK</t>
  </si>
  <si>
    <t>COMMON EQUITY</t>
  </si>
  <si>
    <t>MANDATORY CONVERTIBLE COMMON</t>
  </si>
  <si>
    <t>DEFERRED INCOME TAX</t>
  </si>
  <si>
    <t>INVESTMENT TAX CREDITS</t>
  </si>
  <si>
    <t>OTHER</t>
  </si>
  <si>
    <t>TOTAL</t>
  </si>
  <si>
    <t>13-MONTH AVG. *</t>
  </si>
  <si>
    <t>Total operating revenues</t>
  </si>
  <si>
    <t>Depreciation and amortization</t>
  </si>
  <si>
    <t>Equity Earnings</t>
  </si>
  <si>
    <t>Investments subject to significant influence</t>
  </si>
  <si>
    <t>FY21 STRATEGIC PLAN</t>
  </si>
  <si>
    <t>Consolidated Income Statement</t>
  </si>
  <si>
    <t>FY21</t>
  </si>
  <si>
    <t>YearTotal</t>
  </si>
  <si>
    <t>Regulated</t>
  </si>
  <si>
    <t>Non-regulated</t>
  </si>
  <si>
    <t>Regulated fuel for generation and purchased power</t>
  </si>
  <si>
    <t>Regulated fuel adjustment (FAM)</t>
  </si>
  <si>
    <t>Non-regulated fuel for generation and purchased power</t>
  </si>
  <si>
    <t>Provincial grants and taxes</t>
  </si>
  <si>
    <t xml:space="preserve">Other </t>
  </si>
  <si>
    <t>Total operating expenses</t>
  </si>
  <si>
    <t>Income from operations</t>
  </si>
  <si>
    <t>Other Income (Expenses)</t>
  </si>
  <si>
    <t>Income from equity investments</t>
  </si>
  <si>
    <t>Total other income (expenses)</t>
  </si>
  <si>
    <t>Interest expenses</t>
  </si>
  <si>
    <t>Effective tax rate (calculate)</t>
  </si>
  <si>
    <t>Net income</t>
  </si>
  <si>
    <t>Non-controlling interest in subsidiaries</t>
  </si>
  <si>
    <t>Net income of Emera Inc. before earnings challenge</t>
  </si>
  <si>
    <t>Preferred Stock Dividends</t>
  </si>
  <si>
    <t>Net income attributable to common shareholders</t>
  </si>
  <si>
    <t>Dividends to common shareholders</t>
  </si>
  <si>
    <t>Net income retained for use internally</t>
  </si>
  <si>
    <t>Consolidated Balance Sheet</t>
  </si>
  <si>
    <t>Year Total</t>
  </si>
  <si>
    <t>Current Assets</t>
  </si>
  <si>
    <t>Restricted cash</t>
  </si>
  <si>
    <t>Receivables, net</t>
  </si>
  <si>
    <t>Income taxes receivable</t>
  </si>
  <si>
    <t>Inventory</t>
  </si>
  <si>
    <t>Derivative instruments</t>
  </si>
  <si>
    <t>Future income tax asset</t>
  </si>
  <si>
    <t>Pension and post-retirements assets</t>
  </si>
  <si>
    <t>Due from related party ST</t>
  </si>
  <si>
    <t>Property, plant and equipment, net</t>
  </si>
  <si>
    <t>Deferred income taxes</t>
  </si>
  <si>
    <t>Pension and post-retirement assets</t>
  </si>
  <si>
    <t>Net investment in direct financing lease</t>
  </si>
  <si>
    <t>Due from related parties</t>
  </si>
  <si>
    <t>Total other long term assets</t>
  </si>
  <si>
    <t xml:space="preserve">Short-term debt </t>
  </si>
  <si>
    <t>Current portion of long-term debt</t>
  </si>
  <si>
    <t>Income taxes payable</t>
  </si>
  <si>
    <t>Regulatory liabilities</t>
  </si>
  <si>
    <t>Pension and post-retirement liabilities</t>
  </si>
  <si>
    <t>Long-term liabilities</t>
  </si>
  <si>
    <t>Asset retirement obligations</t>
  </si>
  <si>
    <t>Pension and post-retirment liabililties</t>
  </si>
  <si>
    <t>Other liabilities</t>
  </si>
  <si>
    <t>Common stock</t>
  </si>
  <si>
    <t>Accumulated other comprehensive loss</t>
  </si>
  <si>
    <t>Total Emera Inc. shareholders' equity</t>
  </si>
  <si>
    <t>Total liabilities and shareholder's equity</t>
  </si>
  <si>
    <t>13 month avg.</t>
  </si>
  <si>
    <t>*  Information provided is for Emera Inc. in Canadian dollars.</t>
  </si>
  <si>
    <t>WEIGHTED COST OF PARENT DEBT   X   US INCOME TAX RATE**   X   EQUITY IN SUBSIDIARY***   =   PARENT DEBT ADJUSTMENT</t>
  </si>
  <si>
    <t>SCHEDULE C-26</t>
  </si>
  <si>
    <t>PARENT(S) DEBT INFORMATION</t>
  </si>
  <si>
    <t>PAGE 1 OF 1</t>
  </si>
  <si>
    <t>FLORIDA PUBLIC SERVICE COMMISSION</t>
  </si>
  <si>
    <t>EXPLANATION:  PROVIDE INFORMATION REQUIRED IN ORDER TO ADJUST</t>
  </si>
  <si>
    <t>TYPE OF DATA SHOWN:</t>
  </si>
  <si>
    <t>INCOME TAX EXPENSE BY REASON OF INTEREST EXPENSE OF PARENT(S)</t>
  </si>
  <si>
    <t>COMPANY:</t>
  </si>
  <si>
    <t xml:space="preserve">THAT MAY BE INVESTED IN THE EQUITY OF THE APPLICANT. IF </t>
  </si>
  <si>
    <t xml:space="preserve">YEAR-END RATE BASE IS USED, PROVIDE ON BOTH A YEAR-END </t>
  </si>
  <si>
    <t>AND 13-MONTH AVERAGE BASIS.  AMOUNTS SHOULD BE PARENT ONLY.</t>
  </si>
  <si>
    <t>$000's</t>
  </si>
  <si>
    <t xml:space="preserve">**  Reflects U.S. income tax rate including Florida state tax.  </t>
  </si>
  <si>
    <t>Above methodology used to determine parent debt adjustment is consistent with PGS 2020 Settlement Agreement approved by the Commission in Order No. PSC-2020-0485-FOF-GU, Docket No. 20200051-GU,</t>
  </si>
  <si>
    <t xml:space="preserve">PGS 2020 Settlement Agreement terms included a Parent Debt Adjustment of $2,099,000, as calculated in Staff Interrogatory No. 36 in Docket No. 2020000051-GU. </t>
  </si>
  <si>
    <t>DEC. 31, 2022</t>
  </si>
  <si>
    <t>HISTORIC BASE YEAR DATA:  12/31/22</t>
  </si>
  <si>
    <t>PROJECTED TEST YEAR:  12/31/24</t>
  </si>
  <si>
    <t>DEC. 31, 2024</t>
  </si>
  <si>
    <t>E009 - Emera Holdco</t>
  </si>
  <si>
    <t>FY23</t>
  </si>
  <si>
    <t>FY24</t>
  </si>
  <si>
    <t>Strategic Forecast</t>
  </si>
  <si>
    <t>Strategic</t>
  </si>
  <si>
    <t>Entity Currency</t>
  </si>
  <si>
    <t>Consolidated</t>
  </si>
  <si>
    <t>Intercompany</t>
  </si>
  <si>
    <t>Annual</t>
  </si>
  <si>
    <t>BalSheet_USGAAP</t>
  </si>
  <si>
    <t>Assets_USGAAP - Assets</t>
  </si>
  <si>
    <t>Current_Assets - Total current assets</t>
  </si>
  <si>
    <t>Cash_CashEquiv - Cash and cash equivalents</t>
  </si>
  <si>
    <t>10000 - Cash</t>
  </si>
  <si>
    <t>10005 - Cash - other</t>
  </si>
  <si>
    <t>10010 - Short-term investments</t>
  </si>
  <si>
    <t>10015 - Cash - interest</t>
  </si>
  <si>
    <t>Restricted_Cash - Restricted cash</t>
  </si>
  <si>
    <t>10050 - Restricted cash General</t>
  </si>
  <si>
    <t>Term_Deposits - Term deposits</t>
  </si>
  <si>
    <t>10055 - Term deposits General</t>
  </si>
  <si>
    <t>10058 - Term deposits - interest</t>
  </si>
  <si>
    <t>ST_Investment_Securities - ST investment securities</t>
  </si>
  <si>
    <t>10500 - ST available-for-sale investments</t>
  </si>
  <si>
    <t>11075 - Installment Receivable</t>
  </si>
  <si>
    <t>AcctsRec - Accounts receivable</t>
  </si>
  <si>
    <t>Cust_Net - Net customer accounts receivable</t>
  </si>
  <si>
    <t>Cust_AR - Total customer accounts receivable</t>
  </si>
  <si>
    <t>11000 - A/R - trade</t>
  </si>
  <si>
    <t>11010 - Unbilled revenue</t>
  </si>
  <si>
    <t>11019 - Posted margin</t>
  </si>
  <si>
    <t>11015 - Allowance for doubtful accounts</t>
  </si>
  <si>
    <t>AR_Other - Accounts receivable - other</t>
  </si>
  <si>
    <t>11017 - A/R - other</t>
  </si>
  <si>
    <t>11018 - HST receivable</t>
  </si>
  <si>
    <t>AR_Affliates - Total Due from associated companies</t>
  </si>
  <si>
    <t>11020 - Acc interest receivable - intercompany</t>
  </si>
  <si>
    <t>11030 - Due from associated companies - financing</t>
  </si>
  <si>
    <t>11050 - Due from associated companies ST</t>
  </si>
  <si>
    <t>11055 - Due from Associated Companies at Historical</t>
  </si>
  <si>
    <t>11070 - Dividends receivable - intercompany</t>
  </si>
  <si>
    <t>Inc_Tax_Receivable - Income tax receivable</t>
  </si>
  <si>
    <t>11080 - Income taxes receivable</t>
  </si>
  <si>
    <t>11081 - Income tax receivable - acquisition</t>
  </si>
  <si>
    <t>12000 - Inventory - material</t>
  </si>
  <si>
    <t>12010 - Inventory - fuel</t>
  </si>
  <si>
    <t>12005 - Goods in transit</t>
  </si>
  <si>
    <t>12020 - Purchased emission credits</t>
  </si>
  <si>
    <t>Future_Inc_Asset - Future income tax assets ST</t>
  </si>
  <si>
    <t>12060 - Future income tax assets General</t>
  </si>
  <si>
    <t>12065 - Future income tax asset - acquisition</t>
  </si>
  <si>
    <t>ST_Derivatives - STA derivative instruments</t>
  </si>
  <si>
    <t>ST_VHRAsset - ST HFTA - Derivatives in a valid hedging relationship</t>
  </si>
  <si>
    <t>STVHRAsset_Treas - ST VHRA - Treasury</t>
  </si>
  <si>
    <t>12080 - ST VHRA - 2008 interest rate caps</t>
  </si>
  <si>
    <t>12085 - ST VHRA - Treasury Fuel f/x hedges</t>
  </si>
  <si>
    <t>12090 - ST VHRA - Trenton 5 Baghouse f/x hedges</t>
  </si>
  <si>
    <t>12095 - ST VHRA - Shell contract Treasury</t>
  </si>
  <si>
    <t>STVHRAsset_Fuel - ST VHRA - Fuel</t>
  </si>
  <si>
    <t>12100 - ST VHRA - Natural Gas Hedges</t>
  </si>
  <si>
    <t>12105 - ST VHRA - HFO Hedges</t>
  </si>
  <si>
    <t>12110 - ST VHRA - Coal Hedges</t>
  </si>
  <si>
    <t>12115 - ST VHRA - Natural Gas MTM</t>
  </si>
  <si>
    <t>12120 - ST VHRA - HFO MTM</t>
  </si>
  <si>
    <t>12125 - ST VHRA - Stora contract</t>
  </si>
  <si>
    <t>12130 - ST VHRA - Irving contract</t>
  </si>
  <si>
    <t>12135 - ST VHRA - Shell contract Fuel</t>
  </si>
  <si>
    <t>12140 - ST VHRA - Emera Energy contract</t>
  </si>
  <si>
    <t>12145 - ST VHRA - ConocoPhillips contract</t>
  </si>
  <si>
    <t>12150 - ST VHRA - CEC contract</t>
  </si>
  <si>
    <t>12155 - ST VHRA - FPL contract</t>
  </si>
  <si>
    <t>12200 - ST VHRA - Trading Margin</t>
  </si>
  <si>
    <t>12205 - ST VHRA - 47 Mwh swap re: BEMI and Bear Swamp</t>
  </si>
  <si>
    <t>12210 - ST VHRA - Day 1 - 47 Mw</t>
  </si>
  <si>
    <t>12215 - ST VHRA - 3rd Party - Bear Swamp</t>
  </si>
  <si>
    <t>12220 - ST VHRA - 3rd Party - Sub #1</t>
  </si>
  <si>
    <t>12225 - ST VHRA - FX swaps re: EBP purchases</t>
  </si>
  <si>
    <t>STVHRAsset_Other - ST VHRA - Other</t>
  </si>
  <si>
    <t>12300 - ST VHRA - Bangor Hydro - cashflow hedges</t>
  </si>
  <si>
    <t>12305 - ST VHRA - Business Development - FV of Maxim</t>
  </si>
  <si>
    <t>12310 - ST VHRA - Other General</t>
  </si>
  <si>
    <t>12350 - ST VHRA - Elimination of NSPI/Energy Services/Sub#1 Balances</t>
  </si>
  <si>
    <t>12375 - ST VHRA - Intercompany</t>
  </si>
  <si>
    <t>ST_HFTAsset - Held-for-trading derivatives</t>
  </si>
  <si>
    <t>STHFTAsset_Treas - ST HFTA - Treasury</t>
  </si>
  <si>
    <t>12400 - ST HFTA - 2008 interest rate caps</t>
  </si>
  <si>
    <t>12405 - ST HFTA - Treasury Fuel f/x hedges</t>
  </si>
  <si>
    <t>12410 - ST HFTA - Trenton 5 Baghouse f/x hedges</t>
  </si>
  <si>
    <t>12415 - ST HFTA - Shell contract Treasury</t>
  </si>
  <si>
    <t>STHFTAsset_Fuel - ST HFTA - Fuel</t>
  </si>
  <si>
    <t>12500 - ST HFTA - Natural Gas Hedges</t>
  </si>
  <si>
    <t>12505 - ST HFTA - HFO Hedges</t>
  </si>
  <si>
    <t>12510 - ST HFTA - Coal Hedges</t>
  </si>
  <si>
    <t>12515 - ST HFTA - Natural Gas MTM</t>
  </si>
  <si>
    <t>12520 - ST HFTA - HFO MTM</t>
  </si>
  <si>
    <t>12525 - ST HFTA - Stora contract</t>
  </si>
  <si>
    <t>12530 - ST HFTA - Irving contract</t>
  </si>
  <si>
    <t>12535 - ST HFTA - Shell contract Fuel</t>
  </si>
  <si>
    <t>12540 - ST HFTA - Emera Energy contract</t>
  </si>
  <si>
    <t>12545 - ST HFTA - ConocoPhillips contract</t>
  </si>
  <si>
    <t>12550 - ST HFTA - CEC contract</t>
  </si>
  <si>
    <t>12555 - ST HFTA - FPL contract</t>
  </si>
  <si>
    <t>12600 - ST HFTA - Trading Margin</t>
  </si>
  <si>
    <t>12605 - ST HFTA - Trading Margin - Intercompany</t>
  </si>
  <si>
    <t>12610 - ST HFTA - Trading Margin - Intercompany2</t>
  </si>
  <si>
    <t>12615 - ST HFTA - Trading Margin - Intercompany3</t>
  </si>
  <si>
    <t>12620 - ST HFTA - 3rd Party - Bear Swamp</t>
  </si>
  <si>
    <t>12625 - ST HFTA - 3rd Party - Sub #1</t>
  </si>
  <si>
    <t>12630 - ST HFTA - FX swaps re: EBP purchases</t>
  </si>
  <si>
    <t>STHFTAsset_Other - ST HFTA - Other</t>
  </si>
  <si>
    <t>12650 - ST HFTA - Bangor Hydro - cashflow hedges</t>
  </si>
  <si>
    <t>12655 - ST HFTA - Business Development - FV of Maxim</t>
  </si>
  <si>
    <t>12660 - ST HFTA - Other General</t>
  </si>
  <si>
    <t>12700 - ST HFTA - Elimination of NSPI/Energy Services/Sub#1 Balances</t>
  </si>
  <si>
    <t>12825 - STA Accrued pension asset</t>
  </si>
  <si>
    <t>ST_RegAssets - STA regulatory assets</t>
  </si>
  <si>
    <t>12725 - STA Unamortized defeasance costs</t>
  </si>
  <si>
    <t>12726 - STA Pre-2003 income tax liability and related interest</t>
  </si>
  <si>
    <t>12727 - STA Deferral of fuel switching derivatives</t>
  </si>
  <si>
    <t>12728 - STA Costs to restructure purchased power contracts</t>
  </si>
  <si>
    <t>12729 - STA Seabrook nuclear project</t>
  </si>
  <si>
    <t>12733 - STA Deferral of income and capital taxes not included in Q1 2005 rates</t>
  </si>
  <si>
    <t>12734 - STA Hydro-Quebec obligation</t>
  </si>
  <si>
    <t>12735 - STA Maine Yankee decommissioning costs</t>
  </si>
  <si>
    <t>12736 - STA Deferred restructuring costs</t>
  </si>
  <si>
    <t>12737 - STA Stranded coSTA revenue requirement levelizers</t>
  </si>
  <si>
    <t>12738 - STA Held-for-trading natural gas contracts</t>
  </si>
  <si>
    <t>12739 - STA Other regulatory assets</t>
  </si>
  <si>
    <t>12740 - STA FIT Regulatory Asset</t>
  </si>
  <si>
    <t>12741 - STA Deferral of DSM</t>
  </si>
  <si>
    <t>12742 - STA Deferral of vegetation management</t>
  </si>
  <si>
    <t>12743 - STA Deferral of FAM</t>
  </si>
  <si>
    <t>12744 - STA Derivative instruments General</t>
  </si>
  <si>
    <t>12745 - STA FCR deferral</t>
  </si>
  <si>
    <t>12746 - STA Severance costs</t>
  </si>
  <si>
    <t>12747 - STA Non-LED streetlight stranded assets</t>
  </si>
  <si>
    <t>12748 - STA Renewable to retail</t>
  </si>
  <si>
    <t>12749 - STA Asset coSTA recovery clauses</t>
  </si>
  <si>
    <t>12750 - STA Asset environmental remediation</t>
  </si>
  <si>
    <t>12751 - STA Asset deferred bond refinancing costs</t>
  </si>
  <si>
    <t>12752 - STA Asset debt basis adjustment</t>
  </si>
  <si>
    <t>12753 - STA Asset competitive rate adjustment</t>
  </si>
  <si>
    <t>12754 - STA Pension Asset</t>
  </si>
  <si>
    <t>12755 - TECO storm reserve</t>
  </si>
  <si>
    <t>12756 - STA GBPC Hurricane Matthew</t>
  </si>
  <si>
    <t>12757 - ST NMGC winter event gas cost recovery</t>
  </si>
  <si>
    <t>12758 - ST TECO CETM Clean Energy Trans Mec</t>
  </si>
  <si>
    <t>12815 - Due from related party ST</t>
  </si>
  <si>
    <t>12820 - ST Assets Held for Sale</t>
  </si>
  <si>
    <t>OtherCurAsset - Other current assets</t>
  </si>
  <si>
    <t>12826 - St Retained interest in accounts receivable securitized</t>
  </si>
  <si>
    <t>12827 - ST Other non-regulatory assets</t>
  </si>
  <si>
    <t>12850 - ST Other Assets</t>
  </si>
  <si>
    <t>12050 - Prepaid expenses</t>
  </si>
  <si>
    <t>10060 - Net Investment</t>
  </si>
  <si>
    <t>11060 - Dividends receivable</t>
  </si>
  <si>
    <t>12855 - ST Deferred financing costs</t>
  </si>
  <si>
    <t>12829 - Capitalized transportation capacity</t>
  </si>
  <si>
    <t>12830 - Prepaid Capital</t>
  </si>
  <si>
    <t>PPE_USGAAP - Property, plant and equipment</t>
  </si>
  <si>
    <t>Reg_PPE - Regulated PPE</t>
  </si>
  <si>
    <t>PPE - Property plant and equipment</t>
  </si>
  <si>
    <t>FixedAssets - Fixed Assets</t>
  </si>
  <si>
    <t>Generation</t>
  </si>
  <si>
    <t>17000 - Thermal</t>
  </si>
  <si>
    <t>17005 - Gas Turbines</t>
  </si>
  <si>
    <t>17010 - Combustion Turbines</t>
  </si>
  <si>
    <t>17015 - Hydroelectric</t>
  </si>
  <si>
    <t>17020 - Wind Turbines</t>
  </si>
  <si>
    <t>17050 - Transmission</t>
  </si>
  <si>
    <t>17060 - Distribution</t>
  </si>
  <si>
    <t>17070 - FixedAssets Other</t>
  </si>
  <si>
    <t>17080 - Other under capital lease</t>
  </si>
  <si>
    <t>AccumDep - Less - Accumulated depreciation and amortization</t>
  </si>
  <si>
    <t>AD_Generation - Accumulated depreciation - Generation</t>
  </si>
  <si>
    <t>17100 - A/D - Thermal</t>
  </si>
  <si>
    <t>17105 - A/D - Gas Turbines</t>
  </si>
  <si>
    <t>17110 - A/D - Combustion Turbines</t>
  </si>
  <si>
    <t>17115 - A/D - Hydroelectric</t>
  </si>
  <si>
    <t>17120 - A/D - Wind Turbines</t>
  </si>
  <si>
    <t>17150 - A/D - Transmission</t>
  </si>
  <si>
    <t>17200 - A/D - Distribution</t>
  </si>
  <si>
    <t>17250 - A/D - Other</t>
  </si>
  <si>
    <t>17300 - A/D - Other under capital lease</t>
  </si>
  <si>
    <t>18000 - Construction work in progress</t>
  </si>
  <si>
    <t>Non_Reg_PPE - Non-regulated PPE</t>
  </si>
  <si>
    <t>FixedAssets_NonReg - Fixed assets - non regulated</t>
  </si>
  <si>
    <t>Generation_NonReg - Generation - non regulated</t>
  </si>
  <si>
    <t>17321 - Thermal-non regulated</t>
  </si>
  <si>
    <t>17322 - Gas Turbines-Non regulated</t>
  </si>
  <si>
    <t>17323 - Combustion Turbines-non regulated</t>
  </si>
  <si>
    <t>17324 - Hydroelectric-non regulated</t>
  </si>
  <si>
    <t>17325 - Wind Turbines-non regulated</t>
  </si>
  <si>
    <t>17350 - Transimssion-non regulated</t>
  </si>
  <si>
    <t>17360 - Distribution-non regulated</t>
  </si>
  <si>
    <t>17095 - Non-regulated other</t>
  </si>
  <si>
    <t>AccumDep_NonReg - Accum Dep - non regulated</t>
  </si>
  <si>
    <t>AD_Generation_NonReg - Accum Dep - Generation - non reg</t>
  </si>
  <si>
    <t>17370 - A/D-Thermal-non regulated</t>
  </si>
  <si>
    <t>17371 - A/D-Gas Turbines-non regulated</t>
  </si>
  <si>
    <t>17372 - A/D-Combustion Trubines - non reg</t>
  </si>
  <si>
    <t>17373 - A/D-Hydroelectric-non regulated</t>
  </si>
  <si>
    <t>17374 - A/D-Wind turbines-non regulated</t>
  </si>
  <si>
    <t>17380 - A/D-Transmission-non regulated</t>
  </si>
  <si>
    <t>17381 - A/D-Distribution-non regulated</t>
  </si>
  <si>
    <t>17320 - Non-regulated A/D other</t>
  </si>
  <si>
    <t>18005 - Non-regulated CWIP</t>
  </si>
  <si>
    <t>Other_USGAAP - Total other assets</t>
  </si>
  <si>
    <t>LT_Derivative_assets - LT derivative instruments - assets</t>
  </si>
  <si>
    <t>LT_VHRAsset - LT VHRA - Derivatives in a valid hedging relationship</t>
  </si>
  <si>
    <t>LTVHRAsset_Treas - LT VHRA - Derivatives in a valid hedging relationships</t>
  </si>
  <si>
    <t>13100 - LT VHRA - 2008 interest rate caps</t>
  </si>
  <si>
    <t>13105 - LT VHRA - Treasury Fuel f/x hedges</t>
  </si>
  <si>
    <t>13110 - LT VHRA - Trenton 5 Baghouse f/x hedges</t>
  </si>
  <si>
    <t>13115 - LT VHRA - Shell contract Treasury</t>
  </si>
  <si>
    <t>LTVHRAsset_Fuel - LT VHRA - Fuel</t>
  </si>
  <si>
    <t>13200 - LT VHRA - Natural Gas Hedges</t>
  </si>
  <si>
    <t>13205 - LT VHRA - HFO Hedges</t>
  </si>
  <si>
    <t>13210 - LT VHRA - Coal Hedges</t>
  </si>
  <si>
    <t>13215 - LT VHRA - Natural Gas MTM</t>
  </si>
  <si>
    <t>13220 - LT VHRA - HFO Hedge</t>
  </si>
  <si>
    <t>13225 - LT VHRA - Stora contract</t>
  </si>
  <si>
    <t>13230 - LT VHRA - Irving contract</t>
  </si>
  <si>
    <t>13235 - LT VHRA - Shell contract Fuel</t>
  </si>
  <si>
    <t>13240 - LT VHRA - Emera Energy contract</t>
  </si>
  <si>
    <t>13245 - LT VHRA - ConocoPhillips contract</t>
  </si>
  <si>
    <t>13250 - LT VHRA - CEC contract</t>
  </si>
  <si>
    <t>13255 - LT VHRA - FPL contract</t>
  </si>
  <si>
    <t>13300 - LT VHRA - Trading Margin</t>
  </si>
  <si>
    <t>13305 - LT VHRA - 47 Mwh swap re: BEMI and Bear Swamp</t>
  </si>
  <si>
    <t>13310 - LT VHRA - Day 1 - 47 Mw</t>
  </si>
  <si>
    <t>13315 - LT VHRA - 3rd Party - Bear Swamp</t>
  </si>
  <si>
    <t>13320 - LT VHRA - 3rd Party - Sub #1</t>
  </si>
  <si>
    <t>13325 - LT VHRA - FX swaps re: EBP purchases</t>
  </si>
  <si>
    <t>LTVHRAsset_Other - LT VHRA - Other</t>
  </si>
  <si>
    <t>13350 - LT VHRA - Bangor Hydro - cashflow hedges</t>
  </si>
  <si>
    <t>13355 - LT VHRA - Business Development - FV of Maxim</t>
  </si>
  <si>
    <t>13360 - LT VHRA - Other General</t>
  </si>
  <si>
    <t>13400 - LT VHRA - Elimination of NSPI/Energy Services/Sub#1 Balances</t>
  </si>
  <si>
    <t>13425 - LT VHRA - Intercompany</t>
  </si>
  <si>
    <t>LT_HFTAsset - LT HFTA - Held-for-trading derivatives</t>
  </si>
  <si>
    <t>LTHFTAsset_Treas - LT HFTA - Treasury</t>
  </si>
  <si>
    <t>13500 - LT HFTA - 2008 interest rate caps</t>
  </si>
  <si>
    <t>13505 - LT HFTA - Treasury Fuel f/x hedges</t>
  </si>
  <si>
    <t>13510 - LT HFTA - Trenton 5 Baghouse f/x hedges</t>
  </si>
  <si>
    <t>13515 - LT HFTA - Shell contract Treasury</t>
  </si>
  <si>
    <t>LTHFTAsset_Fuel - LT HFTA - Fuel</t>
  </si>
  <si>
    <t>13600 - LT HFTA - Natural Gas Hedges</t>
  </si>
  <si>
    <t>13605 - LT HFTA - HFO Hedges</t>
  </si>
  <si>
    <t>13610 - LT HFTA - Coal Hedges</t>
  </si>
  <si>
    <t>13615 - LT HFTA - Natural Gas MTM</t>
  </si>
  <si>
    <t>13620 - LT HFTA - HFO MTM</t>
  </si>
  <si>
    <t>13625 - LT HFTA - Stora contract</t>
  </si>
  <si>
    <t>13630 - LT HFTA - Irving contract</t>
  </si>
  <si>
    <t>13635 - LT HFTA - Shell contract Fuel</t>
  </si>
  <si>
    <t>13640 - LT HFTA - Emera Energy contract</t>
  </si>
  <si>
    <t>13645 - LT HFTA - ConocoPhillips contract</t>
  </si>
  <si>
    <t>13650 - LT HFTA - CEC contract</t>
  </si>
  <si>
    <t>13655 - LT HFTA - FPL contract</t>
  </si>
  <si>
    <t>13700 - LT HFTA - Trading Margin</t>
  </si>
  <si>
    <t>13705 - LT HFTA - Trading Margin - intercompany</t>
  </si>
  <si>
    <t>13710 - LT HFTA - 47 Mwh swap re: BEMI and Bear Swamp</t>
  </si>
  <si>
    <t>13715 - LT HFTA - Day 1 - 47 Mw</t>
  </si>
  <si>
    <t>13720 - LT HFTA - 3rd Party - Bear Swamp</t>
  </si>
  <si>
    <t>13725 - LT HFTA - 3rd Party - Sub #1</t>
  </si>
  <si>
    <t>13730 - LT HFTA - FX swaps re: EBP purchases</t>
  </si>
  <si>
    <t>LTHFTAsset_Other - LT HFTA - Other</t>
  </si>
  <si>
    <t>13750 - LT HFTA - Bangor Hydro - cashflow hedges</t>
  </si>
  <si>
    <t>13755 - LT HFTA - Business Development - FV of Maxim</t>
  </si>
  <si>
    <t>13760 - LT HFTA - Other General</t>
  </si>
  <si>
    <t>13800 - LT HFTA - Elimination of NSPI/Energy Services/Sub#1 Balances</t>
  </si>
  <si>
    <t>AccPension_Asst - Accrued pension asset</t>
  </si>
  <si>
    <t>14070 - Accrued pension asset (note 4)</t>
  </si>
  <si>
    <t>14071 - Accrued pension asset - GBPC</t>
  </si>
  <si>
    <t>RegAssets - Regulatory assets</t>
  </si>
  <si>
    <t>14000 - Unamortized defeasance costs</t>
  </si>
  <si>
    <t>14005 - Pre-2003 income tax liability and related interest</t>
  </si>
  <si>
    <t>14010 - Deferral of fuel switching derivatives</t>
  </si>
  <si>
    <t>14015 - Costs to restructure purchased power contracts</t>
  </si>
  <si>
    <t>14020 - Seabrook nuclear project</t>
  </si>
  <si>
    <t>14025 - Deferral of income and capital taxes not included in Q1 2005 rates</t>
  </si>
  <si>
    <t>14030 - Hydro-Quebec obligation</t>
  </si>
  <si>
    <t>14035 - Maine Yankee decommissioning costs</t>
  </si>
  <si>
    <t>14040 - Deferred restructuring costs</t>
  </si>
  <si>
    <t>14045 - Stranded cost revenue requirement levelizers</t>
  </si>
  <si>
    <t>14046 - November 2014 storm</t>
  </si>
  <si>
    <t>14048 - LT TECO CETM Clean Energy Trans Mec</t>
  </si>
  <si>
    <t>14050 - Held-for-trading natural gas contracts</t>
  </si>
  <si>
    <t>14051 - FIT Regulatory Asset</t>
  </si>
  <si>
    <t>14052 - Deferral of DSM</t>
  </si>
  <si>
    <t>14053 - Deferral of vegetation management</t>
  </si>
  <si>
    <t>14054 - Deferral of FAM</t>
  </si>
  <si>
    <t>14055 - Other regulatory assets</t>
  </si>
  <si>
    <t>14056 - Derivative instruments</t>
  </si>
  <si>
    <t>14057 - FCR deferral</t>
  </si>
  <si>
    <t>14058 - Severance costs</t>
  </si>
  <si>
    <t>14059 - Stranded cost recovery</t>
  </si>
  <si>
    <t>14060 - Pension and postretirement medical plan</t>
  </si>
  <si>
    <t>14061 - Purchase power grids</t>
  </si>
  <si>
    <t>14062 - Smart Grid</t>
  </si>
  <si>
    <t>14063 - Asset impairment recovery</t>
  </si>
  <si>
    <t>14064 - Deferred leasing costs</t>
  </si>
  <si>
    <t>14065 - Rate Stabilization</t>
  </si>
  <si>
    <t>14066 - SC revenue and purchase power deferrals</t>
  </si>
  <si>
    <t>14067 - 2013 Maine ice storm</t>
  </si>
  <si>
    <t>14068 - LT Non-LED streetlight stranded assets</t>
  </si>
  <si>
    <t>14069 - Earnings share mechanism</t>
  </si>
  <si>
    <t>14047 - Renewable to retail</t>
  </si>
  <si>
    <t>14072 - LT Asset cost recovery clauses</t>
  </si>
  <si>
    <t>14073 - LT Asset environment remediation</t>
  </si>
  <si>
    <t>14074 - LT Asset deferred bond refinancing costs</t>
  </si>
  <si>
    <t>14076 - LT Asset debt basis adjustment</t>
  </si>
  <si>
    <t>14077 - LT Asset competitive rate adjustment</t>
  </si>
  <si>
    <t>14078 - LT GBPC Hurricane Matthew</t>
  </si>
  <si>
    <t>14079 - LT NMGC winter event gas cost recovery</t>
  </si>
  <si>
    <t>16925 - Net investments</t>
  </si>
  <si>
    <t>InvSigInf_USGAAP - Investments subject to significant influence</t>
  </si>
  <si>
    <t>16000 - Maine Yankee Atomic Power Company</t>
  </si>
  <si>
    <t>16100 - Maine Electric Power Company Inc.</t>
  </si>
  <si>
    <t>16200 - Maritimes and Northeast Pipeline</t>
  </si>
  <si>
    <t>16300 - Maritimes and Northeast Pipeline - intercompany</t>
  </si>
  <si>
    <t>16350 - Bear Swamp</t>
  </si>
  <si>
    <t>16360 - Algonquin Power &amp; Utilities Corp</t>
  </si>
  <si>
    <t>16370 - California Pacific Utilities Ventures</t>
  </si>
  <si>
    <t>16380 - Northeast Wind Partners</t>
  </si>
  <si>
    <t>16400 - St. Lucia Electricity Services Ltd.</t>
  </si>
  <si>
    <t>16450 - Light and Power Holdings Ltd</t>
  </si>
  <si>
    <t>16500 - Grand Bahamas Power Company Limited</t>
  </si>
  <si>
    <t>16560 - LIL Limited Partnership</t>
  </si>
  <si>
    <t>16550 - Atlantic Hydrogen</t>
  </si>
  <si>
    <t>16570 - NSPML Investment</t>
  </si>
  <si>
    <t>16580 - Chester SVC</t>
  </si>
  <si>
    <t>16590 - Cape Sharp Tidal Venture Ltd.</t>
  </si>
  <si>
    <t>Tot_Goodwill - Goodwill</t>
  </si>
  <si>
    <t>15100 - Goodwill General</t>
  </si>
  <si>
    <t>15200 - Goodwill - intercompany</t>
  </si>
  <si>
    <t>OtherLTAsset - Other LT assets</t>
  </si>
  <si>
    <t>13000 - MTM Asset</t>
  </si>
  <si>
    <t>13010 - Long-term receivable</t>
  </si>
  <si>
    <t>13020 - Long-term income tax receivable</t>
  </si>
  <si>
    <t>13030 - Long-term financing receivable</t>
  </si>
  <si>
    <t>13035 - ROU Asset – Operating Lease</t>
  </si>
  <si>
    <t>13040 - ROU Asset – Finance Lease</t>
  </si>
  <si>
    <t>13050 - LT Cloud Computing Arrangements</t>
  </si>
  <si>
    <t>14075 - Retained interest in accounts receivable securitized (note 11)</t>
  </si>
  <si>
    <t>14080 - Other non-regulatory assets</t>
  </si>
  <si>
    <t>14100 - Other Assets</t>
  </si>
  <si>
    <t>LT_Investment_Securities - LT investment securities</t>
  </si>
  <si>
    <t>Available_Sale - Available for sale</t>
  </si>
  <si>
    <t>16800 - Available-for-sale investments</t>
  </si>
  <si>
    <t>16805 - Available for sale - interest</t>
  </si>
  <si>
    <t>16825 - Held-for-trading investments</t>
  </si>
  <si>
    <t>16950 - Funds held by trustee at cost</t>
  </si>
  <si>
    <t>16600 - Other Investments at cost</t>
  </si>
  <si>
    <t>16700 - Other Investments at cost - intercompany</t>
  </si>
  <si>
    <t>Intangibles</t>
  </si>
  <si>
    <t>16900 - Intangibles General</t>
  </si>
  <si>
    <t>16910 - Accumulated amortization</t>
  </si>
  <si>
    <t>LT_Deferred_Fin_Costs - LT deferred financing costs</t>
  </si>
  <si>
    <t>14105 - LT Deferred financing costs General</t>
  </si>
  <si>
    <t>14110 - LT deferred financing costs - acquisition</t>
  </si>
  <si>
    <t>Future_tax_asset_LT - Future income tax asset - LT</t>
  </si>
  <si>
    <t>15000 - Future income tax assets</t>
  </si>
  <si>
    <t>15010 - Future Income Tax Asset - FAM</t>
  </si>
  <si>
    <t>15015 - Future income tax asset - acquisitions</t>
  </si>
  <si>
    <t>16960 - LT Assets Held for Sale</t>
  </si>
  <si>
    <t>16975 - Due from related party</t>
  </si>
  <si>
    <t>LiabShEqty - Liabilities and Shareholders' Equity</t>
  </si>
  <si>
    <t>Current_Liab - Total current liabilities</t>
  </si>
  <si>
    <t>ST_Debt - Short-term debt</t>
  </si>
  <si>
    <t>21000 - Bank indebtedness</t>
  </si>
  <si>
    <t>21100 - Short-term notes</t>
  </si>
  <si>
    <t>20000 - Current portion of long-term debt</t>
  </si>
  <si>
    <t>20010 - Current portion of preferred shares issued by subsidiary</t>
  </si>
  <si>
    <t>23012 - Convertible debentures</t>
  </si>
  <si>
    <t>AcctsPay - Due to associated companies total</t>
  </si>
  <si>
    <t>AP_Trade - Accounts payable - trade</t>
  </si>
  <si>
    <t>22000 - Payables - trade</t>
  </si>
  <si>
    <t>22010 - Payables - LTSA</t>
  </si>
  <si>
    <t>22005 - Payables - trade - acquisition</t>
  </si>
  <si>
    <t>22200 - Payables - Diff/Balance</t>
  </si>
  <si>
    <t>22500 - Customer deposits</t>
  </si>
  <si>
    <t>24010 - Posted margins</t>
  </si>
  <si>
    <t>AP_Affiliates - Due to associated companies</t>
  </si>
  <si>
    <t>23000 - Due to Associate companies</t>
  </si>
  <si>
    <t>23005 - Due to Associated Companies at Historical</t>
  </si>
  <si>
    <t>23006 - Due to associated companies - financing</t>
  </si>
  <si>
    <t>22400 - Acc interest on LT debt - intercompany</t>
  </si>
  <si>
    <t>23030 - Dividends payable - intercompany</t>
  </si>
  <si>
    <t>IntercoDiff_BS - Intecompany Diff Accounts</t>
  </si>
  <si>
    <t>22105 - IC_Dividends Receivable/Payable</t>
  </si>
  <si>
    <t>22110 - IC_HFT</t>
  </si>
  <si>
    <t>22115 - IC_Investments</t>
  </si>
  <si>
    <t>22120 - IC_Retained Earnings</t>
  </si>
  <si>
    <t>22125 - IC_FXTA</t>
  </si>
  <si>
    <t>22100 - IC_Accounts Receivable/Payable</t>
  </si>
  <si>
    <t>22112 - IC_VHR</t>
  </si>
  <si>
    <t>22815 - Due to related party</t>
  </si>
  <si>
    <t>Inc_Tax_Payable - Income tax payable</t>
  </si>
  <si>
    <t>23010 - Income taxes payable</t>
  </si>
  <si>
    <t>23011 - Income taxes payable - acquisition</t>
  </si>
  <si>
    <t>ST_Deriv_Liab - ST Derivative instruments - Liab</t>
  </si>
  <si>
    <t>ST_VHRLiab - ST VHRL - Derivative in a valid hedging relationship</t>
  </si>
  <si>
    <t>STVHRLiab_Treas - ST VHRL - Treasury</t>
  </si>
  <si>
    <t>23100 - ST VHRL - 2008 interest rate caps</t>
  </si>
  <si>
    <t>23105 - ST VHRL - Treasury Fuel f/x hedges</t>
  </si>
  <si>
    <t>23110 - ST VHRL - Trenton 5 Baghouse f/x hedges</t>
  </si>
  <si>
    <t>23115 - ST VHRL - Shell contracts</t>
  </si>
  <si>
    <t>STVHRLiab_Fuel - ST VHRL - Fuel</t>
  </si>
  <si>
    <t>23200 - ST VHRL - Natural Gas Hedges</t>
  </si>
  <si>
    <t>23205 - ST VHRL - HFO Hedges</t>
  </si>
  <si>
    <t>23210 - ST VHRL - Coal Hedges</t>
  </si>
  <si>
    <t>23215 - ST VHRL - Natural Gas MTM</t>
  </si>
  <si>
    <t>23220 - ST VHRL - HFO MTM</t>
  </si>
  <si>
    <t>23225 - ST VHRL - Stora contract</t>
  </si>
  <si>
    <t>23230 - ST VHRL - Irving contract</t>
  </si>
  <si>
    <t>23235 - ST VHRL - Shell contract</t>
  </si>
  <si>
    <t>23240 - ST VHRL - Emera Energy contract</t>
  </si>
  <si>
    <t>23245 - ST VHRL - ConocoPhillips contract</t>
  </si>
  <si>
    <t>23250 - ST VHRL - CEC contract</t>
  </si>
  <si>
    <t>23255 - ST VHRL - FPL contract</t>
  </si>
  <si>
    <t>23300 - ST VHRL - Trading Margin</t>
  </si>
  <si>
    <t>23305 - ST VHRL - 47 Mwh swap re: BEMI and Bear Swamp</t>
  </si>
  <si>
    <t>23310 - ST VHRL - Day 1 - 47 Mw</t>
  </si>
  <si>
    <t>23315 - ST VHRL - 3rd Party - Bear Swamp</t>
  </si>
  <si>
    <t>23320 - ST VHRL - 3rd Party - Sub #1</t>
  </si>
  <si>
    <t>23325 - ST VHRL - FX swaps re: EBP purchases</t>
  </si>
  <si>
    <t>STVHRLiab_Other - ST VHRL - Other liabilities</t>
  </si>
  <si>
    <t>23350 - ST VHRL - Bangor Hydro - cashflow hedges</t>
  </si>
  <si>
    <t>23355 - ST VHRL - Business Development - FV of Maxim</t>
  </si>
  <si>
    <t>23360 - ST VHRL - Other</t>
  </si>
  <si>
    <t>23400 - ST VHRL - Elimination of NSPI/Energy Services/Sub#1 Balances</t>
  </si>
  <si>
    <t>23425 - ST VHRL - Intercompany</t>
  </si>
  <si>
    <t>ST_HFTLiab - ST HFTL - Held-for-trading derivative</t>
  </si>
  <si>
    <t>STHFTLiab_Treas - ST HFTL - Treasury</t>
  </si>
  <si>
    <t>23500 - ST HFTL - 2008 interest rate caps</t>
  </si>
  <si>
    <t>23505 - ST HFTL - Treasury Fuel f/x hedges</t>
  </si>
  <si>
    <t>23510 - ST HFTL - Trenton 5 Baghouse f/x hedges</t>
  </si>
  <si>
    <t>23515 - ST HFTL - Shell contracts</t>
  </si>
  <si>
    <t>STHFTLiab_Fuel - ST HFTL - Fuel</t>
  </si>
  <si>
    <t>23600 - ST HFTL - Natural Gas Hedges</t>
  </si>
  <si>
    <t>23605 - ST HFTL - HFO Hedges</t>
  </si>
  <si>
    <t>23610 - ST HFTL - Coal Hedges</t>
  </si>
  <si>
    <t>23615 - ST HFTL - Natural Gas MTM</t>
  </si>
  <si>
    <t>23620 - ST HFTL - HFO MTM</t>
  </si>
  <si>
    <t>23625 - ST HFTL - Stora contract</t>
  </si>
  <si>
    <t>23630 - ST HFTL - Irving contract</t>
  </si>
  <si>
    <t>23635 - ST HFTL - Shell contract</t>
  </si>
  <si>
    <t>23640 - ST HFTL - Emera Energy contract</t>
  </si>
  <si>
    <t>23645 - ST HFTL - ConocoPhillips contract</t>
  </si>
  <si>
    <t>23650 - ST HFTL - CEC contract</t>
  </si>
  <si>
    <t>23655 - ST HFTL - FPL contract</t>
  </si>
  <si>
    <t>23700 - ST HFTL - Trading Margin</t>
  </si>
  <si>
    <t>23705 - ST HFTL - Trading Margin - intercompany</t>
  </si>
  <si>
    <t>23710 - ST HFTL - 47 Mwh swap re: BEMI and Bear Swamp</t>
  </si>
  <si>
    <t>23715 - ST HFTL - Day 1 - 47 Mw</t>
  </si>
  <si>
    <t>23720 - ST HFTL - 3rd Party - Bear Swamp</t>
  </si>
  <si>
    <t>23725 - ST HFTL - 3rd Party - Sub #1</t>
  </si>
  <si>
    <t>23730 - ST HFTL - FX swaps re: EBP purchases</t>
  </si>
  <si>
    <t>STHFTLiab_Other - ST HFTL - Other Liabilites</t>
  </si>
  <si>
    <t>23750 - ST HFTL - Bangor Hydro - cashflow hedges</t>
  </si>
  <si>
    <t>23755 - ST HFTL - Business Development - FV of Maxim</t>
  </si>
  <si>
    <t>23760 - ST HFTL - Other</t>
  </si>
  <si>
    <t>23800 - ST HFTL - Elimination of NSPI/Energy Services/Sub#1 Balances</t>
  </si>
  <si>
    <t>AccPension_Liab - Accrued pension liability</t>
  </si>
  <si>
    <t>23925 - ST Accrued pension and non-pension benefit liability û Nova Scotia Power</t>
  </si>
  <si>
    <t>23926 - ST Accrued pension and non-pension benefit liability û Bangor Hydro</t>
  </si>
  <si>
    <t>ST_RegLiab - ST Regulated liabilities</t>
  </si>
  <si>
    <t>23825 - ST Held-for-trading natural gas contracts</t>
  </si>
  <si>
    <t>23826 - ST FIT liability</t>
  </si>
  <si>
    <t>23827 - ST Deferral of fuel switching derivatives</t>
  </si>
  <si>
    <t>23828 - ST Other regulatory liabilities</t>
  </si>
  <si>
    <t>23829 - ST Deferred income taxes - Seabrook</t>
  </si>
  <si>
    <t>23830 - ST Other accumulated deferred income taxes</t>
  </si>
  <si>
    <t>23831 - ST Unamortized investment tax credits</t>
  </si>
  <si>
    <t>23832 - ST Deferral of FAM</t>
  </si>
  <si>
    <t>23833 - ST Post 2009-DSM program</t>
  </si>
  <si>
    <t>23834 - ST Derivative instruments</t>
  </si>
  <si>
    <t>23835 - ST Liability cost recovery clauses</t>
  </si>
  <si>
    <t>23836 - ST Liability transmission and delivery storm reserve</t>
  </si>
  <si>
    <t>23837 - ST Liability accumulated reserve - cost of removal</t>
  </si>
  <si>
    <t>23838 - ST Liability bill reduction credit</t>
  </si>
  <si>
    <t>OtherCurLiab - Other current liabilities</t>
  </si>
  <si>
    <t>AccCharges - Accrued charges</t>
  </si>
  <si>
    <t>22300 - Acc interest on LT debt</t>
  </si>
  <si>
    <t>22350 - Accrued charges - other</t>
  </si>
  <si>
    <t>22600 - Payroll liability</t>
  </si>
  <si>
    <t>22360 - Accrued interest - convertible debentures</t>
  </si>
  <si>
    <t>22361 - Accrued interest - acquisition</t>
  </si>
  <si>
    <t>23020 - Dividends payable</t>
  </si>
  <si>
    <t>23025 - Dividends payable - preferred shares</t>
  </si>
  <si>
    <t>23927 - ST Hydro-Quebec obligation</t>
  </si>
  <si>
    <t>23928 - ST Maine Yankee decommissioning liability</t>
  </si>
  <si>
    <t>23929 - ST Unearned revenue</t>
  </si>
  <si>
    <t>23930 - ST Other non-regulatory liabilities</t>
  </si>
  <si>
    <t>23950 - ST other liabilities</t>
  </si>
  <si>
    <t>23960 - ST Lease Liability – Operating Lease</t>
  </si>
  <si>
    <t>23961 - ST Lease Liability – Financing Lease</t>
  </si>
  <si>
    <t>23970 - Provision for other liabilities and charges</t>
  </si>
  <si>
    <t>OtherTaxesPay - Other taxes payable</t>
  </si>
  <si>
    <t>23015 - HST payable</t>
  </si>
  <si>
    <t>23040 - Future income tax current liabilities</t>
  </si>
  <si>
    <t>23060 - ST Liabilities Held for Sale</t>
  </si>
  <si>
    <t>LT_Liab_USGAAP - Total long-term liabilities</t>
  </si>
  <si>
    <t>LT_Debt - Long-term debt</t>
  </si>
  <si>
    <t>26300 - Existing Fixed Rate LT debt</t>
  </si>
  <si>
    <t>26400 - Long-term debt - intercompany</t>
  </si>
  <si>
    <t>26500 - Long-term debt - preferred shares</t>
  </si>
  <si>
    <t>24012 - LT convertible debentures</t>
  </si>
  <si>
    <t>Future_tax_liability - Future income tax liability - LT</t>
  </si>
  <si>
    <t>25000 - Future income tax liabilities</t>
  </si>
  <si>
    <t>25015 - Future income tax liability - acquisition</t>
  </si>
  <si>
    <t>LT_Deriv_Liab - LT Derivative instruments - liabilities</t>
  </si>
  <si>
    <t>LT_VHRLiab - LT VHRL - Derivatives in a valid hedging relationship</t>
  </si>
  <si>
    <t>LTVHRLiab_Treas - LT VHRL - Treasury</t>
  </si>
  <si>
    <t>24100 - LT VHRL - 2008 interest rate caps</t>
  </si>
  <si>
    <t>24105 - LT VHRL - Treasury Fuel f/x hedges</t>
  </si>
  <si>
    <t>24110 - LT VHRL - Trenton 5 Baghouse f/x hedges</t>
  </si>
  <si>
    <t>24115 - LT VHRL - Shell contracts</t>
  </si>
  <si>
    <t>LTVHRLiab_Fuel - LT VHRL - Fuel</t>
  </si>
  <si>
    <t>24200 - LT VHRL - Natural Gas Hedges</t>
  </si>
  <si>
    <t>24205 - LT VHRL - HFO Hedges</t>
  </si>
  <si>
    <t>24210 - LT VHRL - Coal Hedges</t>
  </si>
  <si>
    <t>24215 - LT VHRL - Natural Gas MTM</t>
  </si>
  <si>
    <t>24220 - LT VHRL - HFO MTM</t>
  </si>
  <si>
    <t>24225 - LT VHRL - Stora contract</t>
  </si>
  <si>
    <t>24230 - LT VHRL - Irving contract</t>
  </si>
  <si>
    <t>24235 - LT VHRL - Shell contract</t>
  </si>
  <si>
    <t>24240 - LT VHRL - Emera Energy contract</t>
  </si>
  <si>
    <t>24245 - LT VHRL - ConocoPhillips contract</t>
  </si>
  <si>
    <t>24250 - LT VHRL - CEC contract</t>
  </si>
  <si>
    <t>24255 - LT VHRL - FPL contract</t>
  </si>
  <si>
    <t>24300 - LT VHRL - Trading Margin</t>
  </si>
  <si>
    <t>24305 - LT VHRL - 47 Mwh swap re: BEMI and Bear Swamp</t>
  </si>
  <si>
    <t>24310 - LT VHRL - Day 1 - 47 Mw</t>
  </si>
  <si>
    <t>24315 - LT VHRL - 3rd Party - Bear Swamp</t>
  </si>
  <si>
    <t>24320 - LT VHRL - 3rd Party - Sub #1</t>
  </si>
  <si>
    <t>24325 - LT VHRL - FX swaps re: EBP purchases</t>
  </si>
  <si>
    <t>LTVHRLiab_Other - LT VHRL - Other</t>
  </si>
  <si>
    <t>24350 - LT VHRL - Bangor Hydro - cashflow hedges</t>
  </si>
  <si>
    <t>24355 - LT VHRL - Business Development - FV of Maxim</t>
  </si>
  <si>
    <t>24360 - LT VHRL - Other General</t>
  </si>
  <si>
    <t>24400 - LT VHRL - Elimination of NSPI/Energy Services/Sub#1 Balances</t>
  </si>
  <si>
    <t>24425 - LT VHRL - Intercompany</t>
  </si>
  <si>
    <t>LT_HFTLiab - LT HFTL - Held for trading derivatives</t>
  </si>
  <si>
    <t>LTHFTLiab_Treas - LT HFTL - Treasury</t>
  </si>
  <si>
    <t>24500 - LT HFTL - 2008 interest rate caps</t>
  </si>
  <si>
    <t>24505 - LT HFTL - Treasury Fuel f/x hedges</t>
  </si>
  <si>
    <t>24510 - LT HFTL - Trenton 5 Baghouse f/x hedges</t>
  </si>
  <si>
    <t>24515 - LT HFTL - Shell contracts</t>
  </si>
  <si>
    <t>LTHFTLiab_Fuel - LT HFTL - Fuel</t>
  </si>
  <si>
    <t>24600 - LT HFTL - Natural Gas Hedges</t>
  </si>
  <si>
    <t>24605 - LT HFTL - HFO Hedges</t>
  </si>
  <si>
    <t>24610 - LT HFTL - Coal Hedges</t>
  </si>
  <si>
    <t>24615 - LT HFTL - Natural Gas MTM</t>
  </si>
  <si>
    <t>24620 - LT HFTL - HFO MTM</t>
  </si>
  <si>
    <t>24625 - LT HFTL - Stora contract</t>
  </si>
  <si>
    <t>24630 - LT HFTL - Irving contract</t>
  </si>
  <si>
    <t>24635 - LT HFTL - Shell contract</t>
  </si>
  <si>
    <t>24640 - LT HFTL - Emera Energy contract</t>
  </si>
  <si>
    <t>24645 - LT HFTL - ConocoPhillips contract</t>
  </si>
  <si>
    <t>24650 - LT HFTL - CEC contract</t>
  </si>
  <si>
    <t>24655 - LT HFTL - FPL contract</t>
  </si>
  <si>
    <t>24700 - LT HFTL - Trading Margin</t>
  </si>
  <si>
    <t>24705 - LT HFTL - Trading Margin - intercompany</t>
  </si>
  <si>
    <t>24710 - LT HFTL - 47 Mwh swap re: BEMI and Bear Swamp</t>
  </si>
  <si>
    <t>24715 - LT HFTL - Day 1 - 47 Mw</t>
  </si>
  <si>
    <t>24720 - LT HFTL - 3rd Party - Bear Swamp</t>
  </si>
  <si>
    <t>24725 - LT HFTL - 3rd Party - Sub #1</t>
  </si>
  <si>
    <t>24730 - LT HFTL - FX swaps re: EBP purchases</t>
  </si>
  <si>
    <t>LTHFTLiab_Other - LT HFTL - Other</t>
  </si>
  <si>
    <t>24750 - LT HFTL - Bangor Hydro - cashflow hedges</t>
  </si>
  <si>
    <t>24755 - LT HFTL - Business Development - FV of Maxim</t>
  </si>
  <si>
    <t>24760 - LT HFTL - Other General</t>
  </si>
  <si>
    <t>24800 - LT HFTL - Elimination of NSPI/Energy Services/Sub#1 Balances</t>
  </si>
  <si>
    <t>AccPenLiab_LT - Accrued pension liability - LT</t>
  </si>
  <si>
    <t>26100 - Accrued pension and non-pension benefit liability û Nova Scotia Power (n</t>
  </si>
  <si>
    <t>26101 - Accrued pension and non-pension benefit liability - GBPC</t>
  </si>
  <si>
    <t>26102 - Accrued pension and non-pension benefit liability - MAM</t>
  </si>
  <si>
    <t>26105 - Accrued pension and non-pension benefit liability û Bangor Hydro (note 4</t>
  </si>
  <si>
    <t>RegLiab - Regulatory liabilities</t>
  </si>
  <si>
    <t>26000 - Held-for-trading natural gas contract</t>
  </si>
  <si>
    <t>26001 - LT FIT liability</t>
  </si>
  <si>
    <t>26005 - Deferral of the fuel switching derivatives</t>
  </si>
  <si>
    <t>26006 - Rate Stabilization Deferral</t>
  </si>
  <si>
    <t>26010 - Other regulatory liabilities</t>
  </si>
  <si>
    <t>26015 - Deferred income taxes - Seabrook</t>
  </si>
  <si>
    <t>26020 - Other accumulated deferred income taxes</t>
  </si>
  <si>
    <t>26025 - Unamortized investment tax credits</t>
  </si>
  <si>
    <t>26030 - Deferral of FAMs</t>
  </si>
  <si>
    <t>26031 - Income deferral</t>
  </si>
  <si>
    <t>26035 - Post-2009 DSM program</t>
  </si>
  <si>
    <t>26036 - Derivative instruments - Liab</t>
  </si>
  <si>
    <t>26037 - Self-Insurance Fund</t>
  </si>
  <si>
    <t>26038 - FERC ROE</t>
  </si>
  <si>
    <t>26039 - Maine Yankee DOE</t>
  </si>
  <si>
    <t>26040 - LT Liability cost recovery clauses</t>
  </si>
  <si>
    <t>26041 - LT Liability transmission and delivery storm reserve</t>
  </si>
  <si>
    <t>26042 - LT Liability accumulated reserve - cost of removal</t>
  </si>
  <si>
    <t>26043 - LT Liability bill reduction credit</t>
  </si>
  <si>
    <t>25010 - Asset retirement obligations</t>
  </si>
  <si>
    <t>25020 - LT Liabilities Held for Sale</t>
  </si>
  <si>
    <t>OtherLTLiab - Other long-term liabilities</t>
  </si>
  <si>
    <t>24000 - MTM Liability</t>
  </si>
  <si>
    <t>26110 - Hydro-Quebec obligations</t>
  </si>
  <si>
    <t>26115 - Maine Yankee decommissioning liability</t>
  </si>
  <si>
    <t>26120 - Unearned revenue</t>
  </si>
  <si>
    <t>26125 - Other non-regulatory liabilities</t>
  </si>
  <si>
    <t>26130 - LTSA - LT</t>
  </si>
  <si>
    <t>26150 - Other Liabilities</t>
  </si>
  <si>
    <t>26200 - Defeasance Investment</t>
  </si>
  <si>
    <t>26160 - Customer Contributions</t>
  </si>
  <si>
    <t>26165 - Accumulated Deferred Mfg Tax Credits</t>
  </si>
  <si>
    <t>26170 - Accumulated Deferred Investment Tax Credits</t>
  </si>
  <si>
    <t>26175 - Deferred Revenue</t>
  </si>
  <si>
    <t>26180 - Bear Swamps</t>
  </si>
  <si>
    <t>26185 - LT Lease Liability – Operating Lease</t>
  </si>
  <si>
    <t>26186 - LT Lease Liability – Financing Lease</t>
  </si>
  <si>
    <t>TotalEquity - Total equity</t>
  </si>
  <si>
    <t>30500 - Non-controllng interest in subsidiaries</t>
  </si>
  <si>
    <t>TotShareEquity - Total shareholders equity</t>
  </si>
  <si>
    <t>PrefStock - Preferred stock</t>
  </si>
  <si>
    <t>30300 - Preferred Shares - Equity</t>
  </si>
  <si>
    <t>30000 - Preferred shares</t>
  </si>
  <si>
    <t>30050 - Preferred shares - intercompany</t>
  </si>
  <si>
    <t>SH_Equity - Shareholder's equity</t>
  </si>
  <si>
    <t>ComShares - Common shares total</t>
  </si>
  <si>
    <t>31000 - Common shares General</t>
  </si>
  <si>
    <t>31050 - Common shares - intercompany</t>
  </si>
  <si>
    <t>31100 - Common shares - purchase plans</t>
  </si>
  <si>
    <t>31150 - Senior management stock options exercised</t>
  </si>
  <si>
    <t>31200 - Stock option expense</t>
  </si>
  <si>
    <t>31250 - Other Share based compensation</t>
  </si>
  <si>
    <t>ContSurplus - Total Contributed surplus</t>
  </si>
  <si>
    <t>32000 - Contributed surplus General</t>
  </si>
  <si>
    <t>32050 - Contributed surplus - intercompany</t>
  </si>
  <si>
    <t>32100 - Contributed surplus - purchase plans</t>
  </si>
  <si>
    <t>32150 - Contributed surplus - Senior management stock options exercised</t>
  </si>
  <si>
    <t>32200 - Contributed surplus - Stock option expense</t>
  </si>
  <si>
    <t>32250 - Contributed surplus - Other Share based compensation</t>
  </si>
  <si>
    <t>AOCI - Accumulated other comprehensive income (loss)</t>
  </si>
  <si>
    <t>TotCompInc - Total comprehensive incomes</t>
  </si>
  <si>
    <t>33000 - Net gain on derivatives in a valid hedging relationship</t>
  </si>
  <si>
    <t>33005 - Net gain on derivatives in a valid hedging relationship - Intercompany</t>
  </si>
  <si>
    <t>33010 - Reclassification of hedging gains included in income</t>
  </si>
  <si>
    <t>33015 - Reclassification of hedging gains included in income - Intercompany</t>
  </si>
  <si>
    <t>33020 - Reclassification of hedging gains included in inventory</t>
  </si>
  <si>
    <t>33025 - Reclassification of hedging gains included in inventory - Intercompany</t>
  </si>
  <si>
    <t>33030 - Reclassification of heding gains included in construction work in proces</t>
  </si>
  <si>
    <t>33035 - Unrealized gain on translation of self-sustaining foreign operations</t>
  </si>
  <si>
    <t>33040 - AOCI - pension</t>
  </si>
  <si>
    <t>33050 - AOCI - derivatives</t>
  </si>
  <si>
    <t>33055 - AOCI - net investment hedge</t>
  </si>
  <si>
    <t>33060 - AOCI - other reserves</t>
  </si>
  <si>
    <t>Tot_Accum_Fund - Total accumulated fund</t>
  </si>
  <si>
    <t>33070 - AOCI - accumulated fund</t>
  </si>
  <si>
    <t>33080 - Current year funds</t>
  </si>
  <si>
    <t>TotFXTA - Total FXTA</t>
  </si>
  <si>
    <t>33100 - F/X translation adjust - 3rd party</t>
  </si>
  <si>
    <t>33150 - F/X translation adjust - entity currency</t>
  </si>
  <si>
    <t>33200 - F/X translation adjust - Intercompany</t>
  </si>
  <si>
    <t>RetainedEarnings - Retained earnings</t>
  </si>
  <si>
    <t>TotCompIncRE - Total comprehensive income</t>
  </si>
  <si>
    <t>34000 - Accounting Policy change</t>
  </si>
  <si>
    <t>34002 - Current year fund</t>
  </si>
  <si>
    <t>34005 - Net earnings applicable to common shares</t>
  </si>
  <si>
    <t>34010 - Dividends declared on common shares</t>
  </si>
  <si>
    <t>34015 - Dividends declared on common shares - Intercompany</t>
  </si>
  <si>
    <t>34020 - Dividends paid by subsidiaries to non-controlling interests</t>
  </si>
  <si>
    <t>34025 - Elimination Entry - intercompany</t>
  </si>
  <si>
    <t>30100 - Loss on redemption of preferred shares</t>
  </si>
  <si>
    <t>TotOpRE - Total Opening Retained Earnings</t>
  </si>
  <si>
    <t>34035 - Opening Retained Earnings - Adjustments</t>
  </si>
  <si>
    <t>34036 - Retained earnings - SIF current year adj</t>
  </si>
  <si>
    <t>34037 - Retained earnings - current year adjustments</t>
  </si>
  <si>
    <t>34030 - Opening retained earnings</t>
  </si>
  <si>
    <t>NetIncomeCS_USGAAP - Net income attributable to common shareholders</t>
  </si>
  <si>
    <t>NetIncome_BeforeNCI - Net income before non-controlling interest</t>
  </si>
  <si>
    <t>EBT_USGAAP - Income before provision for income taxes</t>
  </si>
  <si>
    <t>Inc_Operations - Income from operations</t>
  </si>
  <si>
    <t>Operating_Rev - Operating revenues</t>
  </si>
  <si>
    <t>Regulated - Regulated operating revenues</t>
  </si>
  <si>
    <t>Regulated_Electric_Revenue - Regulated electric revenue</t>
  </si>
  <si>
    <t>InProvince_Revenue - In province revenue</t>
  </si>
  <si>
    <t>Residential_Revenue - Residential revenue</t>
  </si>
  <si>
    <t>40000 - In Province Residential Revenue</t>
  </si>
  <si>
    <t>40100 - In Province Revenue - intercompany</t>
  </si>
  <si>
    <t>40110 - Residential</t>
  </si>
  <si>
    <t>40112 - Domestic service</t>
  </si>
  <si>
    <t>40113 - Employee</t>
  </si>
  <si>
    <t>Commerical_Revenue - Commercial revenue</t>
  </si>
  <si>
    <t>40119 - Small general</t>
  </si>
  <si>
    <t>40120 - Commercial</t>
  </si>
  <si>
    <t>40122 - General service</t>
  </si>
  <si>
    <t>40123 - Secondary voltage power</t>
  </si>
  <si>
    <t>40124 - Large power</t>
  </si>
  <si>
    <t>40125 - Large general</t>
  </si>
  <si>
    <t>Industrial_Revenue - Industrial revenue</t>
  </si>
  <si>
    <t>40130 - Industrial</t>
  </si>
  <si>
    <t>40132 - Small industrial</t>
  </si>
  <si>
    <t>40133 - Medium industrial</t>
  </si>
  <si>
    <t>40134 - Large industrial</t>
  </si>
  <si>
    <t>40135 - Load retention</t>
  </si>
  <si>
    <t>40136 - GRLF</t>
  </si>
  <si>
    <t>40137 - Mersey</t>
  </si>
  <si>
    <t>40138 - TOU - Real Time Price</t>
  </si>
  <si>
    <t>40139 - Shore power - distribution</t>
  </si>
  <si>
    <t>Other_Electric - Other electric revenue</t>
  </si>
  <si>
    <t>40140 - Other electric</t>
  </si>
  <si>
    <t>40142 - Street lighting</t>
  </si>
  <si>
    <t>40143 - Municipal</t>
  </si>
  <si>
    <t>40144 - Metered</t>
  </si>
  <si>
    <t>40145 - Regulatory Deferrals - Electric</t>
  </si>
  <si>
    <t>40146 - Unbilled Revenue</t>
  </si>
  <si>
    <t>Fuel surcharge</t>
  </si>
  <si>
    <t>40111 - Residential fuel surcharge</t>
  </si>
  <si>
    <t>40121 - Commercial fuel surcharge</t>
  </si>
  <si>
    <t>40131 - Industrial fuel surcharge</t>
  </si>
  <si>
    <t>40141 - Other fuel surcharge</t>
  </si>
  <si>
    <t>40200 - Export Revenue</t>
  </si>
  <si>
    <t>40300 - T and D revenues</t>
  </si>
  <si>
    <t>40350 - Off-system sales</t>
  </si>
  <si>
    <t>41150 - Electric revenue - Regulated</t>
  </si>
  <si>
    <t>41250 - Transmission pool revenue</t>
  </si>
  <si>
    <t>41350 - Other - Regulated</t>
  </si>
  <si>
    <t>42100 - NEPOOL Credits</t>
  </si>
  <si>
    <t>41300 - Miscellaneous</t>
  </si>
  <si>
    <t>Regulated_Gas_Revenue - Regulated gas revenue</t>
  </si>
  <si>
    <t>43000 - Finance income</t>
  </si>
  <si>
    <t>43500 - Gas - Residential</t>
  </si>
  <si>
    <t>43501 - Gas - Commercial</t>
  </si>
  <si>
    <t>43502 - Gas - Industrial</t>
  </si>
  <si>
    <t>43503 - Gas - Public authorities</t>
  </si>
  <si>
    <t>43504 - Gas - Sales for resale</t>
  </si>
  <si>
    <t>43505 - Gas - Off-System sales</t>
  </si>
  <si>
    <t>43506 - Gas - Other revenues</t>
  </si>
  <si>
    <t>43507 - Gas - Regulatory Deferrals</t>
  </si>
  <si>
    <t>41365 - Rental revenue - intercompany</t>
  </si>
  <si>
    <t>40050 - Regulated operating revenue - affliates</t>
  </si>
  <si>
    <t>Non_Regulated - Non-regulated operating revenues</t>
  </si>
  <si>
    <t>Non_Reg_Elect_Rev - Non-regulated electric revenue</t>
  </si>
  <si>
    <t>40700 - Electric revenue - Non Regulated</t>
  </si>
  <si>
    <t>40800 - Electric revenue - intercompany</t>
  </si>
  <si>
    <t>40810 - Capacity revenue</t>
  </si>
  <si>
    <t>40811 - Financial power transactions</t>
  </si>
  <si>
    <t>40812 - Other non-regulated electric revenue</t>
  </si>
  <si>
    <t>40400 - Resale of purchased power</t>
  </si>
  <si>
    <t>40500 - Power transmission Revenues</t>
  </si>
  <si>
    <t>40600 - Natural Gas</t>
  </si>
  <si>
    <t>41000 - MTM gain (loss)</t>
  </si>
  <si>
    <t>41100 - MTM gain (loss) - 47 Mwh</t>
  </si>
  <si>
    <t>41200 - Fuel oil - Emera Fuels</t>
  </si>
  <si>
    <t>41500 - COGS (retail) - Non Regulated</t>
  </si>
  <si>
    <t>42000 - Cost of fuel oil sold / steam sales</t>
  </si>
  <si>
    <t>41155 - Natural gas - Non Regulated</t>
  </si>
  <si>
    <t>41160 - Gas for resale - Non Regulated</t>
  </si>
  <si>
    <t>41165 - Gas cost for generation and resale</t>
  </si>
  <si>
    <t>41170 - Gas transport - Non Regulated</t>
  </si>
  <si>
    <t>41175 - Power - Non Regulated</t>
  </si>
  <si>
    <t>41180 - Power transmission - Non Regulated</t>
  </si>
  <si>
    <t>41360 - Other non-regulated revenue</t>
  </si>
  <si>
    <t>41370 - Other revenue - intercompany</t>
  </si>
  <si>
    <t>Operating_Exp - Operating expenses.</t>
  </si>
  <si>
    <t>TotReg_FuelPP - Total regulated fuel and purchased power</t>
  </si>
  <si>
    <t>Regulated fuel and purchased power</t>
  </si>
  <si>
    <t>50000 - Fuel for generation</t>
  </si>
  <si>
    <t>50100 - Power purchase</t>
  </si>
  <si>
    <t>50200 - Power purchase - Intercompany</t>
  </si>
  <si>
    <t>50300 - Fuel deferral</t>
  </si>
  <si>
    <t>51000 - Fuel for generation - Regulated fuel</t>
  </si>
  <si>
    <t>51100 - Power purchased</t>
  </si>
  <si>
    <t>51200 - Fuel deferral - Regulated fuel</t>
  </si>
  <si>
    <t>51500 - Fuel for Generation and Purchased Power</t>
  </si>
  <si>
    <t>51501 - Fuel for generation and purchased power - affiliates</t>
  </si>
  <si>
    <t>Regulated_Cost_Natural_Gas - Regulated cost of natural gas</t>
  </si>
  <si>
    <t>51575 - Cost of natural gas</t>
  </si>
  <si>
    <t>Regulated Fuel Adjustments</t>
  </si>
  <si>
    <t>52000 - Amortization of Fuel Costs (FAM)</t>
  </si>
  <si>
    <t>52050 - Fixed cost recovery (FCR)</t>
  </si>
  <si>
    <t>52060 - Rate stabilization adjustment</t>
  </si>
  <si>
    <t>52070 - DSM deferral</t>
  </si>
  <si>
    <t>TotNonReg_FuelPP - Total non-regulated fuel and purchased power</t>
  </si>
  <si>
    <t>51505 - Gas for resale</t>
  </si>
  <si>
    <t>51510 - Gas for gen_resale</t>
  </si>
  <si>
    <t>51515 - Gas transport</t>
  </si>
  <si>
    <t>51520 - Power transmission</t>
  </si>
  <si>
    <t>51525 - Non-regulated Fuel PP</t>
  </si>
  <si>
    <t>51530 - MTM Expense</t>
  </si>
  <si>
    <t>51540 - Emission expense</t>
  </si>
  <si>
    <t>51550 - Financial gas transactions</t>
  </si>
  <si>
    <t>52100 - Cost of fuel sold</t>
  </si>
  <si>
    <t>52200 - Cost of fuel sold - intercompany</t>
  </si>
  <si>
    <t>52300 - Other Expense</t>
  </si>
  <si>
    <t>52500 - COGS (retail)</t>
  </si>
  <si>
    <t>78150 - Other Operating expenses</t>
  </si>
  <si>
    <t>Tot_OMG - Operating, maintenance and general</t>
  </si>
  <si>
    <t>OMG - OM and G</t>
  </si>
  <si>
    <t>53000 - OMG General</t>
  </si>
  <si>
    <t>53010 - Regular Labour</t>
  </si>
  <si>
    <t>53020 - Overtime Labour</t>
  </si>
  <si>
    <t>53030 - Sales Commissions</t>
  </si>
  <si>
    <t>53040 - Term Labour</t>
  </si>
  <si>
    <t>53050 - Loaned Op Labour</t>
  </si>
  <si>
    <t>53060 - Group Benefits</t>
  </si>
  <si>
    <t>53070 - RPP Contributions</t>
  </si>
  <si>
    <t>53080 - Labour clearing</t>
  </si>
  <si>
    <t>53090 - Incentive Bonus</t>
  </si>
  <si>
    <t>53100 - Office Supplies</t>
  </si>
  <si>
    <t>53110 - Travel</t>
  </si>
  <si>
    <t>53120 - Materials</t>
  </si>
  <si>
    <t>53130 - Contracts</t>
  </si>
  <si>
    <t>53140 - Security</t>
  </si>
  <si>
    <t>53150 - Frt Post &amp; Delivery</t>
  </si>
  <si>
    <t>53160 - Postage &amp; Freight</t>
  </si>
  <si>
    <t>53170 - Garbage Removal</t>
  </si>
  <si>
    <t>53180 - Recycling/Shredding</t>
  </si>
  <si>
    <t>53190 - Water</t>
  </si>
  <si>
    <t>53200 - Cleaning</t>
  </si>
  <si>
    <t>53210 - Telephones / Fax</t>
  </si>
  <si>
    <t>53220 - Telephone-cellular</t>
  </si>
  <si>
    <t>53230 - Tools and equipment</t>
  </si>
  <si>
    <t>53270 - Corporate filing fees</t>
  </si>
  <si>
    <t>53250 - Leasing</t>
  </si>
  <si>
    <t>53260 - Sponsorship</t>
  </si>
  <si>
    <t>53280 - Consulting</t>
  </si>
  <si>
    <t>53290 - Membership Dues</t>
  </si>
  <si>
    <t>53300 - Lubricants</t>
  </si>
  <si>
    <t>53310 - Fleet Fuel</t>
  </si>
  <si>
    <t>53320 - Subscriptions</t>
  </si>
  <si>
    <t>53330 - Internet Communications</t>
  </si>
  <si>
    <t>53340 - Software</t>
  </si>
  <si>
    <t>53350 - Hardware</t>
  </si>
  <si>
    <t>53360 - Director's fees</t>
  </si>
  <si>
    <t>53370 - External Legal/Audit</t>
  </si>
  <si>
    <t>53373 - Acquisition costs</t>
  </si>
  <si>
    <t>53374 - Integration costs</t>
  </si>
  <si>
    <t>53375 - Bridge fees</t>
  </si>
  <si>
    <t>53376 - Change in control</t>
  </si>
  <si>
    <t>53380 - Annual Shareholders' meeting</t>
  </si>
  <si>
    <t>53390 - Donations</t>
  </si>
  <si>
    <t>53400 - Advertising</t>
  </si>
  <si>
    <t>53410 - Meals and Entertainment</t>
  </si>
  <si>
    <t>53420 - Employee Benefits</t>
  </si>
  <si>
    <t>53430 - Insurance</t>
  </si>
  <si>
    <t>53440 - Bus. Occupancy Tax</t>
  </si>
  <si>
    <t>53450 - Property Taxes</t>
  </si>
  <si>
    <t>53460 - Power</t>
  </si>
  <si>
    <t>53470 - Heat</t>
  </si>
  <si>
    <t>53490 - Procurement card expenses</t>
  </si>
  <si>
    <t>53500 - Rent</t>
  </si>
  <si>
    <t>53505 - Rental expense - intercompany</t>
  </si>
  <si>
    <t>53510 - Fleet Repairs</t>
  </si>
  <si>
    <t>53520 - Non Reg Cost Recovery</t>
  </si>
  <si>
    <t>53530 - Cost recovery</t>
  </si>
  <si>
    <t>53540 - Internal Services Rec'd</t>
  </si>
  <si>
    <t>53550 - Warranties &amp; services</t>
  </si>
  <si>
    <t>53551 - First Nations</t>
  </si>
  <si>
    <t>53560 - Training and Development</t>
  </si>
  <si>
    <t>53570 - Corp. Support Allocation</t>
  </si>
  <si>
    <t>53580 - Personal Equipment</t>
  </si>
  <si>
    <t>53590 - Amortizated Expensed</t>
  </si>
  <si>
    <t>53600 - Commissions</t>
  </si>
  <si>
    <t>53601 - Spectra OMG</t>
  </si>
  <si>
    <t>53610 - Write Off Expenses</t>
  </si>
  <si>
    <t>53620 - Po Rate Variance Gain/Loss</t>
  </si>
  <si>
    <t>53630 - NEB regulation</t>
  </si>
  <si>
    <t>53640 - Customer Recovery</t>
  </si>
  <si>
    <t>53641 - Management fees</t>
  </si>
  <si>
    <t>53650 - By-product sales</t>
  </si>
  <si>
    <t>53660 - Other Goods and Services</t>
  </si>
  <si>
    <t>53670 - ST Lease Expense – Operating Lease</t>
  </si>
  <si>
    <t>53675 - LT Lease Expense – Operating Lease</t>
  </si>
  <si>
    <t>53680 - Variable Expense – Operating Lease</t>
  </si>
  <si>
    <t>53700 - OM&amp;G Intercompany Settlement</t>
  </si>
  <si>
    <t>53001 - Operating, maintenance and general - affiliates</t>
  </si>
  <si>
    <t>ProvTaxes - Provincial state and municipal taxes</t>
  </si>
  <si>
    <t>54000 - Grants in lieu of property taxes</t>
  </si>
  <si>
    <t>54050 - Property tax</t>
  </si>
  <si>
    <t>54100 - Provincial capital tax</t>
  </si>
  <si>
    <t>Depreciation_amortization - Depreciation and amortization</t>
  </si>
  <si>
    <t>Depn - Depreciation</t>
  </si>
  <si>
    <t>55000 - Depreciation General</t>
  </si>
  <si>
    <t>55100 - Accretion</t>
  </si>
  <si>
    <t>RegAmort - Regulatory amortization</t>
  </si>
  <si>
    <t>56000 - Amortization of deferred taxes</t>
  </si>
  <si>
    <t>56050 - Regulatory Amortizations</t>
  </si>
  <si>
    <t>56100 - Glace Bay</t>
  </si>
  <si>
    <t>56060 - Amortization of fixed cost recovery</t>
  </si>
  <si>
    <t>56080 - Amortization of streetlight stranded asset</t>
  </si>
  <si>
    <t>57000 - Goodwill Impairment Charge</t>
  </si>
  <si>
    <t>Other Inc_Exp - Other income (expenses)</t>
  </si>
  <si>
    <t>60000 - Equity Earnings General</t>
  </si>
  <si>
    <t>60010 - Equity Earnings - Chester SVC</t>
  </si>
  <si>
    <t>60020 - Equity Earnings - Cape Sharp Tidal Venture</t>
  </si>
  <si>
    <t>60100 - Current Income Tax</t>
  </si>
  <si>
    <t>60200 - Future income tax</t>
  </si>
  <si>
    <t>60050 - Equity Earnings - Other</t>
  </si>
  <si>
    <t>60060 - Income tax - other</t>
  </si>
  <si>
    <t>60070 - Equity earnings - MTM</t>
  </si>
  <si>
    <t>Other IncExp_Net - Other income and (expenses), net</t>
  </si>
  <si>
    <t>AFUDC_USGAAP - Allowance for equity funds used during construction</t>
  </si>
  <si>
    <t>71000 - AFUDC - Equity</t>
  </si>
  <si>
    <t>71200 - AFUDC - Combined</t>
  </si>
  <si>
    <t>74000 - Amortization of defeasance</t>
  </si>
  <si>
    <t>77000 - Foreign exchange - 3rd party</t>
  </si>
  <si>
    <t>77100 - Foreign exchange losses (gains) FAM</t>
  </si>
  <si>
    <t>78000 - Foreign exchange - intercompany</t>
  </si>
  <si>
    <t>77050 - Test</t>
  </si>
  <si>
    <t>77200 - Foreign exchange loss (gain) - MTM</t>
  </si>
  <si>
    <t>Other Income</t>
  </si>
  <si>
    <t>41400 - Miscellaneous - intercompany</t>
  </si>
  <si>
    <t>41600 - Interest</t>
  </si>
  <si>
    <t>41605 - Interest - available for sale</t>
  </si>
  <si>
    <t>41610 - Other interest income - acquisition</t>
  </si>
  <si>
    <t>41615 - Other income - optimization</t>
  </si>
  <si>
    <t>41650 - Investment income</t>
  </si>
  <si>
    <t>41700 - Interest - intecompany</t>
  </si>
  <si>
    <t>41800 - Preferred Dividend income</t>
  </si>
  <si>
    <t>41900 - Preferred Dividends income - intercompany</t>
  </si>
  <si>
    <t>41905 - Common Dividend income - non-reg account</t>
  </si>
  <si>
    <t>41910 - Common Dividend income - intercompany</t>
  </si>
  <si>
    <t>78100 - Other expenses-reclass rule</t>
  </si>
  <si>
    <t>78175 - Other non-operating expense</t>
  </si>
  <si>
    <t>78200 - Other incomes</t>
  </si>
  <si>
    <t>78255 - Gain (loss) on disposition - adjusted</t>
  </si>
  <si>
    <t>78256 - Impairment charges - adjusted</t>
  </si>
  <si>
    <t>78300 - Investment tax credits</t>
  </si>
  <si>
    <t>78350 - MFG tax credits</t>
  </si>
  <si>
    <t>78250 - Gain on business acquisition</t>
  </si>
  <si>
    <t>78260 - Gain on disposal of PPE</t>
  </si>
  <si>
    <t>78270 - Gain on exchange of subscription receipts</t>
  </si>
  <si>
    <t>78275 - Unrealized gain (loss) on HFT security</t>
  </si>
  <si>
    <t>78280 - Gain on sale of investment</t>
  </si>
  <si>
    <t>78285 - MTM - Equity Securities</t>
  </si>
  <si>
    <t>78290 - Recognition of regulatory asset</t>
  </si>
  <si>
    <t>78295 - Pension - Non-Service Costs</t>
  </si>
  <si>
    <t>LT Interest - Interest on long-term debt</t>
  </si>
  <si>
    <t>73000 - Interest on Long-term debts</t>
  </si>
  <si>
    <t>73320 - MTM - Interest rate hedge</t>
  </si>
  <si>
    <t>75000 - Amortization of debt financing costs</t>
  </si>
  <si>
    <t>75100 - Amortization of debt financing costs - acquisition</t>
  </si>
  <si>
    <t>73050 - Long-term debt - acquisition</t>
  </si>
  <si>
    <t>73055 - Interest - FMV amortization</t>
  </si>
  <si>
    <t>73100 - Interest on Short-term debt</t>
  </si>
  <si>
    <t>Other Interest - Total Other interest expense</t>
  </si>
  <si>
    <t>73200 - Other Interest Expenses</t>
  </si>
  <si>
    <t>73210 - Interest on bridge fees</t>
  </si>
  <si>
    <t>73249 - Other interest - beneficial conversion option</t>
  </si>
  <si>
    <t>73250 - Interest on covertible debentures</t>
  </si>
  <si>
    <t>73300 - Interest - Intercompany</t>
  </si>
  <si>
    <t>73310 - Interest-intercompany - tax structures</t>
  </si>
  <si>
    <t>73400 - Interest-reclass rule</t>
  </si>
  <si>
    <t>76000 - Refund interest on income tax recovery</t>
  </si>
  <si>
    <t>IntercoDiff_IS - Intercompany Diff Accounts</t>
  </si>
  <si>
    <t>52405 - IC_Cost of Operations</t>
  </si>
  <si>
    <t>52410 - IC_Interest Revenue/Expense</t>
  </si>
  <si>
    <t>52415 - IC_Dividend Income/Expense</t>
  </si>
  <si>
    <t>52420 - IC_OMG</t>
  </si>
  <si>
    <t>52400 - IC_Revenue</t>
  </si>
  <si>
    <t>52425 - IC_Foreign Exchange</t>
  </si>
  <si>
    <t>73500 - Other interest income</t>
  </si>
  <si>
    <t>71100 - AFUDC - Interest</t>
  </si>
  <si>
    <t>IncTax - Income tax expense</t>
  </si>
  <si>
    <t>80000 - Large corporations tax</t>
  </si>
  <si>
    <t>80100 - Income tax - current</t>
  </si>
  <si>
    <t>80105 - Income tax - current - acquisition</t>
  </si>
  <si>
    <t>80125 - Income tax - current - equity earnings</t>
  </si>
  <si>
    <t>80130 - Income tax - current - MTM</t>
  </si>
  <si>
    <t>80135 - Income tax - current - MTM - acquisition</t>
  </si>
  <si>
    <t>80140 - Income tax - current - adjusted disposition</t>
  </si>
  <si>
    <t>80150 - Income tax - future- gains</t>
  </si>
  <si>
    <t>80155 - future - adjusted disposition</t>
  </si>
  <si>
    <t>80156 - Income tax - future - adjusted impairments</t>
  </si>
  <si>
    <t>80200 - Income tax - future</t>
  </si>
  <si>
    <t>80205 - Income tax - future - acquisition</t>
  </si>
  <si>
    <t>80210 - Income tax - future - beneficial conversion</t>
  </si>
  <si>
    <t>80250 - Income Tax - future - MTM</t>
  </si>
  <si>
    <t>80255 - Income tax - future - MTM - acquisition</t>
  </si>
  <si>
    <t>80260 - Income tax - future - HFT</t>
  </si>
  <si>
    <t>80275 - Income tax - future - equity earnings</t>
  </si>
  <si>
    <t>80300 - Income tax-Calc</t>
  </si>
  <si>
    <t>80254 - Income tax - future- tax reform revaluation</t>
  </si>
  <si>
    <t>NCI_USGAAP - Non-controlling interest in sub</t>
  </si>
  <si>
    <t>90000 - Non-controlling Interest in subsidiaries</t>
  </si>
  <si>
    <t>90500 - Dividends paid by subsidiary to NCI</t>
  </si>
  <si>
    <t>79000 - Preferred dividends</t>
  </si>
  <si>
    <t>79300 - Preferred Dividends - Equity</t>
  </si>
  <si>
    <t>79500 - Preferred dividends - intercompany</t>
  </si>
  <si>
    <t>79050 - Preferred dividends - acquisition</t>
  </si>
  <si>
    <t>Average</t>
  </si>
  <si>
    <t>LT Debt</t>
  </si>
  <si>
    <t>LTD Interest Exp</t>
  </si>
  <si>
    <t>STD Interst Expense</t>
  </si>
  <si>
    <t>ST Debt</t>
  </si>
  <si>
    <t>Preferred Stock</t>
  </si>
  <si>
    <t>Equity</t>
  </si>
  <si>
    <t>*** Equity in PGS (or subsidiary) is in US dollars.</t>
  </si>
  <si>
    <t>Balance Sheet by month</t>
  </si>
  <si>
    <t>Actual,  2021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</si>
  <si>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</si>
  <si>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</si>
  <si>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</si>
  <si>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</si>
  <si>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</si>
  <si>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</si>
  <si>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</si>
  <si>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</si>
  <si>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</si>
  <si>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</si>
  <si>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</si>
  <si>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Actual</t>
  </si>
  <si>
    <t>Current assets</t>
  </si>
  <si>
    <t>10000 Cash</t>
  </si>
  <si>
    <t>10005 Cash - other</t>
  </si>
  <si>
    <t>10010 Short-term investments</t>
  </si>
  <si>
    <t>Accounts receivable</t>
  </si>
  <si>
    <t>Net customer accounts receivable</t>
  </si>
  <si>
    <t>11000 A/R - trade</t>
  </si>
  <si>
    <t>11019 Posted margin</t>
  </si>
  <si>
    <t>11015 Allowance for doubtful accounts</t>
  </si>
  <si>
    <t>Accounts receivable - other</t>
  </si>
  <si>
    <t>11017 A/R - other</t>
  </si>
  <si>
    <t>11018 HST receivable</t>
  </si>
  <si>
    <t>Due from associated companies</t>
  </si>
  <si>
    <t>11020 Acc interest receivable - intercompany</t>
  </si>
  <si>
    <t>11030 Due from associated companies - financing</t>
  </si>
  <si>
    <t>11050 Due from associated companies</t>
  </si>
  <si>
    <t>Income Tax Receivable</t>
  </si>
  <si>
    <t>11080 Income taxes receivable</t>
  </si>
  <si>
    <t>ST derivative instruments</t>
  </si>
  <si>
    <t>12630 ST HFT - FX swaps re:  EBP purchases</t>
  </si>
  <si>
    <t>12660 ST HFT - Other</t>
  </si>
  <si>
    <t>12815 Due from related party</t>
  </si>
  <si>
    <t>12850 ST Other Assets</t>
  </si>
  <si>
    <t>12050 Prepaid expenses</t>
  </si>
  <si>
    <t>Property, plant and equipment</t>
  </si>
  <si>
    <t>17095 Non-regulated other</t>
  </si>
  <si>
    <t>17320 Non-regulated A/D other</t>
  </si>
  <si>
    <t>18005 Non-regulated CWIP</t>
  </si>
  <si>
    <t>LT derivative instruments - assets</t>
  </si>
  <si>
    <t>13760 LT HFT - Other</t>
  </si>
  <si>
    <t>15100 Goodwill</t>
  </si>
  <si>
    <t>Other LT assets</t>
  </si>
  <si>
    <t>14080 Other non-regulatory assets</t>
  </si>
  <si>
    <t>16700 Other Investments at cost - intercompany</t>
  </si>
  <si>
    <t>16900 Intangibles</t>
  </si>
  <si>
    <t>16910 Accumulated amortization</t>
  </si>
  <si>
    <t>14105 LT Deferred financing costs</t>
  </si>
  <si>
    <t>Future Income Tax Asset</t>
  </si>
  <si>
    <t>15000 Future income tax assets</t>
  </si>
  <si>
    <t>Total other assets</t>
  </si>
  <si>
    <t>Short-term debt</t>
  </si>
  <si>
    <t>21000 Bank indebtedness</t>
  </si>
  <si>
    <t>21100 Short-term notes</t>
  </si>
  <si>
    <t>22000 Payables - trade</t>
  </si>
  <si>
    <t>22005 Payables - trade - acquisition</t>
  </si>
  <si>
    <t>22200 Payables - Diff/Balance</t>
  </si>
  <si>
    <t>23000 Due to Associated companies</t>
  </si>
  <si>
    <t>23005 Due to Associated Companies at Historical</t>
  </si>
  <si>
    <t>23006 Due to associated companies - financing</t>
  </si>
  <si>
    <t>22400 Acc interest on LT debt - intercompany</t>
  </si>
  <si>
    <t>Income Tax Payable</t>
  </si>
  <si>
    <t>23010 Income taxes payable</t>
  </si>
  <si>
    <t>ST Derivative instruments - Liab</t>
  </si>
  <si>
    <t>23730 ST HFT - FX swaps re:  EBP purchases</t>
  </si>
  <si>
    <t>23760 ST HFT - Other</t>
  </si>
  <si>
    <t>22300 Acc interest on LT debt</t>
  </si>
  <si>
    <t>22350 Accrued charges - other</t>
  </si>
  <si>
    <t>22361 Accrued interest - acquisition</t>
  </si>
  <si>
    <t>23020 Dividends payable</t>
  </si>
  <si>
    <t>23025 Dividends payable - preferred shares</t>
  </si>
  <si>
    <t>23015 HST payable</t>
  </si>
  <si>
    <t>26300 Long-term debt</t>
  </si>
  <si>
    <t>26400 Long-term debt - intercompany</t>
  </si>
  <si>
    <t>24012 LT convertible debentures</t>
  </si>
  <si>
    <t>LT Derivative instruments - liabilities</t>
  </si>
  <si>
    <t>24760 LT HFT - Other</t>
  </si>
  <si>
    <t>Accrued pension liability - LT</t>
  </si>
  <si>
    <t>26100 Accrued pension and non-pension benefit liability – Nova Scotia Power (note 4)</t>
  </si>
  <si>
    <t>Other long-term liabilities</t>
  </si>
  <si>
    <t>26150 Other Liabilities</t>
  </si>
  <si>
    <t>26180 Bear Swamp</t>
  </si>
  <si>
    <t>Commitments and contingencies (note X)</t>
  </si>
  <si>
    <t>Common shares</t>
  </si>
  <si>
    <t>31000 Common shares</t>
  </si>
  <si>
    <t>30300 Preferred Shares - Equity</t>
  </si>
  <si>
    <t>32000 Contributed surplus</t>
  </si>
  <si>
    <t>Accumulated other comprehensive income (loss)</t>
  </si>
  <si>
    <t>33040 AOCI - pension</t>
  </si>
  <si>
    <t>33050 AOCI - derivatives</t>
  </si>
  <si>
    <t>33055 AOCI - net investment hedge</t>
  </si>
  <si>
    <t>33060 AOCI - other reserves</t>
  </si>
  <si>
    <t>33200 F/X translation adjust - Intercompany</t>
  </si>
  <si>
    <t>Total comprehensive income</t>
  </si>
  <si>
    <t>34005 Net earnings applicable to common shares</t>
  </si>
  <si>
    <t>34010 Dividends declared on common shares</t>
  </si>
  <si>
    <t>Total Opening Retained Earnings</t>
  </si>
  <si>
    <t>34035 Opening Retained Earnings - Adjustments</t>
  </si>
  <si>
    <t>34030 Opening retained earnings</t>
  </si>
  <si>
    <t>Total equity</t>
  </si>
  <si>
    <t>Total liabilities and shareholders' equity</t>
  </si>
  <si>
    <t>1</t>
  </si>
  <si>
    <t>Actual,  2022</t>
  </si>
  <si>
    <t>20000 Current portion of long-term debt</t>
  </si>
  <si>
    <t>33100 F/X translation adjust - 3rd party</t>
  </si>
  <si>
    <t>34037 Retained earnings - current year adjustments</t>
  </si>
  <si>
    <t>Statement of Earnings</t>
  </si>
  <si>
    <t>Non-regulated operating revenues</t>
  </si>
  <si>
    <t>40500 Power transmission</t>
  </si>
  <si>
    <t>55000 Depreciation</t>
  </si>
  <si>
    <t xml:space="preserve">   Total Operating Expenses</t>
  </si>
  <si>
    <t xml:space="preserve">  Income from Operations</t>
  </si>
  <si>
    <t>Equity Earnings - Other</t>
  </si>
  <si>
    <t>Other income and (expenses), net</t>
  </si>
  <si>
    <t>77000 Foreign exchange - 3rd party</t>
  </si>
  <si>
    <t>77200 Foreign exchange loss (gain) - MTM</t>
  </si>
  <si>
    <t>Other Income Other income</t>
  </si>
  <si>
    <t>41600 Interest</t>
  </si>
  <si>
    <t>41700 Interest - intecompany</t>
  </si>
  <si>
    <t>41910 Common Dividend income - intercompany</t>
  </si>
  <si>
    <t>78200 Other income</t>
  </si>
  <si>
    <t>78295 Pension - Non-service costs</t>
  </si>
  <si>
    <t>Other Income (expenses)</t>
  </si>
  <si>
    <t>Interest on long-term debt</t>
  </si>
  <si>
    <t>73000 Long-term debt</t>
  </si>
  <si>
    <t>75000 Amortization of debt financing costs</t>
  </si>
  <si>
    <t>75100 Amortization of debt financing costs - acquisition</t>
  </si>
  <si>
    <t>73050 Long-term debt - acquisition</t>
  </si>
  <si>
    <t>73100 Short-term debt</t>
  </si>
  <si>
    <t>Other Interest</t>
  </si>
  <si>
    <t>73200 Other Interest Expense</t>
  </si>
  <si>
    <t>73500 Other interest income</t>
  </si>
  <si>
    <t>Interest expense</t>
  </si>
  <si>
    <t>Income tax expense (recovery)</t>
  </si>
  <si>
    <t>80100 Income tax - current</t>
  </si>
  <si>
    <t>80200 Income tax - future</t>
  </si>
  <si>
    <t>80250 Income Tax - future - MTM</t>
  </si>
  <si>
    <t>Preferred stock dividends</t>
  </si>
  <si>
    <t>Net Earnings applicable to common shares</t>
  </si>
  <si>
    <t>STD</t>
  </si>
  <si>
    <t>Current LTD</t>
  </si>
  <si>
    <t>LTD</t>
  </si>
  <si>
    <t>Preferred</t>
  </si>
  <si>
    <t>FY20</t>
  </si>
  <si>
    <t>Year End</t>
  </si>
  <si>
    <t>(67 End</t>
  </si>
  <si>
    <t>2 End</t>
  </si>
  <si>
    <t>99 End</t>
  </si>
  <si>
    <t>1 End</t>
  </si>
  <si>
    <t>PEOPLES GAS SYSTEM, INC.</t>
  </si>
  <si>
    <t>SUPPORTING SCHEDULES:</t>
  </si>
  <si>
    <t>RECAP SCHEDULES:</t>
  </si>
  <si>
    <t>WITNESS: R. PARSONS</t>
  </si>
  <si>
    <t>to C-26</t>
  </si>
  <si>
    <t>Total LTD</t>
  </si>
  <si>
    <t>Equity (a)</t>
  </si>
  <si>
    <t>Equity (b)</t>
  </si>
  <si>
    <t xml:space="preserve"> Equity (a)+(b)</t>
  </si>
  <si>
    <t>Total</t>
  </si>
  <si>
    <t>to C-26 calc formula</t>
  </si>
  <si>
    <t xml:space="preserve">From </t>
  </si>
  <si>
    <t>PGS Staff Interrogatory C-26</t>
  </si>
  <si>
    <t>TEC MFR on Parent Debt</t>
  </si>
  <si>
    <t>end balance to Bal Sheet 2022</t>
  </si>
  <si>
    <t>Bal Sheet 2022</t>
  </si>
  <si>
    <t>Calc</t>
  </si>
  <si>
    <t>(a)</t>
  </si>
  <si>
    <t>(b)</t>
  </si>
  <si>
    <t>(a) * (b)</t>
  </si>
  <si>
    <t>2023 2024 Bal Sheet</t>
  </si>
  <si>
    <t>(d)</t>
  </si>
  <si>
    <t>(c)</t>
  </si>
  <si>
    <t>Earnings 2022 div by (a)</t>
  </si>
  <si>
    <t>2024 Earnings div by (c)</t>
  </si>
  <si>
    <t>(c) * (d)</t>
  </si>
  <si>
    <t>sum</t>
  </si>
  <si>
    <t>PGS 2024 Tax Rate</t>
  </si>
  <si>
    <t>MFR G-1, p 8</t>
  </si>
  <si>
    <t xml:space="preserve">See TEC 2021 MFR and PGS Precedent </t>
  </si>
  <si>
    <t>To C-26</t>
  </si>
  <si>
    <t>calc</t>
  </si>
  <si>
    <t>DOCKET NO.:  20230023-GU</t>
  </si>
  <si>
    <t xml:space="preserve">Total </t>
  </si>
  <si>
    <t>S</t>
  </si>
  <si>
    <t>AVERAGE *</t>
  </si>
  <si>
    <t>AVERAGE. *</t>
  </si>
  <si>
    <t>OPC Adjustment to Equity</t>
  </si>
  <si>
    <t>Additional Capital With Adjustment</t>
  </si>
  <si>
    <t xml:space="preserve">Represents an Increase to Income Tax Expense </t>
  </si>
  <si>
    <t>Gross Up Factor - As Filed</t>
  </si>
  <si>
    <t>Represents an Increase to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</si>
</sst>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0.0%"/>
    <numFmt numFmtId="167" formatCode="&quot;-&quot;"/>
    <numFmt numFmtId="174" formatCode="_(* #,##0.00000_);_(* \(#,##0.0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Microsoft Sans Serif"/>
      <family val="2"/>
    </font>
    <font>
      <sz val="10"/>
      <name val="Courier"/>
      <family val="3"/>
    </font>
    <font>
      <sz val="10"/>
      <name val="Arial"/>
      <family val="2"/>
    </font>
    <font>
      <sz val="10"/>
      <color indexed="12"/>
      <name val="Arial"/>
      <family val="2"/>
    </font>
    <font>
      <i/>
      <sz val="10"/>
      <color rgb="FFFF0000"/>
      <name val="Arial"/>
      <family val="2"/>
    </font>
    <font>
      <sz val="8"/>
      <name val="Arial"/>
      <family val="2"/>
    </font>
    <font>
      <i/>
      <sz val="8"/>
      <color indexed="10"/>
      <name val="Arial"/>
      <family val="2"/>
    </font>
    <font>
      <sz val="11"/>
      <color theme="1"/>
      <name val="Calibri"/>
      <family val="2"/>
    </font>
    <font>
      <b/>
      <sz val="14"/>
      <color rgb="FFFFFFFF"/>
      <name val="Microsoft Sans Serif"/>
      <family val="2"/>
    </font>
    <font>
      <sz val="10"/>
      <color rgb="FFFFFFFF"/>
      <name val="Microsoft Sans Serif"/>
      <family val="2"/>
    </font>
    <font>
      <b/>
      <sz val="10"/>
      <color theme="1"/>
      <name val="Microsoft Sans Serif"/>
      <family val="2"/>
    </font>
    <font>
      <sz val="10"/>
      <color theme="1"/>
      <name val="Microsoft Sans Serif"/>
      <family val="2"/>
    </font>
    <font>
      <b/>
      <sz val="8"/>
      <color rgb="FFFFFFFF"/>
      <name val="Times New Roman"/>
      <family val="1"/>
    </font>
    <font>
      <sz val="8"/>
      <color rgb="FFFFFFFF"/>
      <name val="Times New Roman"/>
      <family val="1"/>
    </font>
    <font>
      <sz val="7"/>
      <color rgb="FFFFFFFF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</font>
    <font>
      <b/>
      <sz val="10.8"/>
      <color theme="1"/>
      <name val="Microsoft Sans Serif"/>
      <family val="2"/>
    </font>
    <font>
      <b/>
      <sz val="10.8"/>
      <color theme="1"/>
      <name val="Tahoma"/>
      <family val="2"/>
    </font>
    <font>
      <sz val="8"/>
      <color theme="1"/>
      <name val="Microsoft Sans Serif"/>
      <family val="2"/>
    </font>
    <font>
      <u/>
      <sz val="8"/>
      <color theme="1"/>
      <name val="Microsoft Sans Serif"/>
      <family val="2"/>
    </font>
    <font>
      <b/>
      <sz val="8"/>
      <color theme="1"/>
      <name val="Microsoft Sans Serif"/>
      <family val="2"/>
    </font>
    <font>
      <sz val="7.8"/>
      <color theme="1"/>
      <name val="Arial"/>
      <family val="2"/>
    </font>
    <font>
      <sz val="7.8"/>
      <color theme="1"/>
      <name val="Microsoft Sans Serif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8"/>
      <color rgb="FFFF0000"/>
      <name val="Microsoft Sans Serif"/>
      <family val="2"/>
    </font>
    <font>
      <u/>
      <sz val="8"/>
      <color rgb="FFFF0000"/>
      <name val="Microsoft Sans Serif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1970"/>
      </patternFill>
    </fill>
    <fill>
      <patternFill patternType="solid">
        <fgColor rgb="FFBEDAFF"/>
        <bgColor indexed="64"/>
      </patternFill>
    </fill>
    <fill>
      <patternFill patternType="solid">
        <fgColor rgb="FFD6D6D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  <xf numFmtId="0" fontId="24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165" fontId="0" fillId="0" borderId="0" xfId="1" applyNumberFormat="1" applyFont="1"/>
    <xf numFmtId="44" fontId="0" fillId="0" borderId="0" xfId="0" applyNumberFormat="1"/>
    <xf numFmtId="164" fontId="0" fillId="0" borderId="0" xfId="0" applyNumberFormat="1"/>
    <xf numFmtId="0" fontId="5" fillId="0" borderId="0" xfId="4" applyFont="1" applyAlignment="1">
      <alignment horizontal="left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1" xfId="4" applyFont="1" applyBorder="1" applyAlignment="1">
      <alignment horizontal="center"/>
    </xf>
    <xf numFmtId="0" fontId="7" fillId="0" borderId="0" xfId="4" applyFont="1"/>
    <xf numFmtId="49" fontId="5" fillId="0" borderId="0" xfId="4" applyNumberFormat="1" applyFont="1" applyAlignment="1">
      <alignment horizontal="center"/>
    </xf>
    <xf numFmtId="5" fontId="5" fillId="0" borderId="0" xfId="4" applyNumberFormat="1" applyFont="1"/>
    <xf numFmtId="166" fontId="5" fillId="0" borderId="0" xfId="4" quotePrefix="1" applyNumberFormat="1" applyFont="1" applyAlignment="1">
      <alignment horizontal="center"/>
    </xf>
    <xf numFmtId="166" fontId="5" fillId="0" borderId="0" xfId="4" applyNumberFormat="1" applyFont="1" applyAlignment="1">
      <alignment horizontal="center"/>
    </xf>
    <xf numFmtId="37" fontId="5" fillId="0" borderId="0" xfId="4" applyNumberFormat="1" applyFont="1" applyAlignment="1">
      <alignment horizontal="left"/>
    </xf>
    <xf numFmtId="37" fontId="6" fillId="0" borderId="0" xfId="4" applyNumberFormat="1" applyFont="1"/>
    <xf numFmtId="37" fontId="5" fillId="0" borderId="0" xfId="4" applyNumberFormat="1" applyFont="1"/>
    <xf numFmtId="10" fontId="5" fillId="0" borderId="0" xfId="4" applyNumberFormat="1" applyFont="1" applyAlignment="1">
      <alignment horizontal="center"/>
    </xf>
    <xf numFmtId="42" fontId="5" fillId="0" borderId="3" xfId="4" applyNumberFormat="1" applyFont="1" applyBorder="1"/>
    <xf numFmtId="166" fontId="5" fillId="0" borderId="3" xfId="4" applyNumberFormat="1" applyFont="1" applyBorder="1" applyAlignment="1">
      <alignment horizontal="center"/>
    </xf>
    <xf numFmtId="10" fontId="5" fillId="0" borderId="0" xfId="4" applyNumberFormat="1" applyFont="1" applyAlignment="1">
      <alignment horizontal="left"/>
    </xf>
    <xf numFmtId="166" fontId="5" fillId="0" borderId="0" xfId="4" applyNumberFormat="1" applyFont="1"/>
    <xf numFmtId="10" fontId="5" fillId="0" borderId="0" xfId="4" applyNumberFormat="1" applyFont="1"/>
    <xf numFmtId="0" fontId="8" fillId="0" borderId="0" xfId="4" applyFont="1"/>
    <xf numFmtId="0" fontId="9" fillId="0" borderId="0" xfId="4" applyFont="1" applyAlignment="1">
      <alignment horizontal="center"/>
    </xf>
    <xf numFmtId="49" fontId="5" fillId="0" borderId="0" xfId="4" applyNumberFormat="1" applyFont="1" applyAlignment="1">
      <alignment horizontal="left"/>
    </xf>
    <xf numFmtId="42" fontId="5" fillId="0" borderId="4" xfId="4" applyNumberFormat="1" applyFont="1" applyBorder="1"/>
    <xf numFmtId="0" fontId="5" fillId="0" borderId="0" xfId="0" applyFont="1"/>
    <xf numFmtId="166" fontId="0" fillId="0" borderId="0" xfId="0" applyNumberFormat="1"/>
    <xf numFmtId="0" fontId="10" fillId="0" borderId="0" xfId="5"/>
    <xf numFmtId="0" fontId="10" fillId="2" borderId="0" xfId="5" applyFill="1" applyAlignment="1">
      <alignment horizontal="left" wrapText="1"/>
    </xf>
    <xf numFmtId="0" fontId="11" fillId="5" borderId="0" xfId="5" applyFont="1" applyFill="1" applyAlignment="1">
      <alignment horizontal="left" wrapText="1"/>
    </xf>
    <xf numFmtId="0" fontId="10" fillId="5" borderId="0" xfId="5" applyFill="1" applyAlignment="1">
      <alignment horizontal="center" wrapText="1"/>
    </xf>
    <xf numFmtId="0" fontId="12" fillId="5" borderId="0" xfId="5" applyFont="1" applyFill="1" applyAlignment="1">
      <alignment horizontal="left" wrapText="1"/>
    </xf>
    <xf numFmtId="0" fontId="12" fillId="5" borderId="0" xfId="5" applyFont="1" applyFill="1" applyAlignment="1">
      <alignment horizontal="center" wrapText="1"/>
    </xf>
    <xf numFmtId="0" fontId="10" fillId="5" borderId="0" xfId="5" applyFill="1" applyAlignment="1">
      <alignment horizontal="left" wrapText="1"/>
    </xf>
    <xf numFmtId="0" fontId="13" fillId="2" borderId="0" xfId="5" applyFont="1" applyFill="1" applyAlignment="1">
      <alignment horizontal="left" wrapText="1"/>
    </xf>
    <xf numFmtId="0" fontId="10" fillId="2" borderId="0" xfId="5" applyFill="1" applyAlignment="1">
      <alignment horizontal="center" wrapText="1"/>
    </xf>
    <xf numFmtId="0" fontId="14" fillId="2" borderId="0" xfId="5" applyFont="1" applyFill="1" applyAlignment="1">
      <alignment horizontal="left" wrapText="1" indent="3"/>
    </xf>
    <xf numFmtId="37" fontId="3" fillId="2" borderId="0" xfId="5" applyNumberFormat="1" applyFont="1" applyFill="1" applyAlignment="1">
      <alignment horizontal="center" wrapText="1"/>
    </xf>
    <xf numFmtId="0" fontId="14" fillId="2" borderId="0" xfId="5" applyFont="1" applyFill="1" applyAlignment="1">
      <alignment horizontal="left" wrapText="1"/>
    </xf>
    <xf numFmtId="37" fontId="3" fillId="2" borderId="2" xfId="5" applyNumberFormat="1" applyFont="1" applyFill="1" applyBorder="1" applyAlignment="1">
      <alignment horizontal="center" wrapText="1"/>
    </xf>
    <xf numFmtId="0" fontId="14" fillId="2" borderId="0" xfId="5" applyFont="1" applyFill="1" applyAlignment="1">
      <alignment horizontal="center" wrapText="1"/>
    </xf>
    <xf numFmtId="0" fontId="10" fillId="2" borderId="2" xfId="5" applyFill="1" applyBorder="1" applyAlignment="1">
      <alignment horizontal="center" wrapText="1"/>
    </xf>
    <xf numFmtId="37" fontId="3" fillId="2" borderId="5" xfId="5" applyNumberFormat="1" applyFont="1" applyFill="1" applyBorder="1" applyAlignment="1">
      <alignment horizontal="center" wrapText="1"/>
    </xf>
    <xf numFmtId="0" fontId="15" fillId="5" borderId="0" xfId="5" applyFont="1" applyFill="1" applyAlignment="1">
      <alignment horizontal="left" wrapText="1"/>
    </xf>
    <xf numFmtId="0" fontId="16" fillId="5" borderId="0" xfId="5" applyFont="1" applyFill="1" applyAlignment="1">
      <alignment horizontal="left" wrapText="1"/>
    </xf>
    <xf numFmtId="0" fontId="17" fillId="5" borderId="0" xfId="5" applyFont="1" applyFill="1" applyAlignment="1">
      <alignment horizontal="center" wrapText="1"/>
    </xf>
    <xf numFmtId="0" fontId="18" fillId="2" borderId="0" xfId="5" applyFont="1" applyFill="1" applyAlignment="1">
      <alignment horizontal="left" wrapText="1"/>
    </xf>
    <xf numFmtId="0" fontId="19" fillId="2" borderId="0" xfId="5" applyFont="1" applyFill="1" applyAlignment="1">
      <alignment horizontal="left" wrapText="1"/>
    </xf>
    <xf numFmtId="0" fontId="19" fillId="2" borderId="0" xfId="5" applyFont="1" applyFill="1" applyAlignment="1">
      <alignment horizontal="left" wrapText="1" indent="3"/>
    </xf>
    <xf numFmtId="37" fontId="20" fillId="2" borderId="0" xfId="5" applyNumberFormat="1" applyFont="1" applyFill="1" applyAlignment="1">
      <alignment horizontal="center" wrapText="1"/>
    </xf>
    <xf numFmtId="37" fontId="20" fillId="2" borderId="2" xfId="5" applyNumberFormat="1" applyFont="1" applyFill="1" applyBorder="1" applyAlignment="1">
      <alignment horizontal="center" wrapText="1"/>
    </xf>
    <xf numFmtId="37" fontId="20" fillId="2" borderId="5" xfId="5" applyNumberFormat="1" applyFont="1" applyFill="1" applyBorder="1" applyAlignment="1">
      <alignment horizontal="center" wrapText="1"/>
    </xf>
    <xf numFmtId="37" fontId="10" fillId="3" borderId="0" xfId="5" applyNumberFormat="1" applyFill="1"/>
    <xf numFmtId="0" fontId="2" fillId="0" borderId="0" xfId="5" applyFont="1"/>
    <xf numFmtId="5" fontId="5" fillId="4" borderId="0" xfId="4" applyNumberFormat="1" applyFont="1" applyFill="1"/>
    <xf numFmtId="37" fontId="5" fillId="4" borderId="0" xfId="4" applyNumberFormat="1" applyFont="1" applyFill="1" applyAlignment="1">
      <alignment horizontal="left"/>
    </xf>
    <xf numFmtId="37" fontId="6" fillId="4" borderId="0" xfId="4" applyNumberFormat="1" applyFont="1" applyFill="1"/>
    <xf numFmtId="37" fontId="5" fillId="4" borderId="0" xfId="4" applyNumberFormat="1" applyFont="1" applyFill="1"/>
    <xf numFmtId="42" fontId="5" fillId="0" borderId="0" xfId="4" applyNumberFormat="1" applyFont="1"/>
    <xf numFmtId="37" fontId="20" fillId="3" borderId="0" xfId="5" applyNumberFormat="1" applyFont="1" applyFill="1" applyAlignment="1">
      <alignment horizontal="center" wrapText="1"/>
    </xf>
    <xf numFmtId="0" fontId="21" fillId="0" borderId="0" xfId="4" applyFont="1" applyAlignment="1">
      <alignment horizontal="left"/>
    </xf>
    <xf numFmtId="0" fontId="5" fillId="0" borderId="1" xfId="4" applyFont="1" applyBorder="1" applyAlignment="1">
      <alignment horizontal="fill"/>
    </xf>
    <xf numFmtId="0" fontId="5" fillId="0" borderId="1" xfId="4" applyFont="1" applyBorder="1" applyAlignment="1">
      <alignment horizontal="left"/>
    </xf>
    <xf numFmtId="0" fontId="5" fillId="0" borderId="1" xfId="4" applyFont="1" applyBorder="1"/>
    <xf numFmtId="0" fontId="6" fillId="0" borderId="0" xfId="4" applyFont="1" applyProtection="1">
      <protection locked="0"/>
    </xf>
    <xf numFmtId="164" fontId="5" fillId="0" borderId="0" xfId="4" applyNumberFormat="1" applyFont="1"/>
    <xf numFmtId="0" fontId="0" fillId="6" borderId="6" xfId="0" applyFill="1" applyBorder="1" applyProtection="1">
      <protection locked="0"/>
    </xf>
    <xf numFmtId="49" fontId="0" fillId="6" borderId="6" xfId="0" applyNumberFormat="1" applyFill="1" applyBorder="1" applyAlignment="1" applyProtection="1">
      <alignment vertical="top"/>
      <protection locked="0"/>
    </xf>
    <xf numFmtId="49" fontId="0" fillId="6" borderId="6" xfId="0" applyNumberFormat="1" applyFill="1" applyBorder="1" applyProtection="1">
      <protection locked="0"/>
    </xf>
    <xf numFmtId="3" fontId="0" fillId="7" borderId="6" xfId="0" applyNumberFormat="1" applyFill="1" applyBorder="1" applyProtection="1">
      <protection locked="0"/>
    </xf>
    <xf numFmtId="49" fontId="0" fillId="6" borderId="6" xfId="0" applyNumberFormat="1" applyFill="1" applyBorder="1" applyAlignment="1" applyProtection="1">
      <alignment horizontal="left" indent="1"/>
      <protection locked="0"/>
    </xf>
    <xf numFmtId="49" fontId="0" fillId="6" borderId="6" xfId="0" applyNumberFormat="1" applyFill="1" applyBorder="1" applyAlignment="1" applyProtection="1">
      <alignment horizontal="left" indent="2"/>
      <protection locked="0"/>
    </xf>
    <xf numFmtId="49" fontId="0" fillId="6" borderId="6" xfId="0" applyNumberFormat="1" applyFill="1" applyBorder="1" applyAlignment="1" applyProtection="1">
      <alignment horizontal="left" indent="3"/>
      <protection locked="0"/>
    </xf>
    <xf numFmtId="49" fontId="0" fillId="6" borderId="6" xfId="0" applyNumberFormat="1" applyFill="1" applyBorder="1" applyAlignment="1" applyProtection="1">
      <alignment horizontal="left" indent="4"/>
      <protection locked="0"/>
    </xf>
    <xf numFmtId="49" fontId="0" fillId="6" borderId="6" xfId="0" applyNumberFormat="1" applyFill="1" applyBorder="1" applyAlignment="1" applyProtection="1">
      <alignment horizontal="left" indent="5"/>
      <protection locked="0"/>
    </xf>
    <xf numFmtId="49" fontId="0" fillId="6" borderId="6" xfId="0" applyNumberFormat="1" applyFill="1" applyBorder="1" applyAlignment="1" applyProtection="1">
      <alignment horizontal="left" indent="6"/>
      <protection locked="0"/>
    </xf>
    <xf numFmtId="49" fontId="0" fillId="6" borderId="6" xfId="0" applyNumberFormat="1" applyFill="1" applyBorder="1" applyAlignment="1" applyProtection="1">
      <alignment horizontal="left" indent="7"/>
      <protection locked="0"/>
    </xf>
    <xf numFmtId="49" fontId="0" fillId="6" borderId="6" xfId="0" applyNumberFormat="1" applyFill="1" applyBorder="1" applyAlignment="1" applyProtection="1">
      <alignment horizontal="left" indent="8"/>
      <protection locked="0"/>
    </xf>
    <xf numFmtId="49" fontId="0" fillId="6" borderId="6" xfId="0" applyNumberFormat="1" applyFill="1" applyBorder="1" applyAlignment="1" applyProtection="1">
      <alignment horizontal="left" indent="9"/>
      <protection locked="0"/>
    </xf>
    <xf numFmtId="49" fontId="0" fillId="6" borderId="6" xfId="0" applyNumberFormat="1" applyFill="1" applyBorder="1" applyAlignment="1" applyProtection="1">
      <alignment horizontal="left" indent="10"/>
      <protection locked="0"/>
    </xf>
    <xf numFmtId="3" fontId="0" fillId="3" borderId="6" xfId="0" applyNumberFormat="1" applyFill="1" applyBorder="1" applyProtection="1">
      <protection locked="0"/>
    </xf>
    <xf numFmtId="3" fontId="0" fillId="0" borderId="0" xfId="0" applyNumberFormat="1"/>
    <xf numFmtId="0" fontId="22" fillId="0" borderId="0" xfId="0" applyFont="1" applyAlignment="1">
      <alignment horizontal="center"/>
    </xf>
    <xf numFmtId="10" fontId="5" fillId="0" borderId="0" xfId="4" quotePrefix="1" applyNumberFormat="1" applyFont="1" applyAlignment="1">
      <alignment horizontal="center"/>
    </xf>
    <xf numFmtId="10" fontId="5" fillId="0" borderId="3" xfId="4" applyNumberFormat="1" applyFont="1" applyBorder="1" applyAlignment="1">
      <alignment horizontal="center"/>
    </xf>
    <xf numFmtId="0" fontId="23" fillId="0" borderId="0" xfId="4" applyFont="1"/>
    <xf numFmtId="0" fontId="25" fillId="2" borderId="0" xfId="7" applyFont="1" applyFill="1"/>
    <xf numFmtId="0" fontId="24" fillId="0" borderId="0" xfId="7"/>
    <xf numFmtId="0" fontId="26" fillId="2" borderId="0" xfId="7" applyFont="1" applyFill="1"/>
    <xf numFmtId="0" fontId="24" fillId="2" borderId="0" xfId="7" applyFill="1" applyAlignment="1">
      <alignment horizontal="left" wrapText="1"/>
    </xf>
    <xf numFmtId="0" fontId="27" fillId="2" borderId="0" xfId="7" applyFont="1" applyFill="1" applyAlignment="1">
      <alignment horizontal="center" wrapText="1"/>
    </xf>
    <xf numFmtId="0" fontId="28" fillId="2" borderId="0" xfId="7" applyFont="1" applyFill="1" applyAlignment="1">
      <alignment horizontal="center" wrapText="1"/>
    </xf>
    <xf numFmtId="0" fontId="29" fillId="2" borderId="0" xfId="7" applyFont="1" applyFill="1" applyAlignment="1">
      <alignment horizontal="left"/>
    </xf>
    <xf numFmtId="0" fontId="24" fillId="2" borderId="0" xfId="7" applyFill="1" applyAlignment="1">
      <alignment horizontal="right"/>
    </xf>
    <xf numFmtId="0" fontId="27" fillId="2" borderId="0" xfId="7" applyFont="1" applyFill="1" applyAlignment="1">
      <alignment horizontal="left"/>
    </xf>
    <xf numFmtId="37" fontId="27" fillId="2" borderId="0" xfId="7" applyNumberFormat="1" applyFont="1" applyFill="1" applyAlignment="1">
      <alignment horizontal="right" indent="2"/>
    </xf>
    <xf numFmtId="0" fontId="27" fillId="2" borderId="0" xfId="7" applyFont="1" applyFill="1" applyAlignment="1">
      <alignment horizontal="left" indent="2"/>
    </xf>
    <xf numFmtId="0" fontId="27" fillId="2" borderId="0" xfId="7" applyFont="1" applyFill="1" applyAlignment="1">
      <alignment horizontal="right" indent="2"/>
    </xf>
    <xf numFmtId="167" fontId="27" fillId="2" borderId="0" xfId="7" applyNumberFormat="1" applyFont="1" applyFill="1" applyAlignment="1">
      <alignment horizontal="right" indent="2"/>
    </xf>
    <xf numFmtId="0" fontId="27" fillId="2" borderId="0" xfId="7" applyFont="1" applyFill="1" applyAlignment="1">
      <alignment horizontal="left" indent="4"/>
    </xf>
    <xf numFmtId="0" fontId="27" fillId="2" borderId="0" xfId="7" applyFont="1" applyFill="1" applyAlignment="1">
      <alignment horizontal="left" wrapText="1" indent="2"/>
    </xf>
    <xf numFmtId="37" fontId="27" fillId="2" borderId="0" xfId="7" applyNumberFormat="1" applyFont="1" applyFill="1" applyAlignment="1">
      <alignment horizontal="right" wrapText="1" indent="2"/>
    </xf>
    <xf numFmtId="37" fontId="27" fillId="2" borderId="0" xfId="7" applyNumberFormat="1" applyFont="1" applyFill="1" applyAlignment="1">
      <alignment horizontal="right"/>
    </xf>
    <xf numFmtId="37" fontId="27" fillId="2" borderId="2" xfId="7" applyNumberFormat="1" applyFont="1" applyFill="1" applyBorder="1" applyAlignment="1">
      <alignment horizontal="right"/>
    </xf>
    <xf numFmtId="0" fontId="24" fillId="2" borderId="0" xfId="7" applyFill="1" applyAlignment="1">
      <alignment horizontal="left"/>
    </xf>
    <xf numFmtId="0" fontId="24" fillId="2" borderId="2" xfId="7" applyFill="1" applyBorder="1" applyAlignment="1">
      <alignment horizontal="right"/>
    </xf>
    <xf numFmtId="0" fontId="27" fillId="2" borderId="0" xfId="7" applyFont="1" applyFill="1" applyAlignment="1">
      <alignment horizontal="right"/>
    </xf>
    <xf numFmtId="0" fontId="24" fillId="2" borderId="7" xfId="7" applyFill="1" applyBorder="1" applyAlignment="1">
      <alignment horizontal="right"/>
    </xf>
    <xf numFmtId="37" fontId="27" fillId="2" borderId="0" xfId="7" applyNumberFormat="1" applyFont="1" applyFill="1" applyAlignment="1">
      <alignment horizontal="right" wrapText="1"/>
    </xf>
    <xf numFmtId="0" fontId="27" fillId="2" borderId="0" xfId="7" applyFont="1" applyFill="1" applyAlignment="1">
      <alignment horizontal="left" wrapText="1" indent="4"/>
    </xf>
    <xf numFmtId="37" fontId="27" fillId="2" borderId="8" xfId="7" applyNumberFormat="1" applyFont="1" applyFill="1" applyBorder="1" applyAlignment="1">
      <alignment horizontal="right"/>
    </xf>
    <xf numFmtId="0" fontId="30" fillId="2" borderId="0" xfId="7" applyFont="1" applyFill="1"/>
    <xf numFmtId="0" fontId="25" fillId="2" borderId="0" xfId="0" applyFont="1" applyFill="1"/>
    <xf numFmtId="0" fontId="26" fillId="2" borderId="0" xfId="0" applyFont="1" applyFill="1"/>
    <xf numFmtId="0" fontId="0" fillId="2" borderId="0" xfId="0" applyFill="1" applyAlignment="1">
      <alignment horizontal="left" wrapText="1"/>
    </xf>
    <xf numFmtId="0" fontId="27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 wrapText="1"/>
    </xf>
    <xf numFmtId="0" fontId="29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7" fillId="2" borderId="0" xfId="0" applyFont="1" applyFill="1" applyAlignment="1">
      <alignment horizontal="left"/>
    </xf>
    <xf numFmtId="37" fontId="27" fillId="2" borderId="0" xfId="0" applyNumberFormat="1" applyFont="1" applyFill="1" applyAlignment="1">
      <alignment horizontal="right" indent="2"/>
    </xf>
    <xf numFmtId="0" fontId="27" fillId="2" borderId="0" xfId="0" applyFont="1" applyFill="1" applyAlignment="1">
      <alignment horizontal="left" indent="2"/>
    </xf>
    <xf numFmtId="0" fontId="27" fillId="2" borderId="0" xfId="0" applyFont="1" applyFill="1" applyAlignment="1">
      <alignment horizontal="right" indent="2"/>
    </xf>
    <xf numFmtId="0" fontId="27" fillId="2" borderId="0" xfId="0" applyFont="1" applyFill="1" applyAlignment="1">
      <alignment horizontal="left" indent="4"/>
    </xf>
    <xf numFmtId="0" fontId="27" fillId="2" borderId="0" xfId="0" applyFont="1" applyFill="1" applyAlignment="1">
      <alignment horizontal="left" wrapText="1" indent="2"/>
    </xf>
    <xf numFmtId="37" fontId="27" fillId="2" borderId="0" xfId="0" applyNumberFormat="1" applyFont="1" applyFill="1" applyAlignment="1">
      <alignment horizontal="right" wrapText="1" indent="2"/>
    </xf>
    <xf numFmtId="37" fontId="27" fillId="2" borderId="0" xfId="0" applyNumberFormat="1" applyFont="1" applyFill="1" applyAlignment="1">
      <alignment horizontal="right"/>
    </xf>
    <xf numFmtId="0" fontId="27" fillId="2" borderId="0" xfId="0" applyFont="1" applyFill="1" applyAlignment="1">
      <alignment horizontal="right"/>
    </xf>
    <xf numFmtId="37" fontId="27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167" fontId="27" fillId="2" borderId="0" xfId="0" applyNumberFormat="1" applyFont="1" applyFill="1" applyAlignment="1">
      <alignment horizontal="right"/>
    </xf>
    <xf numFmtId="37" fontId="27" fillId="2" borderId="0" xfId="0" applyNumberFormat="1" applyFont="1" applyFill="1" applyAlignment="1">
      <alignment horizontal="right" wrapText="1"/>
    </xf>
    <xf numFmtId="0" fontId="27" fillId="2" borderId="0" xfId="0" applyFont="1" applyFill="1" applyAlignment="1">
      <alignment horizontal="left" wrapText="1" indent="4"/>
    </xf>
    <xf numFmtId="167" fontId="27" fillId="2" borderId="0" xfId="0" applyNumberFormat="1" applyFont="1" applyFill="1" applyAlignment="1">
      <alignment horizontal="right" wrapText="1"/>
    </xf>
    <xf numFmtId="0" fontId="27" fillId="2" borderId="0" xfId="0" applyFont="1" applyFill="1" applyAlignment="1">
      <alignment horizontal="right" wrapText="1"/>
    </xf>
    <xf numFmtId="37" fontId="27" fillId="2" borderId="8" xfId="0" applyNumberFormat="1" applyFont="1" applyFill="1" applyBorder="1" applyAlignment="1">
      <alignment horizontal="right"/>
    </xf>
    <xf numFmtId="0" fontId="30" fillId="2" borderId="0" xfId="0" applyFont="1" applyFill="1"/>
    <xf numFmtId="0" fontId="27" fillId="2" borderId="0" xfId="0" applyFont="1" applyFill="1" applyAlignment="1">
      <alignment horizontal="left" wrapText="1"/>
    </xf>
    <xf numFmtId="0" fontId="0" fillId="2" borderId="0" xfId="0" applyFill="1" applyAlignment="1">
      <alignment horizontal="right" wrapText="1"/>
    </xf>
    <xf numFmtId="0" fontId="27" fillId="2" borderId="0" xfId="0" applyFont="1" applyFill="1" applyAlignment="1">
      <alignment horizontal="left" wrapText="1" indent="1"/>
    </xf>
    <xf numFmtId="0" fontId="27" fillId="2" borderId="2" xfId="0" applyFont="1" applyFill="1" applyBorder="1" applyAlignment="1">
      <alignment horizontal="right" vertical="center" wrapText="1"/>
    </xf>
    <xf numFmtId="37" fontId="27" fillId="2" borderId="2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left" wrapText="1" indent="2"/>
    </xf>
    <xf numFmtId="37" fontId="27" fillId="2" borderId="2" xfId="0" applyNumberFormat="1" applyFont="1" applyFill="1" applyBorder="1" applyAlignment="1">
      <alignment horizontal="right" wrapText="1"/>
    </xf>
    <xf numFmtId="0" fontId="27" fillId="2" borderId="0" xfId="0" applyFont="1" applyFill="1" applyAlignment="1">
      <alignment horizontal="left" wrapText="1" indent="3"/>
    </xf>
    <xf numFmtId="0" fontId="31" fillId="2" borderId="0" xfId="0" applyFont="1" applyFill="1"/>
    <xf numFmtId="0" fontId="27" fillId="3" borderId="0" xfId="7" applyFont="1" applyFill="1" applyAlignment="1">
      <alignment horizontal="left"/>
    </xf>
    <xf numFmtId="37" fontId="27" fillId="3" borderId="0" xfId="7" applyNumberFormat="1" applyFont="1" applyFill="1" applyAlignment="1">
      <alignment horizontal="right"/>
    </xf>
    <xf numFmtId="37" fontId="27" fillId="3" borderId="0" xfId="0" applyNumberFormat="1" applyFont="1" applyFill="1" applyAlignment="1">
      <alignment horizontal="right"/>
    </xf>
    <xf numFmtId="167" fontId="27" fillId="3" borderId="0" xfId="0" applyNumberFormat="1" applyFont="1" applyFill="1" applyAlignment="1">
      <alignment horizontal="right"/>
    </xf>
    <xf numFmtId="37" fontId="24" fillId="0" borderId="0" xfId="7" applyNumberFormat="1"/>
    <xf numFmtId="37" fontId="27" fillId="3" borderId="0" xfId="0" applyNumberFormat="1" applyFont="1" applyFill="1" applyAlignment="1">
      <alignment horizontal="right" wrapText="1"/>
    </xf>
    <xf numFmtId="0" fontId="17" fillId="2" borderId="0" xfId="5" applyFont="1" applyFill="1" applyAlignment="1">
      <alignment horizontal="center" wrapText="1"/>
    </xf>
    <xf numFmtId="0" fontId="17" fillId="2" borderId="2" xfId="5" applyFont="1" applyFill="1" applyBorder="1" applyAlignment="1">
      <alignment horizontal="center" wrapText="1"/>
    </xf>
    <xf numFmtId="0" fontId="32" fillId="0" borderId="0" xfId="7" applyFont="1"/>
    <xf numFmtId="0" fontId="2" fillId="0" borderId="0" xfId="7" applyFont="1"/>
    <xf numFmtId="37" fontId="33" fillId="0" borderId="0" xfId="7" applyNumberFormat="1" applyFont="1"/>
    <xf numFmtId="0" fontId="2" fillId="0" borderId="0" xfId="7" quotePrefix="1" applyFont="1"/>
    <xf numFmtId="37" fontId="34" fillId="0" borderId="0" xfId="7" applyNumberFormat="1" applyFont="1"/>
    <xf numFmtId="0" fontId="3" fillId="2" borderId="0" xfId="0" applyFont="1" applyFill="1" applyAlignment="1">
      <alignment horizontal="center" wrapText="1"/>
    </xf>
    <xf numFmtId="0" fontId="32" fillId="0" borderId="0" xfId="7" applyFont="1" applyAlignment="1">
      <alignment horizontal="center"/>
    </xf>
    <xf numFmtId="0" fontId="35" fillId="2" borderId="0" xfId="7" applyFont="1" applyFill="1" applyAlignment="1">
      <alignment horizontal="center" wrapText="1"/>
    </xf>
    <xf numFmtId="0" fontId="36" fillId="2" borderId="0" xfId="7" applyFont="1" applyFill="1" applyAlignment="1">
      <alignment horizontal="center" wrapText="1"/>
    </xf>
    <xf numFmtId="0" fontId="37" fillId="0" borderId="0" xfId="0" applyFont="1"/>
    <xf numFmtId="0" fontId="23" fillId="0" borderId="0" xfId="4" applyFont="1" applyAlignment="1">
      <alignment horizontal="center"/>
    </xf>
    <xf numFmtId="0" fontId="23" fillId="0" borderId="0" xfId="4" quotePrefix="1" applyFont="1" applyAlignment="1">
      <alignment horizontal="center"/>
    </xf>
    <xf numFmtId="0" fontId="23" fillId="0" borderId="0" xfId="4" applyFont="1" applyAlignment="1">
      <alignment horizontal="right"/>
    </xf>
    <xf numFmtId="166" fontId="23" fillId="0" borderId="0" xfId="4" applyNumberFormat="1" applyFont="1" applyAlignment="1">
      <alignment horizontal="center"/>
    </xf>
    <xf numFmtId="0" fontId="38" fillId="0" borderId="0" xfId="0" applyFont="1"/>
    <xf numFmtId="5" fontId="23" fillId="0" borderId="0" xfId="4" applyNumberFormat="1" applyFont="1"/>
    <xf numFmtId="165" fontId="23" fillId="0" borderId="1" xfId="1" applyNumberFormat="1" applyFont="1" applyBorder="1"/>
    <xf numFmtId="42" fontId="5" fillId="0" borderId="0" xfId="4" applyNumberFormat="1" applyFont="1" applyBorder="1"/>
    <xf numFmtId="174" fontId="5" fillId="0" borderId="1" xfId="8" applyNumberFormat="1" applyFont="1" applyBorder="1"/>
  </cellXfs>
  <cellStyles count="9">
    <cellStyle name="Comma" xfId="8" builtinId="3"/>
    <cellStyle name="Comma 2" xfId="3"/>
    <cellStyle name="Currency" xfId="1" builtinId="4"/>
    <cellStyle name="Normal" xfId="0" builtinId="0"/>
    <cellStyle name="Normal 2" xfId="2"/>
    <cellStyle name="Normal 3" xfId="4"/>
    <cellStyle name="Normal 4" xfId="5"/>
    <cellStyle name="Normal 4 2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27878</xdr:colOff>
      <xdr:row>33</xdr:row>
      <xdr:rowOff>37171</xdr:rowOff>
    </xdr:from>
    <xdr:to>
      <xdr:col>22</xdr:col>
      <xdr:colOff>204439</xdr:colOff>
      <xdr:row>37</xdr:row>
      <xdr:rowOff>157976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6BE9EAC2-0C23-FC83-7F7E-DDB5EE66D88F}"/>
            </a:ext>
          </a:extLst>
        </xdr:cNvPr>
        <xdr:cNvCxnSpPr/>
      </xdr:nvCxnSpPr>
      <xdr:spPr>
        <a:xfrm flipH="1">
          <a:off x="10417098" y="5566317"/>
          <a:ext cx="2611243" cy="7991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500063</xdr:colOff>
      <xdr:row>62</xdr:row>
      <xdr:rowOff>59531</xdr:rowOff>
    </xdr:from>
    <xdr:to>
      <xdr:col>14</xdr:col>
      <xdr:colOff>511969</xdr:colOff>
      <xdr:row>69</xdr:row>
      <xdr:rowOff>71437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553FA98B-5A4C-42DC-5D2B-34D23C43073C}"/>
            </a:ext>
          </a:extLst>
        </xdr:cNvPr>
        <xdr:cNvCxnSpPr/>
      </xdr:nvCxnSpPr>
      <xdr:spPr>
        <a:xfrm>
          <a:off x="18895219" y="11239500"/>
          <a:ext cx="11906" cy="12620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535781</xdr:colOff>
      <xdr:row>71</xdr:row>
      <xdr:rowOff>95249</xdr:rowOff>
    </xdr:from>
    <xdr:to>
      <xdr:col>14</xdr:col>
      <xdr:colOff>547688</xdr:colOff>
      <xdr:row>82</xdr:row>
      <xdr:rowOff>142875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A49E5D0C-5841-F790-8B45-268FA551BC0D}"/>
            </a:ext>
          </a:extLst>
        </xdr:cNvPr>
        <xdr:cNvCxnSpPr/>
      </xdr:nvCxnSpPr>
      <xdr:spPr>
        <a:xfrm flipH="1" flipV="1">
          <a:off x="18930937" y="12882562"/>
          <a:ext cx="11907" cy="20121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547687</xdr:colOff>
      <xdr:row>628</xdr:row>
      <xdr:rowOff>7938</xdr:rowOff>
    </xdr:from>
    <xdr:to>
      <xdr:col>4</xdr:col>
      <xdr:colOff>555625</xdr:colOff>
      <xdr:row>629</xdr:row>
      <xdr:rowOff>158750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5941F4B6-D8BA-1D62-9EFE-7342432E0C42}"/>
            </a:ext>
          </a:extLst>
        </xdr:cNvPr>
        <xdr:cNvCxnSpPr/>
      </xdr:nvCxnSpPr>
      <xdr:spPr>
        <a:xfrm>
          <a:off x="8929687" y="114657188"/>
          <a:ext cx="7938" cy="333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539750</xdr:colOff>
      <xdr:row>631</xdr:row>
      <xdr:rowOff>95250</xdr:rowOff>
    </xdr:from>
    <xdr:to>
      <xdr:col>4</xdr:col>
      <xdr:colOff>547688</xdr:colOff>
      <xdr:row>634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1BFDA249-9F16-11B6-C784-C10B04FDF391}"/>
            </a:ext>
          </a:extLst>
        </xdr:cNvPr>
        <xdr:cNvCxnSpPr/>
      </xdr:nvCxnSpPr>
      <xdr:spPr>
        <a:xfrm flipV="1">
          <a:off x="8921750" y="115292188"/>
          <a:ext cx="7938" cy="4524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14</xdr:col>
      <xdr:colOff>538996</xdr:colOff>
      <xdr:row>39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12134ED-3508-93DC-AA9B-3C8C95566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2925"/>
          <a:ext cx="9073396" cy="655320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42</xdr:row>
      <xdr:rowOff>17145</xdr:rowOff>
    </xdr:from>
    <xdr:to>
      <xdr:col>14</xdr:col>
      <xdr:colOff>397000</xdr:colOff>
      <xdr:row>62</xdr:row>
      <xdr:rowOff>78423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50D148A-C0EA-38D5-414A-9D968B917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20" y="7618095"/>
          <a:ext cx="8775190" cy="36807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koll/Desktop/Peoples%20Gas%20System%20Rate%20Case%20-%2020230023-GU/Company%20Filing%20-%2020230023-GU/05_MFRs_MS%20Excel%20Format/SCH-G1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Z59"/>
  <sheetViews>
    <sheetView showGridLines="0" tabSelected="1" zoomScale="89" zoomScaleNormal="89" zoomScaleSheetLayoutView="100" workbookViewId="0">
      <selection activeCell="Y46" sqref="Y46"/>
    </sheetView>
  </sheetViews>
  <sheetFormatPr defaultColWidth="11" defaultRowHeight="12.75" x14ac:dyDescent="0.2"/>
  <cols>
    <col min="1" max="3" width="11" style="5"/>
    <col min="4" max="4" width="15.5703125" style="5" customWidth="1"/>
    <col min="5" max="5" width="13.7109375" style="5" customWidth="1"/>
    <col min="6" max="6" width="4" style="5" customWidth="1"/>
    <col min="7" max="7" width="14.42578125" style="5" customWidth="1"/>
    <col min="8" max="8" width="4" style="5" customWidth="1"/>
    <col min="9" max="9" width="17.28515625" style="5" customWidth="1"/>
    <col min="10" max="10" width="3.140625" style="5" customWidth="1"/>
    <col min="11" max="11" width="17.28515625" style="5" customWidth="1"/>
    <col min="12" max="15" width="1" style="5" customWidth="1"/>
    <col min="16" max="16" width="7.28515625" style="5" customWidth="1"/>
    <col min="17" max="17" width="4.140625" style="5" customWidth="1"/>
    <col min="18" max="18" width="13.7109375" style="5" customWidth="1"/>
    <col min="19" max="19" width="4" style="5" customWidth="1"/>
    <col min="20" max="20" width="13.7109375" style="5" customWidth="1"/>
    <col min="21" max="21" width="4" style="5" customWidth="1"/>
    <col min="22" max="22" width="13.7109375" style="5" customWidth="1"/>
    <col min="23" max="23" width="4" style="5" customWidth="1"/>
    <col min="24" max="24" width="13.7109375" style="5" customWidth="1"/>
    <col min="25" max="261" width="11" style="5"/>
    <col min="262" max="262" width="12.140625" style="5" customWidth="1"/>
    <col min="263" max="263" width="13.7109375" style="5" customWidth="1"/>
    <col min="264" max="264" width="4" style="5" customWidth="1"/>
    <col min="265" max="265" width="14.42578125" style="5" customWidth="1"/>
    <col min="266" max="266" width="4" style="5" customWidth="1"/>
    <col min="267" max="267" width="17.28515625" style="5" customWidth="1"/>
    <col min="268" max="268" width="3.140625" style="5" customWidth="1"/>
    <col min="269" max="269" width="17.28515625" style="5" customWidth="1"/>
    <col min="270" max="271" width="11" style="5"/>
    <col min="272" max="272" width="7.5703125" style="5" customWidth="1"/>
    <col min="273" max="273" width="13.28515625" style="5" customWidth="1"/>
    <col min="274" max="274" width="11" style="5"/>
    <col min="275" max="276" width="9.85546875" style="5" customWidth="1"/>
    <col min="277" max="277" width="14.42578125" style="5" customWidth="1"/>
    <col min="278" max="517" width="11" style="5"/>
    <col min="518" max="518" width="12.140625" style="5" customWidth="1"/>
    <col min="519" max="519" width="13.7109375" style="5" customWidth="1"/>
    <col min="520" max="520" width="4" style="5" customWidth="1"/>
    <col min="521" max="521" width="14.42578125" style="5" customWidth="1"/>
    <col min="522" max="522" width="4" style="5" customWidth="1"/>
    <col min="523" max="523" width="17.28515625" style="5" customWidth="1"/>
    <col min="524" max="524" width="3.140625" style="5" customWidth="1"/>
    <col min="525" max="525" width="17.28515625" style="5" customWidth="1"/>
    <col min="526" max="527" width="11" style="5"/>
    <col min="528" max="528" width="7.5703125" style="5" customWidth="1"/>
    <col min="529" max="529" width="13.28515625" style="5" customWidth="1"/>
    <col min="530" max="530" width="11" style="5"/>
    <col min="531" max="532" width="9.85546875" style="5" customWidth="1"/>
    <col min="533" max="533" width="14.42578125" style="5" customWidth="1"/>
    <col min="534" max="773" width="11" style="5"/>
    <col min="774" max="774" width="12.140625" style="5" customWidth="1"/>
    <col min="775" max="775" width="13.7109375" style="5" customWidth="1"/>
    <col min="776" max="776" width="4" style="5" customWidth="1"/>
    <col min="777" max="777" width="14.42578125" style="5" customWidth="1"/>
    <col min="778" max="778" width="4" style="5" customWidth="1"/>
    <col min="779" max="779" width="17.28515625" style="5" customWidth="1"/>
    <col min="780" max="780" width="3.140625" style="5" customWidth="1"/>
    <col min="781" max="781" width="17.28515625" style="5" customWidth="1"/>
    <col min="782" max="783" width="11" style="5"/>
    <col min="784" max="784" width="7.5703125" style="5" customWidth="1"/>
    <col min="785" max="785" width="13.28515625" style="5" customWidth="1"/>
    <col min="786" max="786" width="11" style="5"/>
    <col min="787" max="788" width="9.85546875" style="5" customWidth="1"/>
    <col min="789" max="789" width="14.42578125" style="5" customWidth="1"/>
    <col min="790" max="1029" width="11" style="5"/>
    <col min="1030" max="1030" width="12.140625" style="5" customWidth="1"/>
    <col min="1031" max="1031" width="13.7109375" style="5" customWidth="1"/>
    <col min="1032" max="1032" width="4" style="5" customWidth="1"/>
    <col min="1033" max="1033" width="14.42578125" style="5" customWidth="1"/>
    <col min="1034" max="1034" width="4" style="5" customWidth="1"/>
    <col min="1035" max="1035" width="17.28515625" style="5" customWidth="1"/>
    <col min="1036" max="1036" width="3.140625" style="5" customWidth="1"/>
    <col min="1037" max="1037" width="17.28515625" style="5" customWidth="1"/>
    <col min="1038" max="1039" width="11" style="5"/>
    <col min="1040" max="1040" width="7.5703125" style="5" customWidth="1"/>
    <col min="1041" max="1041" width="13.28515625" style="5" customWidth="1"/>
    <col min="1042" max="1042" width="11" style="5"/>
    <col min="1043" max="1044" width="9.85546875" style="5" customWidth="1"/>
    <col min="1045" max="1045" width="14.42578125" style="5" customWidth="1"/>
    <col min="1046" max="1285" width="11" style="5"/>
    <col min="1286" max="1286" width="12.140625" style="5" customWidth="1"/>
    <col min="1287" max="1287" width="13.7109375" style="5" customWidth="1"/>
    <col min="1288" max="1288" width="4" style="5" customWidth="1"/>
    <col min="1289" max="1289" width="14.42578125" style="5" customWidth="1"/>
    <col min="1290" max="1290" width="4" style="5" customWidth="1"/>
    <col min="1291" max="1291" width="17.28515625" style="5" customWidth="1"/>
    <col min="1292" max="1292" width="3.140625" style="5" customWidth="1"/>
    <col min="1293" max="1293" width="17.28515625" style="5" customWidth="1"/>
    <col min="1294" max="1295" width="11" style="5"/>
    <col min="1296" max="1296" width="7.5703125" style="5" customWidth="1"/>
    <col min="1297" max="1297" width="13.28515625" style="5" customWidth="1"/>
    <col min="1298" max="1298" width="11" style="5"/>
    <col min="1299" max="1300" width="9.85546875" style="5" customWidth="1"/>
    <col min="1301" max="1301" width="14.42578125" style="5" customWidth="1"/>
    <col min="1302" max="1541" width="11" style="5"/>
    <col min="1542" max="1542" width="12.140625" style="5" customWidth="1"/>
    <col min="1543" max="1543" width="13.7109375" style="5" customWidth="1"/>
    <col min="1544" max="1544" width="4" style="5" customWidth="1"/>
    <col min="1545" max="1545" width="14.42578125" style="5" customWidth="1"/>
    <col min="1546" max="1546" width="4" style="5" customWidth="1"/>
    <col min="1547" max="1547" width="17.28515625" style="5" customWidth="1"/>
    <col min="1548" max="1548" width="3.140625" style="5" customWidth="1"/>
    <col min="1549" max="1549" width="17.28515625" style="5" customWidth="1"/>
    <col min="1550" max="1551" width="11" style="5"/>
    <col min="1552" max="1552" width="7.5703125" style="5" customWidth="1"/>
    <col min="1553" max="1553" width="13.28515625" style="5" customWidth="1"/>
    <col min="1554" max="1554" width="11" style="5"/>
    <col min="1555" max="1556" width="9.85546875" style="5" customWidth="1"/>
    <col min="1557" max="1557" width="14.42578125" style="5" customWidth="1"/>
    <col min="1558" max="1797" width="11" style="5"/>
    <col min="1798" max="1798" width="12.140625" style="5" customWidth="1"/>
    <col min="1799" max="1799" width="13.7109375" style="5" customWidth="1"/>
    <col min="1800" max="1800" width="4" style="5" customWidth="1"/>
    <col min="1801" max="1801" width="14.42578125" style="5" customWidth="1"/>
    <col min="1802" max="1802" width="4" style="5" customWidth="1"/>
    <col min="1803" max="1803" width="17.28515625" style="5" customWidth="1"/>
    <col min="1804" max="1804" width="3.140625" style="5" customWidth="1"/>
    <col min="1805" max="1805" width="17.28515625" style="5" customWidth="1"/>
    <col min="1806" max="1807" width="11" style="5"/>
    <col min="1808" max="1808" width="7.5703125" style="5" customWidth="1"/>
    <col min="1809" max="1809" width="13.28515625" style="5" customWidth="1"/>
    <col min="1810" max="1810" width="11" style="5"/>
    <col min="1811" max="1812" width="9.85546875" style="5" customWidth="1"/>
    <col min="1813" max="1813" width="14.42578125" style="5" customWidth="1"/>
    <col min="1814" max="2053" width="11" style="5"/>
    <col min="2054" max="2054" width="12.140625" style="5" customWidth="1"/>
    <col min="2055" max="2055" width="13.7109375" style="5" customWidth="1"/>
    <col min="2056" max="2056" width="4" style="5" customWidth="1"/>
    <col min="2057" max="2057" width="14.42578125" style="5" customWidth="1"/>
    <col min="2058" max="2058" width="4" style="5" customWidth="1"/>
    <col min="2059" max="2059" width="17.28515625" style="5" customWidth="1"/>
    <col min="2060" max="2060" width="3.140625" style="5" customWidth="1"/>
    <col min="2061" max="2061" width="17.28515625" style="5" customWidth="1"/>
    <col min="2062" max="2063" width="11" style="5"/>
    <col min="2064" max="2064" width="7.5703125" style="5" customWidth="1"/>
    <col min="2065" max="2065" width="13.28515625" style="5" customWidth="1"/>
    <col min="2066" max="2066" width="11" style="5"/>
    <col min="2067" max="2068" width="9.85546875" style="5" customWidth="1"/>
    <col min="2069" max="2069" width="14.42578125" style="5" customWidth="1"/>
    <col min="2070" max="2309" width="11" style="5"/>
    <col min="2310" max="2310" width="12.140625" style="5" customWidth="1"/>
    <col min="2311" max="2311" width="13.7109375" style="5" customWidth="1"/>
    <col min="2312" max="2312" width="4" style="5" customWidth="1"/>
    <col min="2313" max="2313" width="14.42578125" style="5" customWidth="1"/>
    <col min="2314" max="2314" width="4" style="5" customWidth="1"/>
    <col min="2315" max="2315" width="17.28515625" style="5" customWidth="1"/>
    <col min="2316" max="2316" width="3.140625" style="5" customWidth="1"/>
    <col min="2317" max="2317" width="17.28515625" style="5" customWidth="1"/>
    <col min="2318" max="2319" width="11" style="5"/>
    <col min="2320" max="2320" width="7.5703125" style="5" customWidth="1"/>
    <col min="2321" max="2321" width="13.28515625" style="5" customWidth="1"/>
    <col min="2322" max="2322" width="11" style="5"/>
    <col min="2323" max="2324" width="9.85546875" style="5" customWidth="1"/>
    <col min="2325" max="2325" width="14.42578125" style="5" customWidth="1"/>
    <col min="2326" max="2565" width="11" style="5"/>
    <col min="2566" max="2566" width="12.140625" style="5" customWidth="1"/>
    <col min="2567" max="2567" width="13.7109375" style="5" customWidth="1"/>
    <col min="2568" max="2568" width="4" style="5" customWidth="1"/>
    <col min="2569" max="2569" width="14.42578125" style="5" customWidth="1"/>
    <col min="2570" max="2570" width="4" style="5" customWidth="1"/>
    <col min="2571" max="2571" width="17.28515625" style="5" customWidth="1"/>
    <col min="2572" max="2572" width="3.140625" style="5" customWidth="1"/>
    <col min="2573" max="2573" width="17.28515625" style="5" customWidth="1"/>
    <col min="2574" max="2575" width="11" style="5"/>
    <col min="2576" max="2576" width="7.5703125" style="5" customWidth="1"/>
    <col min="2577" max="2577" width="13.28515625" style="5" customWidth="1"/>
    <col min="2578" max="2578" width="11" style="5"/>
    <col min="2579" max="2580" width="9.85546875" style="5" customWidth="1"/>
    <col min="2581" max="2581" width="14.42578125" style="5" customWidth="1"/>
    <col min="2582" max="2821" width="11" style="5"/>
    <col min="2822" max="2822" width="12.140625" style="5" customWidth="1"/>
    <col min="2823" max="2823" width="13.7109375" style="5" customWidth="1"/>
    <col min="2824" max="2824" width="4" style="5" customWidth="1"/>
    <col min="2825" max="2825" width="14.42578125" style="5" customWidth="1"/>
    <col min="2826" max="2826" width="4" style="5" customWidth="1"/>
    <col min="2827" max="2827" width="17.28515625" style="5" customWidth="1"/>
    <col min="2828" max="2828" width="3.140625" style="5" customWidth="1"/>
    <col min="2829" max="2829" width="17.28515625" style="5" customWidth="1"/>
    <col min="2830" max="2831" width="11" style="5"/>
    <col min="2832" max="2832" width="7.5703125" style="5" customWidth="1"/>
    <col min="2833" max="2833" width="13.28515625" style="5" customWidth="1"/>
    <col min="2834" max="2834" width="11" style="5"/>
    <col min="2835" max="2836" width="9.85546875" style="5" customWidth="1"/>
    <col min="2837" max="2837" width="14.42578125" style="5" customWidth="1"/>
    <col min="2838" max="3077" width="11" style="5"/>
    <col min="3078" max="3078" width="12.140625" style="5" customWidth="1"/>
    <col min="3079" max="3079" width="13.7109375" style="5" customWidth="1"/>
    <col min="3080" max="3080" width="4" style="5" customWidth="1"/>
    <col min="3081" max="3081" width="14.42578125" style="5" customWidth="1"/>
    <col min="3082" max="3082" width="4" style="5" customWidth="1"/>
    <col min="3083" max="3083" width="17.28515625" style="5" customWidth="1"/>
    <col min="3084" max="3084" width="3.140625" style="5" customWidth="1"/>
    <col min="3085" max="3085" width="17.28515625" style="5" customWidth="1"/>
    <col min="3086" max="3087" width="11" style="5"/>
    <col min="3088" max="3088" width="7.5703125" style="5" customWidth="1"/>
    <col min="3089" max="3089" width="13.28515625" style="5" customWidth="1"/>
    <col min="3090" max="3090" width="11" style="5"/>
    <col min="3091" max="3092" width="9.85546875" style="5" customWidth="1"/>
    <col min="3093" max="3093" width="14.42578125" style="5" customWidth="1"/>
    <col min="3094" max="3333" width="11" style="5"/>
    <col min="3334" max="3334" width="12.140625" style="5" customWidth="1"/>
    <col min="3335" max="3335" width="13.7109375" style="5" customWidth="1"/>
    <col min="3336" max="3336" width="4" style="5" customWidth="1"/>
    <col min="3337" max="3337" width="14.42578125" style="5" customWidth="1"/>
    <col min="3338" max="3338" width="4" style="5" customWidth="1"/>
    <col min="3339" max="3339" width="17.28515625" style="5" customWidth="1"/>
    <col min="3340" max="3340" width="3.140625" style="5" customWidth="1"/>
    <col min="3341" max="3341" width="17.28515625" style="5" customWidth="1"/>
    <col min="3342" max="3343" width="11" style="5"/>
    <col min="3344" max="3344" width="7.5703125" style="5" customWidth="1"/>
    <col min="3345" max="3345" width="13.28515625" style="5" customWidth="1"/>
    <col min="3346" max="3346" width="11" style="5"/>
    <col min="3347" max="3348" width="9.85546875" style="5" customWidth="1"/>
    <col min="3349" max="3349" width="14.42578125" style="5" customWidth="1"/>
    <col min="3350" max="3589" width="11" style="5"/>
    <col min="3590" max="3590" width="12.140625" style="5" customWidth="1"/>
    <col min="3591" max="3591" width="13.7109375" style="5" customWidth="1"/>
    <col min="3592" max="3592" width="4" style="5" customWidth="1"/>
    <col min="3593" max="3593" width="14.42578125" style="5" customWidth="1"/>
    <col min="3594" max="3594" width="4" style="5" customWidth="1"/>
    <col min="3595" max="3595" width="17.28515625" style="5" customWidth="1"/>
    <col min="3596" max="3596" width="3.140625" style="5" customWidth="1"/>
    <col min="3597" max="3597" width="17.28515625" style="5" customWidth="1"/>
    <col min="3598" max="3599" width="11" style="5"/>
    <col min="3600" max="3600" width="7.5703125" style="5" customWidth="1"/>
    <col min="3601" max="3601" width="13.28515625" style="5" customWidth="1"/>
    <col min="3602" max="3602" width="11" style="5"/>
    <col min="3603" max="3604" width="9.85546875" style="5" customWidth="1"/>
    <col min="3605" max="3605" width="14.42578125" style="5" customWidth="1"/>
    <col min="3606" max="3845" width="11" style="5"/>
    <col min="3846" max="3846" width="12.140625" style="5" customWidth="1"/>
    <col min="3847" max="3847" width="13.7109375" style="5" customWidth="1"/>
    <col min="3848" max="3848" width="4" style="5" customWidth="1"/>
    <col min="3849" max="3849" width="14.42578125" style="5" customWidth="1"/>
    <col min="3850" max="3850" width="4" style="5" customWidth="1"/>
    <col min="3851" max="3851" width="17.28515625" style="5" customWidth="1"/>
    <col min="3852" max="3852" width="3.140625" style="5" customWidth="1"/>
    <col min="3853" max="3853" width="17.28515625" style="5" customWidth="1"/>
    <col min="3854" max="3855" width="11" style="5"/>
    <col min="3856" max="3856" width="7.5703125" style="5" customWidth="1"/>
    <col min="3857" max="3857" width="13.28515625" style="5" customWidth="1"/>
    <col min="3858" max="3858" width="11" style="5"/>
    <col min="3859" max="3860" width="9.85546875" style="5" customWidth="1"/>
    <col min="3861" max="3861" width="14.42578125" style="5" customWidth="1"/>
    <col min="3862" max="4101" width="11" style="5"/>
    <col min="4102" max="4102" width="12.140625" style="5" customWidth="1"/>
    <col min="4103" max="4103" width="13.7109375" style="5" customWidth="1"/>
    <col min="4104" max="4104" width="4" style="5" customWidth="1"/>
    <col min="4105" max="4105" width="14.42578125" style="5" customWidth="1"/>
    <col min="4106" max="4106" width="4" style="5" customWidth="1"/>
    <col min="4107" max="4107" width="17.28515625" style="5" customWidth="1"/>
    <col min="4108" max="4108" width="3.140625" style="5" customWidth="1"/>
    <col min="4109" max="4109" width="17.28515625" style="5" customWidth="1"/>
    <col min="4110" max="4111" width="11" style="5"/>
    <col min="4112" max="4112" width="7.5703125" style="5" customWidth="1"/>
    <col min="4113" max="4113" width="13.28515625" style="5" customWidth="1"/>
    <col min="4114" max="4114" width="11" style="5"/>
    <col min="4115" max="4116" width="9.85546875" style="5" customWidth="1"/>
    <col min="4117" max="4117" width="14.42578125" style="5" customWidth="1"/>
    <col min="4118" max="4357" width="11" style="5"/>
    <col min="4358" max="4358" width="12.140625" style="5" customWidth="1"/>
    <col min="4359" max="4359" width="13.7109375" style="5" customWidth="1"/>
    <col min="4360" max="4360" width="4" style="5" customWidth="1"/>
    <col min="4361" max="4361" width="14.42578125" style="5" customWidth="1"/>
    <col min="4362" max="4362" width="4" style="5" customWidth="1"/>
    <col min="4363" max="4363" width="17.28515625" style="5" customWidth="1"/>
    <col min="4364" max="4364" width="3.140625" style="5" customWidth="1"/>
    <col min="4365" max="4365" width="17.28515625" style="5" customWidth="1"/>
    <col min="4366" max="4367" width="11" style="5"/>
    <col min="4368" max="4368" width="7.5703125" style="5" customWidth="1"/>
    <col min="4369" max="4369" width="13.28515625" style="5" customWidth="1"/>
    <col min="4370" max="4370" width="11" style="5"/>
    <col min="4371" max="4372" width="9.85546875" style="5" customWidth="1"/>
    <col min="4373" max="4373" width="14.42578125" style="5" customWidth="1"/>
    <col min="4374" max="4613" width="11" style="5"/>
    <col min="4614" max="4614" width="12.140625" style="5" customWidth="1"/>
    <col min="4615" max="4615" width="13.7109375" style="5" customWidth="1"/>
    <col min="4616" max="4616" width="4" style="5" customWidth="1"/>
    <col min="4617" max="4617" width="14.42578125" style="5" customWidth="1"/>
    <col min="4618" max="4618" width="4" style="5" customWidth="1"/>
    <col min="4619" max="4619" width="17.28515625" style="5" customWidth="1"/>
    <col min="4620" max="4620" width="3.140625" style="5" customWidth="1"/>
    <col min="4621" max="4621" width="17.28515625" style="5" customWidth="1"/>
    <col min="4622" max="4623" width="11" style="5"/>
    <col min="4624" max="4624" width="7.5703125" style="5" customWidth="1"/>
    <col min="4625" max="4625" width="13.28515625" style="5" customWidth="1"/>
    <col min="4626" max="4626" width="11" style="5"/>
    <col min="4627" max="4628" width="9.85546875" style="5" customWidth="1"/>
    <col min="4629" max="4629" width="14.42578125" style="5" customWidth="1"/>
    <col min="4630" max="4869" width="11" style="5"/>
    <col min="4870" max="4870" width="12.140625" style="5" customWidth="1"/>
    <col min="4871" max="4871" width="13.7109375" style="5" customWidth="1"/>
    <col min="4872" max="4872" width="4" style="5" customWidth="1"/>
    <col min="4873" max="4873" width="14.42578125" style="5" customWidth="1"/>
    <col min="4874" max="4874" width="4" style="5" customWidth="1"/>
    <col min="4875" max="4875" width="17.28515625" style="5" customWidth="1"/>
    <col min="4876" max="4876" width="3.140625" style="5" customWidth="1"/>
    <col min="4877" max="4877" width="17.28515625" style="5" customWidth="1"/>
    <col min="4878" max="4879" width="11" style="5"/>
    <col min="4880" max="4880" width="7.5703125" style="5" customWidth="1"/>
    <col min="4881" max="4881" width="13.28515625" style="5" customWidth="1"/>
    <col min="4882" max="4882" width="11" style="5"/>
    <col min="4883" max="4884" width="9.85546875" style="5" customWidth="1"/>
    <col min="4885" max="4885" width="14.42578125" style="5" customWidth="1"/>
    <col min="4886" max="5125" width="11" style="5"/>
    <col min="5126" max="5126" width="12.140625" style="5" customWidth="1"/>
    <col min="5127" max="5127" width="13.7109375" style="5" customWidth="1"/>
    <col min="5128" max="5128" width="4" style="5" customWidth="1"/>
    <col min="5129" max="5129" width="14.42578125" style="5" customWidth="1"/>
    <col min="5130" max="5130" width="4" style="5" customWidth="1"/>
    <col min="5131" max="5131" width="17.28515625" style="5" customWidth="1"/>
    <col min="5132" max="5132" width="3.140625" style="5" customWidth="1"/>
    <col min="5133" max="5133" width="17.28515625" style="5" customWidth="1"/>
    <col min="5134" max="5135" width="11" style="5"/>
    <col min="5136" max="5136" width="7.5703125" style="5" customWidth="1"/>
    <col min="5137" max="5137" width="13.28515625" style="5" customWidth="1"/>
    <col min="5138" max="5138" width="11" style="5"/>
    <col min="5139" max="5140" width="9.85546875" style="5" customWidth="1"/>
    <col min="5141" max="5141" width="14.42578125" style="5" customWidth="1"/>
    <col min="5142" max="5381" width="11" style="5"/>
    <col min="5382" max="5382" width="12.140625" style="5" customWidth="1"/>
    <col min="5383" max="5383" width="13.7109375" style="5" customWidth="1"/>
    <col min="5384" max="5384" width="4" style="5" customWidth="1"/>
    <col min="5385" max="5385" width="14.42578125" style="5" customWidth="1"/>
    <col min="5386" max="5386" width="4" style="5" customWidth="1"/>
    <col min="5387" max="5387" width="17.28515625" style="5" customWidth="1"/>
    <col min="5388" max="5388" width="3.140625" style="5" customWidth="1"/>
    <col min="5389" max="5389" width="17.28515625" style="5" customWidth="1"/>
    <col min="5390" max="5391" width="11" style="5"/>
    <col min="5392" max="5392" width="7.5703125" style="5" customWidth="1"/>
    <col min="5393" max="5393" width="13.28515625" style="5" customWidth="1"/>
    <col min="5394" max="5394" width="11" style="5"/>
    <col min="5395" max="5396" width="9.85546875" style="5" customWidth="1"/>
    <col min="5397" max="5397" width="14.42578125" style="5" customWidth="1"/>
    <col min="5398" max="5637" width="11" style="5"/>
    <col min="5638" max="5638" width="12.140625" style="5" customWidth="1"/>
    <col min="5639" max="5639" width="13.7109375" style="5" customWidth="1"/>
    <col min="5640" max="5640" width="4" style="5" customWidth="1"/>
    <col min="5641" max="5641" width="14.42578125" style="5" customWidth="1"/>
    <col min="5642" max="5642" width="4" style="5" customWidth="1"/>
    <col min="5643" max="5643" width="17.28515625" style="5" customWidth="1"/>
    <col min="5644" max="5644" width="3.140625" style="5" customWidth="1"/>
    <col min="5645" max="5645" width="17.28515625" style="5" customWidth="1"/>
    <col min="5646" max="5647" width="11" style="5"/>
    <col min="5648" max="5648" width="7.5703125" style="5" customWidth="1"/>
    <col min="5649" max="5649" width="13.28515625" style="5" customWidth="1"/>
    <col min="5650" max="5650" width="11" style="5"/>
    <col min="5651" max="5652" width="9.85546875" style="5" customWidth="1"/>
    <col min="5653" max="5653" width="14.42578125" style="5" customWidth="1"/>
    <col min="5654" max="5893" width="11" style="5"/>
    <col min="5894" max="5894" width="12.140625" style="5" customWidth="1"/>
    <col min="5895" max="5895" width="13.7109375" style="5" customWidth="1"/>
    <col min="5896" max="5896" width="4" style="5" customWidth="1"/>
    <col min="5897" max="5897" width="14.42578125" style="5" customWidth="1"/>
    <col min="5898" max="5898" width="4" style="5" customWidth="1"/>
    <col min="5899" max="5899" width="17.28515625" style="5" customWidth="1"/>
    <col min="5900" max="5900" width="3.140625" style="5" customWidth="1"/>
    <col min="5901" max="5901" width="17.28515625" style="5" customWidth="1"/>
    <col min="5902" max="5903" width="11" style="5"/>
    <col min="5904" max="5904" width="7.5703125" style="5" customWidth="1"/>
    <col min="5905" max="5905" width="13.28515625" style="5" customWidth="1"/>
    <col min="5906" max="5906" width="11" style="5"/>
    <col min="5907" max="5908" width="9.85546875" style="5" customWidth="1"/>
    <col min="5909" max="5909" width="14.42578125" style="5" customWidth="1"/>
    <col min="5910" max="6149" width="11" style="5"/>
    <col min="6150" max="6150" width="12.140625" style="5" customWidth="1"/>
    <col min="6151" max="6151" width="13.7109375" style="5" customWidth="1"/>
    <col min="6152" max="6152" width="4" style="5" customWidth="1"/>
    <col min="6153" max="6153" width="14.42578125" style="5" customWidth="1"/>
    <col min="6154" max="6154" width="4" style="5" customWidth="1"/>
    <col min="6155" max="6155" width="17.28515625" style="5" customWidth="1"/>
    <col min="6156" max="6156" width="3.140625" style="5" customWidth="1"/>
    <col min="6157" max="6157" width="17.28515625" style="5" customWidth="1"/>
    <col min="6158" max="6159" width="11" style="5"/>
    <col min="6160" max="6160" width="7.5703125" style="5" customWidth="1"/>
    <col min="6161" max="6161" width="13.28515625" style="5" customWidth="1"/>
    <col min="6162" max="6162" width="11" style="5"/>
    <col min="6163" max="6164" width="9.85546875" style="5" customWidth="1"/>
    <col min="6165" max="6165" width="14.42578125" style="5" customWidth="1"/>
    <col min="6166" max="6405" width="11" style="5"/>
    <col min="6406" max="6406" width="12.140625" style="5" customWidth="1"/>
    <col min="6407" max="6407" width="13.7109375" style="5" customWidth="1"/>
    <col min="6408" max="6408" width="4" style="5" customWidth="1"/>
    <col min="6409" max="6409" width="14.42578125" style="5" customWidth="1"/>
    <col min="6410" max="6410" width="4" style="5" customWidth="1"/>
    <col min="6411" max="6411" width="17.28515625" style="5" customWidth="1"/>
    <col min="6412" max="6412" width="3.140625" style="5" customWidth="1"/>
    <col min="6413" max="6413" width="17.28515625" style="5" customWidth="1"/>
    <col min="6414" max="6415" width="11" style="5"/>
    <col min="6416" max="6416" width="7.5703125" style="5" customWidth="1"/>
    <col min="6417" max="6417" width="13.28515625" style="5" customWidth="1"/>
    <col min="6418" max="6418" width="11" style="5"/>
    <col min="6419" max="6420" width="9.85546875" style="5" customWidth="1"/>
    <col min="6421" max="6421" width="14.42578125" style="5" customWidth="1"/>
    <col min="6422" max="6661" width="11" style="5"/>
    <col min="6662" max="6662" width="12.140625" style="5" customWidth="1"/>
    <col min="6663" max="6663" width="13.7109375" style="5" customWidth="1"/>
    <col min="6664" max="6664" width="4" style="5" customWidth="1"/>
    <col min="6665" max="6665" width="14.42578125" style="5" customWidth="1"/>
    <col min="6666" max="6666" width="4" style="5" customWidth="1"/>
    <col min="6667" max="6667" width="17.28515625" style="5" customWidth="1"/>
    <col min="6668" max="6668" width="3.140625" style="5" customWidth="1"/>
    <col min="6669" max="6669" width="17.28515625" style="5" customWidth="1"/>
    <col min="6670" max="6671" width="11" style="5"/>
    <col min="6672" max="6672" width="7.5703125" style="5" customWidth="1"/>
    <col min="6673" max="6673" width="13.28515625" style="5" customWidth="1"/>
    <col min="6674" max="6674" width="11" style="5"/>
    <col min="6675" max="6676" width="9.85546875" style="5" customWidth="1"/>
    <col min="6677" max="6677" width="14.42578125" style="5" customWidth="1"/>
    <col min="6678" max="6917" width="11" style="5"/>
    <col min="6918" max="6918" width="12.140625" style="5" customWidth="1"/>
    <col min="6919" max="6919" width="13.7109375" style="5" customWidth="1"/>
    <col min="6920" max="6920" width="4" style="5" customWidth="1"/>
    <col min="6921" max="6921" width="14.42578125" style="5" customWidth="1"/>
    <col min="6922" max="6922" width="4" style="5" customWidth="1"/>
    <col min="6923" max="6923" width="17.28515625" style="5" customWidth="1"/>
    <col min="6924" max="6924" width="3.140625" style="5" customWidth="1"/>
    <col min="6925" max="6925" width="17.28515625" style="5" customWidth="1"/>
    <col min="6926" max="6927" width="11" style="5"/>
    <col min="6928" max="6928" width="7.5703125" style="5" customWidth="1"/>
    <col min="6929" max="6929" width="13.28515625" style="5" customWidth="1"/>
    <col min="6930" max="6930" width="11" style="5"/>
    <col min="6931" max="6932" width="9.85546875" style="5" customWidth="1"/>
    <col min="6933" max="6933" width="14.42578125" style="5" customWidth="1"/>
    <col min="6934" max="7173" width="11" style="5"/>
    <col min="7174" max="7174" width="12.140625" style="5" customWidth="1"/>
    <col min="7175" max="7175" width="13.7109375" style="5" customWidth="1"/>
    <col min="7176" max="7176" width="4" style="5" customWidth="1"/>
    <col min="7177" max="7177" width="14.42578125" style="5" customWidth="1"/>
    <col min="7178" max="7178" width="4" style="5" customWidth="1"/>
    <col min="7179" max="7179" width="17.28515625" style="5" customWidth="1"/>
    <col min="7180" max="7180" width="3.140625" style="5" customWidth="1"/>
    <col min="7181" max="7181" width="17.28515625" style="5" customWidth="1"/>
    <col min="7182" max="7183" width="11" style="5"/>
    <col min="7184" max="7184" width="7.5703125" style="5" customWidth="1"/>
    <col min="7185" max="7185" width="13.28515625" style="5" customWidth="1"/>
    <col min="7186" max="7186" width="11" style="5"/>
    <col min="7187" max="7188" width="9.85546875" style="5" customWidth="1"/>
    <col min="7189" max="7189" width="14.42578125" style="5" customWidth="1"/>
    <col min="7190" max="7429" width="11" style="5"/>
    <col min="7430" max="7430" width="12.140625" style="5" customWidth="1"/>
    <col min="7431" max="7431" width="13.7109375" style="5" customWidth="1"/>
    <col min="7432" max="7432" width="4" style="5" customWidth="1"/>
    <col min="7433" max="7433" width="14.42578125" style="5" customWidth="1"/>
    <col min="7434" max="7434" width="4" style="5" customWidth="1"/>
    <col min="7435" max="7435" width="17.28515625" style="5" customWidth="1"/>
    <col min="7436" max="7436" width="3.140625" style="5" customWidth="1"/>
    <col min="7437" max="7437" width="17.28515625" style="5" customWidth="1"/>
    <col min="7438" max="7439" width="11" style="5"/>
    <col min="7440" max="7440" width="7.5703125" style="5" customWidth="1"/>
    <col min="7441" max="7441" width="13.28515625" style="5" customWidth="1"/>
    <col min="7442" max="7442" width="11" style="5"/>
    <col min="7443" max="7444" width="9.85546875" style="5" customWidth="1"/>
    <col min="7445" max="7445" width="14.42578125" style="5" customWidth="1"/>
    <col min="7446" max="7685" width="11" style="5"/>
    <col min="7686" max="7686" width="12.140625" style="5" customWidth="1"/>
    <col min="7687" max="7687" width="13.7109375" style="5" customWidth="1"/>
    <col min="7688" max="7688" width="4" style="5" customWidth="1"/>
    <col min="7689" max="7689" width="14.42578125" style="5" customWidth="1"/>
    <col min="7690" max="7690" width="4" style="5" customWidth="1"/>
    <col min="7691" max="7691" width="17.28515625" style="5" customWidth="1"/>
    <col min="7692" max="7692" width="3.140625" style="5" customWidth="1"/>
    <col min="7693" max="7693" width="17.28515625" style="5" customWidth="1"/>
    <col min="7694" max="7695" width="11" style="5"/>
    <col min="7696" max="7696" width="7.5703125" style="5" customWidth="1"/>
    <col min="7697" max="7697" width="13.28515625" style="5" customWidth="1"/>
    <col min="7698" max="7698" width="11" style="5"/>
    <col min="7699" max="7700" width="9.85546875" style="5" customWidth="1"/>
    <col min="7701" max="7701" width="14.42578125" style="5" customWidth="1"/>
    <col min="7702" max="7941" width="11" style="5"/>
    <col min="7942" max="7942" width="12.140625" style="5" customWidth="1"/>
    <col min="7943" max="7943" width="13.7109375" style="5" customWidth="1"/>
    <col min="7944" max="7944" width="4" style="5" customWidth="1"/>
    <col min="7945" max="7945" width="14.42578125" style="5" customWidth="1"/>
    <col min="7946" max="7946" width="4" style="5" customWidth="1"/>
    <col min="7947" max="7947" width="17.28515625" style="5" customWidth="1"/>
    <col min="7948" max="7948" width="3.140625" style="5" customWidth="1"/>
    <col min="7949" max="7949" width="17.28515625" style="5" customWidth="1"/>
    <col min="7950" max="7951" width="11" style="5"/>
    <col min="7952" max="7952" width="7.5703125" style="5" customWidth="1"/>
    <col min="7953" max="7953" width="13.28515625" style="5" customWidth="1"/>
    <col min="7954" max="7954" width="11" style="5"/>
    <col min="7955" max="7956" width="9.85546875" style="5" customWidth="1"/>
    <col min="7957" max="7957" width="14.42578125" style="5" customWidth="1"/>
    <col min="7958" max="8197" width="11" style="5"/>
    <col min="8198" max="8198" width="12.140625" style="5" customWidth="1"/>
    <col min="8199" max="8199" width="13.7109375" style="5" customWidth="1"/>
    <col min="8200" max="8200" width="4" style="5" customWidth="1"/>
    <col min="8201" max="8201" width="14.42578125" style="5" customWidth="1"/>
    <col min="8202" max="8202" width="4" style="5" customWidth="1"/>
    <col min="8203" max="8203" width="17.28515625" style="5" customWidth="1"/>
    <col min="8204" max="8204" width="3.140625" style="5" customWidth="1"/>
    <col min="8205" max="8205" width="17.28515625" style="5" customWidth="1"/>
    <col min="8206" max="8207" width="11" style="5"/>
    <col min="8208" max="8208" width="7.5703125" style="5" customWidth="1"/>
    <col min="8209" max="8209" width="13.28515625" style="5" customWidth="1"/>
    <col min="8210" max="8210" width="11" style="5"/>
    <col min="8211" max="8212" width="9.85546875" style="5" customWidth="1"/>
    <col min="8213" max="8213" width="14.42578125" style="5" customWidth="1"/>
    <col min="8214" max="8453" width="11" style="5"/>
    <col min="8454" max="8454" width="12.140625" style="5" customWidth="1"/>
    <col min="8455" max="8455" width="13.7109375" style="5" customWidth="1"/>
    <col min="8456" max="8456" width="4" style="5" customWidth="1"/>
    <col min="8457" max="8457" width="14.42578125" style="5" customWidth="1"/>
    <col min="8458" max="8458" width="4" style="5" customWidth="1"/>
    <col min="8459" max="8459" width="17.28515625" style="5" customWidth="1"/>
    <col min="8460" max="8460" width="3.140625" style="5" customWidth="1"/>
    <col min="8461" max="8461" width="17.28515625" style="5" customWidth="1"/>
    <col min="8462" max="8463" width="11" style="5"/>
    <col min="8464" max="8464" width="7.5703125" style="5" customWidth="1"/>
    <col min="8465" max="8465" width="13.28515625" style="5" customWidth="1"/>
    <col min="8466" max="8466" width="11" style="5"/>
    <col min="8467" max="8468" width="9.85546875" style="5" customWidth="1"/>
    <col min="8469" max="8469" width="14.42578125" style="5" customWidth="1"/>
    <col min="8470" max="8709" width="11" style="5"/>
    <col min="8710" max="8710" width="12.140625" style="5" customWidth="1"/>
    <col min="8711" max="8711" width="13.7109375" style="5" customWidth="1"/>
    <col min="8712" max="8712" width="4" style="5" customWidth="1"/>
    <col min="8713" max="8713" width="14.42578125" style="5" customWidth="1"/>
    <col min="8714" max="8714" width="4" style="5" customWidth="1"/>
    <col min="8715" max="8715" width="17.28515625" style="5" customWidth="1"/>
    <col min="8716" max="8716" width="3.140625" style="5" customWidth="1"/>
    <col min="8717" max="8717" width="17.28515625" style="5" customWidth="1"/>
    <col min="8718" max="8719" width="11" style="5"/>
    <col min="8720" max="8720" width="7.5703125" style="5" customWidth="1"/>
    <col min="8721" max="8721" width="13.28515625" style="5" customWidth="1"/>
    <col min="8722" max="8722" width="11" style="5"/>
    <col min="8723" max="8724" width="9.85546875" style="5" customWidth="1"/>
    <col min="8725" max="8725" width="14.42578125" style="5" customWidth="1"/>
    <col min="8726" max="8965" width="11" style="5"/>
    <col min="8966" max="8966" width="12.140625" style="5" customWidth="1"/>
    <col min="8967" max="8967" width="13.7109375" style="5" customWidth="1"/>
    <col min="8968" max="8968" width="4" style="5" customWidth="1"/>
    <col min="8969" max="8969" width="14.42578125" style="5" customWidth="1"/>
    <col min="8970" max="8970" width="4" style="5" customWidth="1"/>
    <col min="8971" max="8971" width="17.28515625" style="5" customWidth="1"/>
    <col min="8972" max="8972" width="3.140625" style="5" customWidth="1"/>
    <col min="8973" max="8973" width="17.28515625" style="5" customWidth="1"/>
    <col min="8974" max="8975" width="11" style="5"/>
    <col min="8976" max="8976" width="7.5703125" style="5" customWidth="1"/>
    <col min="8977" max="8977" width="13.28515625" style="5" customWidth="1"/>
    <col min="8978" max="8978" width="11" style="5"/>
    <col min="8979" max="8980" width="9.85546875" style="5" customWidth="1"/>
    <col min="8981" max="8981" width="14.42578125" style="5" customWidth="1"/>
    <col min="8982" max="9221" width="11" style="5"/>
    <col min="9222" max="9222" width="12.140625" style="5" customWidth="1"/>
    <col min="9223" max="9223" width="13.7109375" style="5" customWidth="1"/>
    <col min="9224" max="9224" width="4" style="5" customWidth="1"/>
    <col min="9225" max="9225" width="14.42578125" style="5" customWidth="1"/>
    <col min="9226" max="9226" width="4" style="5" customWidth="1"/>
    <col min="9227" max="9227" width="17.28515625" style="5" customWidth="1"/>
    <col min="9228" max="9228" width="3.140625" style="5" customWidth="1"/>
    <col min="9229" max="9229" width="17.28515625" style="5" customWidth="1"/>
    <col min="9230" max="9231" width="11" style="5"/>
    <col min="9232" max="9232" width="7.5703125" style="5" customWidth="1"/>
    <col min="9233" max="9233" width="13.28515625" style="5" customWidth="1"/>
    <col min="9234" max="9234" width="11" style="5"/>
    <col min="9235" max="9236" width="9.85546875" style="5" customWidth="1"/>
    <col min="9237" max="9237" width="14.42578125" style="5" customWidth="1"/>
    <col min="9238" max="9477" width="11" style="5"/>
    <col min="9478" max="9478" width="12.140625" style="5" customWidth="1"/>
    <col min="9479" max="9479" width="13.7109375" style="5" customWidth="1"/>
    <col min="9480" max="9480" width="4" style="5" customWidth="1"/>
    <col min="9481" max="9481" width="14.42578125" style="5" customWidth="1"/>
    <col min="9482" max="9482" width="4" style="5" customWidth="1"/>
    <col min="9483" max="9483" width="17.28515625" style="5" customWidth="1"/>
    <col min="9484" max="9484" width="3.140625" style="5" customWidth="1"/>
    <col min="9485" max="9485" width="17.28515625" style="5" customWidth="1"/>
    <col min="9486" max="9487" width="11" style="5"/>
    <col min="9488" max="9488" width="7.5703125" style="5" customWidth="1"/>
    <col min="9489" max="9489" width="13.28515625" style="5" customWidth="1"/>
    <col min="9490" max="9490" width="11" style="5"/>
    <col min="9491" max="9492" width="9.85546875" style="5" customWidth="1"/>
    <col min="9493" max="9493" width="14.42578125" style="5" customWidth="1"/>
    <col min="9494" max="9733" width="11" style="5"/>
    <col min="9734" max="9734" width="12.140625" style="5" customWidth="1"/>
    <col min="9735" max="9735" width="13.7109375" style="5" customWidth="1"/>
    <col min="9736" max="9736" width="4" style="5" customWidth="1"/>
    <col min="9737" max="9737" width="14.42578125" style="5" customWidth="1"/>
    <col min="9738" max="9738" width="4" style="5" customWidth="1"/>
    <col min="9739" max="9739" width="17.28515625" style="5" customWidth="1"/>
    <col min="9740" max="9740" width="3.140625" style="5" customWidth="1"/>
    <col min="9741" max="9741" width="17.28515625" style="5" customWidth="1"/>
    <col min="9742" max="9743" width="11" style="5"/>
    <col min="9744" max="9744" width="7.5703125" style="5" customWidth="1"/>
    <col min="9745" max="9745" width="13.28515625" style="5" customWidth="1"/>
    <col min="9746" max="9746" width="11" style="5"/>
    <col min="9747" max="9748" width="9.85546875" style="5" customWidth="1"/>
    <col min="9749" max="9749" width="14.42578125" style="5" customWidth="1"/>
    <col min="9750" max="9989" width="11" style="5"/>
    <col min="9990" max="9990" width="12.140625" style="5" customWidth="1"/>
    <col min="9991" max="9991" width="13.7109375" style="5" customWidth="1"/>
    <col min="9992" max="9992" width="4" style="5" customWidth="1"/>
    <col min="9993" max="9993" width="14.42578125" style="5" customWidth="1"/>
    <col min="9994" max="9994" width="4" style="5" customWidth="1"/>
    <col min="9995" max="9995" width="17.28515625" style="5" customWidth="1"/>
    <col min="9996" max="9996" width="3.140625" style="5" customWidth="1"/>
    <col min="9997" max="9997" width="17.28515625" style="5" customWidth="1"/>
    <col min="9998" max="9999" width="11" style="5"/>
    <col min="10000" max="10000" width="7.5703125" style="5" customWidth="1"/>
    <col min="10001" max="10001" width="13.28515625" style="5" customWidth="1"/>
    <col min="10002" max="10002" width="11" style="5"/>
    <col min="10003" max="10004" width="9.85546875" style="5" customWidth="1"/>
    <col min="10005" max="10005" width="14.42578125" style="5" customWidth="1"/>
    <col min="10006" max="10245" width="11" style="5"/>
    <col min="10246" max="10246" width="12.140625" style="5" customWidth="1"/>
    <col min="10247" max="10247" width="13.7109375" style="5" customWidth="1"/>
    <col min="10248" max="10248" width="4" style="5" customWidth="1"/>
    <col min="10249" max="10249" width="14.42578125" style="5" customWidth="1"/>
    <col min="10250" max="10250" width="4" style="5" customWidth="1"/>
    <col min="10251" max="10251" width="17.28515625" style="5" customWidth="1"/>
    <col min="10252" max="10252" width="3.140625" style="5" customWidth="1"/>
    <col min="10253" max="10253" width="17.28515625" style="5" customWidth="1"/>
    <col min="10254" max="10255" width="11" style="5"/>
    <col min="10256" max="10256" width="7.5703125" style="5" customWidth="1"/>
    <col min="10257" max="10257" width="13.28515625" style="5" customWidth="1"/>
    <col min="10258" max="10258" width="11" style="5"/>
    <col min="10259" max="10260" width="9.85546875" style="5" customWidth="1"/>
    <col min="10261" max="10261" width="14.42578125" style="5" customWidth="1"/>
    <col min="10262" max="10501" width="11" style="5"/>
    <col min="10502" max="10502" width="12.140625" style="5" customWidth="1"/>
    <col min="10503" max="10503" width="13.7109375" style="5" customWidth="1"/>
    <col min="10504" max="10504" width="4" style="5" customWidth="1"/>
    <col min="10505" max="10505" width="14.42578125" style="5" customWidth="1"/>
    <col min="10506" max="10506" width="4" style="5" customWidth="1"/>
    <col min="10507" max="10507" width="17.28515625" style="5" customWidth="1"/>
    <col min="10508" max="10508" width="3.140625" style="5" customWidth="1"/>
    <col min="10509" max="10509" width="17.28515625" style="5" customWidth="1"/>
    <col min="10510" max="10511" width="11" style="5"/>
    <col min="10512" max="10512" width="7.5703125" style="5" customWidth="1"/>
    <col min="10513" max="10513" width="13.28515625" style="5" customWidth="1"/>
    <col min="10514" max="10514" width="11" style="5"/>
    <col min="10515" max="10516" width="9.85546875" style="5" customWidth="1"/>
    <col min="10517" max="10517" width="14.42578125" style="5" customWidth="1"/>
    <col min="10518" max="10757" width="11" style="5"/>
    <col min="10758" max="10758" width="12.140625" style="5" customWidth="1"/>
    <col min="10759" max="10759" width="13.7109375" style="5" customWidth="1"/>
    <col min="10760" max="10760" width="4" style="5" customWidth="1"/>
    <col min="10761" max="10761" width="14.42578125" style="5" customWidth="1"/>
    <col min="10762" max="10762" width="4" style="5" customWidth="1"/>
    <col min="10763" max="10763" width="17.28515625" style="5" customWidth="1"/>
    <col min="10764" max="10764" width="3.140625" style="5" customWidth="1"/>
    <col min="10765" max="10765" width="17.28515625" style="5" customWidth="1"/>
    <col min="10766" max="10767" width="11" style="5"/>
    <col min="10768" max="10768" width="7.5703125" style="5" customWidth="1"/>
    <col min="10769" max="10769" width="13.28515625" style="5" customWidth="1"/>
    <col min="10770" max="10770" width="11" style="5"/>
    <col min="10771" max="10772" width="9.85546875" style="5" customWidth="1"/>
    <col min="10773" max="10773" width="14.42578125" style="5" customWidth="1"/>
    <col min="10774" max="11013" width="11" style="5"/>
    <col min="11014" max="11014" width="12.140625" style="5" customWidth="1"/>
    <col min="11015" max="11015" width="13.7109375" style="5" customWidth="1"/>
    <col min="11016" max="11016" width="4" style="5" customWidth="1"/>
    <col min="11017" max="11017" width="14.42578125" style="5" customWidth="1"/>
    <col min="11018" max="11018" width="4" style="5" customWidth="1"/>
    <col min="11019" max="11019" width="17.28515625" style="5" customWidth="1"/>
    <col min="11020" max="11020" width="3.140625" style="5" customWidth="1"/>
    <col min="11021" max="11021" width="17.28515625" style="5" customWidth="1"/>
    <col min="11022" max="11023" width="11" style="5"/>
    <col min="11024" max="11024" width="7.5703125" style="5" customWidth="1"/>
    <col min="11025" max="11025" width="13.28515625" style="5" customWidth="1"/>
    <col min="11026" max="11026" width="11" style="5"/>
    <col min="11027" max="11028" width="9.85546875" style="5" customWidth="1"/>
    <col min="11029" max="11029" width="14.42578125" style="5" customWidth="1"/>
    <col min="11030" max="11269" width="11" style="5"/>
    <col min="11270" max="11270" width="12.140625" style="5" customWidth="1"/>
    <col min="11271" max="11271" width="13.7109375" style="5" customWidth="1"/>
    <col min="11272" max="11272" width="4" style="5" customWidth="1"/>
    <col min="11273" max="11273" width="14.42578125" style="5" customWidth="1"/>
    <col min="11274" max="11274" width="4" style="5" customWidth="1"/>
    <col min="11275" max="11275" width="17.28515625" style="5" customWidth="1"/>
    <col min="11276" max="11276" width="3.140625" style="5" customWidth="1"/>
    <col min="11277" max="11277" width="17.28515625" style="5" customWidth="1"/>
    <col min="11278" max="11279" width="11" style="5"/>
    <col min="11280" max="11280" width="7.5703125" style="5" customWidth="1"/>
    <col min="11281" max="11281" width="13.28515625" style="5" customWidth="1"/>
    <col min="11282" max="11282" width="11" style="5"/>
    <col min="11283" max="11284" width="9.85546875" style="5" customWidth="1"/>
    <col min="11285" max="11285" width="14.42578125" style="5" customWidth="1"/>
    <col min="11286" max="11525" width="11" style="5"/>
    <col min="11526" max="11526" width="12.140625" style="5" customWidth="1"/>
    <col min="11527" max="11527" width="13.7109375" style="5" customWidth="1"/>
    <col min="11528" max="11528" width="4" style="5" customWidth="1"/>
    <col min="11529" max="11529" width="14.42578125" style="5" customWidth="1"/>
    <col min="11530" max="11530" width="4" style="5" customWidth="1"/>
    <col min="11531" max="11531" width="17.28515625" style="5" customWidth="1"/>
    <col min="11532" max="11532" width="3.140625" style="5" customWidth="1"/>
    <col min="11533" max="11533" width="17.28515625" style="5" customWidth="1"/>
    <col min="11534" max="11535" width="11" style="5"/>
    <col min="11536" max="11536" width="7.5703125" style="5" customWidth="1"/>
    <col min="11537" max="11537" width="13.28515625" style="5" customWidth="1"/>
    <col min="11538" max="11538" width="11" style="5"/>
    <col min="11539" max="11540" width="9.85546875" style="5" customWidth="1"/>
    <col min="11541" max="11541" width="14.42578125" style="5" customWidth="1"/>
    <col min="11542" max="11781" width="11" style="5"/>
    <col min="11782" max="11782" width="12.140625" style="5" customWidth="1"/>
    <col min="11783" max="11783" width="13.7109375" style="5" customWidth="1"/>
    <col min="11784" max="11784" width="4" style="5" customWidth="1"/>
    <col min="11785" max="11785" width="14.42578125" style="5" customWidth="1"/>
    <col min="11786" max="11786" width="4" style="5" customWidth="1"/>
    <col min="11787" max="11787" width="17.28515625" style="5" customWidth="1"/>
    <col min="11788" max="11788" width="3.140625" style="5" customWidth="1"/>
    <col min="11789" max="11789" width="17.28515625" style="5" customWidth="1"/>
    <col min="11790" max="11791" width="11" style="5"/>
    <col min="11792" max="11792" width="7.5703125" style="5" customWidth="1"/>
    <col min="11793" max="11793" width="13.28515625" style="5" customWidth="1"/>
    <col min="11794" max="11794" width="11" style="5"/>
    <col min="11795" max="11796" width="9.85546875" style="5" customWidth="1"/>
    <col min="11797" max="11797" width="14.42578125" style="5" customWidth="1"/>
    <col min="11798" max="12037" width="11" style="5"/>
    <col min="12038" max="12038" width="12.140625" style="5" customWidth="1"/>
    <col min="12039" max="12039" width="13.7109375" style="5" customWidth="1"/>
    <col min="12040" max="12040" width="4" style="5" customWidth="1"/>
    <col min="12041" max="12041" width="14.42578125" style="5" customWidth="1"/>
    <col min="12042" max="12042" width="4" style="5" customWidth="1"/>
    <col min="12043" max="12043" width="17.28515625" style="5" customWidth="1"/>
    <col min="12044" max="12044" width="3.140625" style="5" customWidth="1"/>
    <col min="12045" max="12045" width="17.28515625" style="5" customWidth="1"/>
    <col min="12046" max="12047" width="11" style="5"/>
    <col min="12048" max="12048" width="7.5703125" style="5" customWidth="1"/>
    <col min="12049" max="12049" width="13.28515625" style="5" customWidth="1"/>
    <col min="12050" max="12050" width="11" style="5"/>
    <col min="12051" max="12052" width="9.85546875" style="5" customWidth="1"/>
    <col min="12053" max="12053" width="14.42578125" style="5" customWidth="1"/>
    <col min="12054" max="12293" width="11" style="5"/>
    <col min="12294" max="12294" width="12.140625" style="5" customWidth="1"/>
    <col min="12295" max="12295" width="13.7109375" style="5" customWidth="1"/>
    <col min="12296" max="12296" width="4" style="5" customWidth="1"/>
    <col min="12297" max="12297" width="14.42578125" style="5" customWidth="1"/>
    <col min="12298" max="12298" width="4" style="5" customWidth="1"/>
    <col min="12299" max="12299" width="17.28515625" style="5" customWidth="1"/>
    <col min="12300" max="12300" width="3.140625" style="5" customWidth="1"/>
    <col min="12301" max="12301" width="17.28515625" style="5" customWidth="1"/>
    <col min="12302" max="12303" width="11" style="5"/>
    <col min="12304" max="12304" width="7.5703125" style="5" customWidth="1"/>
    <col min="12305" max="12305" width="13.28515625" style="5" customWidth="1"/>
    <col min="12306" max="12306" width="11" style="5"/>
    <col min="12307" max="12308" width="9.85546875" style="5" customWidth="1"/>
    <col min="12309" max="12309" width="14.42578125" style="5" customWidth="1"/>
    <col min="12310" max="12549" width="11" style="5"/>
    <col min="12550" max="12550" width="12.140625" style="5" customWidth="1"/>
    <col min="12551" max="12551" width="13.7109375" style="5" customWidth="1"/>
    <col min="12552" max="12552" width="4" style="5" customWidth="1"/>
    <col min="12553" max="12553" width="14.42578125" style="5" customWidth="1"/>
    <col min="12554" max="12554" width="4" style="5" customWidth="1"/>
    <col min="12555" max="12555" width="17.28515625" style="5" customWidth="1"/>
    <col min="12556" max="12556" width="3.140625" style="5" customWidth="1"/>
    <col min="12557" max="12557" width="17.28515625" style="5" customWidth="1"/>
    <col min="12558" max="12559" width="11" style="5"/>
    <col min="12560" max="12560" width="7.5703125" style="5" customWidth="1"/>
    <col min="12561" max="12561" width="13.28515625" style="5" customWidth="1"/>
    <col min="12562" max="12562" width="11" style="5"/>
    <col min="12563" max="12564" width="9.85546875" style="5" customWidth="1"/>
    <col min="12565" max="12565" width="14.42578125" style="5" customWidth="1"/>
    <col min="12566" max="12805" width="11" style="5"/>
    <col min="12806" max="12806" width="12.140625" style="5" customWidth="1"/>
    <col min="12807" max="12807" width="13.7109375" style="5" customWidth="1"/>
    <col min="12808" max="12808" width="4" style="5" customWidth="1"/>
    <col min="12809" max="12809" width="14.42578125" style="5" customWidth="1"/>
    <col min="12810" max="12810" width="4" style="5" customWidth="1"/>
    <col min="12811" max="12811" width="17.28515625" style="5" customWidth="1"/>
    <col min="12812" max="12812" width="3.140625" style="5" customWidth="1"/>
    <col min="12813" max="12813" width="17.28515625" style="5" customWidth="1"/>
    <col min="12814" max="12815" width="11" style="5"/>
    <col min="12816" max="12816" width="7.5703125" style="5" customWidth="1"/>
    <col min="12817" max="12817" width="13.28515625" style="5" customWidth="1"/>
    <col min="12818" max="12818" width="11" style="5"/>
    <col min="12819" max="12820" width="9.85546875" style="5" customWidth="1"/>
    <col min="12821" max="12821" width="14.42578125" style="5" customWidth="1"/>
    <col min="12822" max="13061" width="11" style="5"/>
    <col min="13062" max="13062" width="12.140625" style="5" customWidth="1"/>
    <col min="13063" max="13063" width="13.7109375" style="5" customWidth="1"/>
    <col min="13064" max="13064" width="4" style="5" customWidth="1"/>
    <col min="13065" max="13065" width="14.42578125" style="5" customWidth="1"/>
    <col min="13066" max="13066" width="4" style="5" customWidth="1"/>
    <col min="13067" max="13067" width="17.28515625" style="5" customWidth="1"/>
    <col min="13068" max="13068" width="3.140625" style="5" customWidth="1"/>
    <col min="13069" max="13069" width="17.28515625" style="5" customWidth="1"/>
    <col min="13070" max="13071" width="11" style="5"/>
    <col min="13072" max="13072" width="7.5703125" style="5" customWidth="1"/>
    <col min="13073" max="13073" width="13.28515625" style="5" customWidth="1"/>
    <col min="13074" max="13074" width="11" style="5"/>
    <col min="13075" max="13076" width="9.85546875" style="5" customWidth="1"/>
    <col min="13077" max="13077" width="14.42578125" style="5" customWidth="1"/>
    <col min="13078" max="13317" width="11" style="5"/>
    <col min="13318" max="13318" width="12.140625" style="5" customWidth="1"/>
    <col min="13319" max="13319" width="13.7109375" style="5" customWidth="1"/>
    <col min="13320" max="13320" width="4" style="5" customWidth="1"/>
    <col min="13321" max="13321" width="14.42578125" style="5" customWidth="1"/>
    <col min="13322" max="13322" width="4" style="5" customWidth="1"/>
    <col min="13323" max="13323" width="17.28515625" style="5" customWidth="1"/>
    <col min="13324" max="13324" width="3.140625" style="5" customWidth="1"/>
    <col min="13325" max="13325" width="17.28515625" style="5" customWidth="1"/>
    <col min="13326" max="13327" width="11" style="5"/>
    <col min="13328" max="13328" width="7.5703125" style="5" customWidth="1"/>
    <col min="13329" max="13329" width="13.28515625" style="5" customWidth="1"/>
    <col min="13330" max="13330" width="11" style="5"/>
    <col min="13331" max="13332" width="9.85546875" style="5" customWidth="1"/>
    <col min="13333" max="13333" width="14.42578125" style="5" customWidth="1"/>
    <col min="13334" max="13573" width="11" style="5"/>
    <col min="13574" max="13574" width="12.140625" style="5" customWidth="1"/>
    <col min="13575" max="13575" width="13.7109375" style="5" customWidth="1"/>
    <col min="13576" max="13576" width="4" style="5" customWidth="1"/>
    <col min="13577" max="13577" width="14.42578125" style="5" customWidth="1"/>
    <col min="13578" max="13578" width="4" style="5" customWidth="1"/>
    <col min="13579" max="13579" width="17.28515625" style="5" customWidth="1"/>
    <col min="13580" max="13580" width="3.140625" style="5" customWidth="1"/>
    <col min="13581" max="13581" width="17.28515625" style="5" customWidth="1"/>
    <col min="13582" max="13583" width="11" style="5"/>
    <col min="13584" max="13584" width="7.5703125" style="5" customWidth="1"/>
    <col min="13585" max="13585" width="13.28515625" style="5" customWidth="1"/>
    <col min="13586" max="13586" width="11" style="5"/>
    <col min="13587" max="13588" width="9.85546875" style="5" customWidth="1"/>
    <col min="13589" max="13589" width="14.42578125" style="5" customWidth="1"/>
    <col min="13590" max="13829" width="11" style="5"/>
    <col min="13830" max="13830" width="12.140625" style="5" customWidth="1"/>
    <col min="13831" max="13831" width="13.7109375" style="5" customWidth="1"/>
    <col min="13832" max="13832" width="4" style="5" customWidth="1"/>
    <col min="13833" max="13833" width="14.42578125" style="5" customWidth="1"/>
    <col min="13834" max="13834" width="4" style="5" customWidth="1"/>
    <col min="13835" max="13835" width="17.28515625" style="5" customWidth="1"/>
    <col min="13836" max="13836" width="3.140625" style="5" customWidth="1"/>
    <col min="13837" max="13837" width="17.28515625" style="5" customWidth="1"/>
    <col min="13838" max="13839" width="11" style="5"/>
    <col min="13840" max="13840" width="7.5703125" style="5" customWidth="1"/>
    <col min="13841" max="13841" width="13.28515625" style="5" customWidth="1"/>
    <col min="13842" max="13842" width="11" style="5"/>
    <col min="13843" max="13844" width="9.85546875" style="5" customWidth="1"/>
    <col min="13845" max="13845" width="14.42578125" style="5" customWidth="1"/>
    <col min="13846" max="14085" width="11" style="5"/>
    <col min="14086" max="14086" width="12.140625" style="5" customWidth="1"/>
    <col min="14087" max="14087" width="13.7109375" style="5" customWidth="1"/>
    <col min="14088" max="14088" width="4" style="5" customWidth="1"/>
    <col min="14089" max="14089" width="14.42578125" style="5" customWidth="1"/>
    <col min="14090" max="14090" width="4" style="5" customWidth="1"/>
    <col min="14091" max="14091" width="17.28515625" style="5" customWidth="1"/>
    <col min="14092" max="14092" width="3.140625" style="5" customWidth="1"/>
    <col min="14093" max="14093" width="17.28515625" style="5" customWidth="1"/>
    <col min="14094" max="14095" width="11" style="5"/>
    <col min="14096" max="14096" width="7.5703125" style="5" customWidth="1"/>
    <col min="14097" max="14097" width="13.28515625" style="5" customWidth="1"/>
    <col min="14098" max="14098" width="11" style="5"/>
    <col min="14099" max="14100" width="9.85546875" style="5" customWidth="1"/>
    <col min="14101" max="14101" width="14.42578125" style="5" customWidth="1"/>
    <col min="14102" max="14341" width="11" style="5"/>
    <col min="14342" max="14342" width="12.140625" style="5" customWidth="1"/>
    <col min="14343" max="14343" width="13.7109375" style="5" customWidth="1"/>
    <col min="14344" max="14344" width="4" style="5" customWidth="1"/>
    <col min="14345" max="14345" width="14.42578125" style="5" customWidth="1"/>
    <col min="14346" max="14346" width="4" style="5" customWidth="1"/>
    <col min="14347" max="14347" width="17.28515625" style="5" customWidth="1"/>
    <col min="14348" max="14348" width="3.140625" style="5" customWidth="1"/>
    <col min="14349" max="14349" width="17.28515625" style="5" customWidth="1"/>
    <col min="14350" max="14351" width="11" style="5"/>
    <col min="14352" max="14352" width="7.5703125" style="5" customWidth="1"/>
    <col min="14353" max="14353" width="13.28515625" style="5" customWidth="1"/>
    <col min="14354" max="14354" width="11" style="5"/>
    <col min="14355" max="14356" width="9.85546875" style="5" customWidth="1"/>
    <col min="14357" max="14357" width="14.42578125" style="5" customWidth="1"/>
    <col min="14358" max="14597" width="11" style="5"/>
    <col min="14598" max="14598" width="12.140625" style="5" customWidth="1"/>
    <col min="14599" max="14599" width="13.7109375" style="5" customWidth="1"/>
    <col min="14600" max="14600" width="4" style="5" customWidth="1"/>
    <col min="14601" max="14601" width="14.42578125" style="5" customWidth="1"/>
    <col min="14602" max="14602" width="4" style="5" customWidth="1"/>
    <col min="14603" max="14603" width="17.28515625" style="5" customWidth="1"/>
    <col min="14604" max="14604" width="3.140625" style="5" customWidth="1"/>
    <col min="14605" max="14605" width="17.28515625" style="5" customWidth="1"/>
    <col min="14606" max="14607" width="11" style="5"/>
    <col min="14608" max="14608" width="7.5703125" style="5" customWidth="1"/>
    <col min="14609" max="14609" width="13.28515625" style="5" customWidth="1"/>
    <col min="14610" max="14610" width="11" style="5"/>
    <col min="14611" max="14612" width="9.85546875" style="5" customWidth="1"/>
    <col min="14613" max="14613" width="14.42578125" style="5" customWidth="1"/>
    <col min="14614" max="14853" width="11" style="5"/>
    <col min="14854" max="14854" width="12.140625" style="5" customWidth="1"/>
    <col min="14855" max="14855" width="13.7109375" style="5" customWidth="1"/>
    <col min="14856" max="14856" width="4" style="5" customWidth="1"/>
    <col min="14857" max="14857" width="14.42578125" style="5" customWidth="1"/>
    <col min="14858" max="14858" width="4" style="5" customWidth="1"/>
    <col min="14859" max="14859" width="17.28515625" style="5" customWidth="1"/>
    <col min="14860" max="14860" width="3.140625" style="5" customWidth="1"/>
    <col min="14861" max="14861" width="17.28515625" style="5" customWidth="1"/>
    <col min="14862" max="14863" width="11" style="5"/>
    <col min="14864" max="14864" width="7.5703125" style="5" customWidth="1"/>
    <col min="14865" max="14865" width="13.28515625" style="5" customWidth="1"/>
    <col min="14866" max="14866" width="11" style="5"/>
    <col min="14867" max="14868" width="9.85546875" style="5" customWidth="1"/>
    <col min="14869" max="14869" width="14.42578125" style="5" customWidth="1"/>
    <col min="14870" max="15109" width="11" style="5"/>
    <col min="15110" max="15110" width="12.140625" style="5" customWidth="1"/>
    <col min="15111" max="15111" width="13.7109375" style="5" customWidth="1"/>
    <col min="15112" max="15112" width="4" style="5" customWidth="1"/>
    <col min="15113" max="15113" width="14.42578125" style="5" customWidth="1"/>
    <col min="15114" max="15114" width="4" style="5" customWidth="1"/>
    <col min="15115" max="15115" width="17.28515625" style="5" customWidth="1"/>
    <col min="15116" max="15116" width="3.140625" style="5" customWidth="1"/>
    <col min="15117" max="15117" width="17.28515625" style="5" customWidth="1"/>
    <col min="15118" max="15119" width="11" style="5"/>
    <col min="15120" max="15120" width="7.5703125" style="5" customWidth="1"/>
    <col min="15121" max="15121" width="13.28515625" style="5" customWidth="1"/>
    <col min="15122" max="15122" width="11" style="5"/>
    <col min="15123" max="15124" width="9.85546875" style="5" customWidth="1"/>
    <col min="15125" max="15125" width="14.42578125" style="5" customWidth="1"/>
    <col min="15126" max="15365" width="11" style="5"/>
    <col min="15366" max="15366" width="12.140625" style="5" customWidth="1"/>
    <col min="15367" max="15367" width="13.7109375" style="5" customWidth="1"/>
    <col min="15368" max="15368" width="4" style="5" customWidth="1"/>
    <col min="15369" max="15369" width="14.42578125" style="5" customWidth="1"/>
    <col min="15370" max="15370" width="4" style="5" customWidth="1"/>
    <col min="15371" max="15371" width="17.28515625" style="5" customWidth="1"/>
    <col min="15372" max="15372" width="3.140625" style="5" customWidth="1"/>
    <col min="15373" max="15373" width="17.28515625" style="5" customWidth="1"/>
    <col min="15374" max="15375" width="11" style="5"/>
    <col min="15376" max="15376" width="7.5703125" style="5" customWidth="1"/>
    <col min="15377" max="15377" width="13.28515625" style="5" customWidth="1"/>
    <col min="15378" max="15378" width="11" style="5"/>
    <col min="15379" max="15380" width="9.85546875" style="5" customWidth="1"/>
    <col min="15381" max="15381" width="14.42578125" style="5" customWidth="1"/>
    <col min="15382" max="15621" width="11" style="5"/>
    <col min="15622" max="15622" width="12.140625" style="5" customWidth="1"/>
    <col min="15623" max="15623" width="13.7109375" style="5" customWidth="1"/>
    <col min="15624" max="15624" width="4" style="5" customWidth="1"/>
    <col min="15625" max="15625" width="14.42578125" style="5" customWidth="1"/>
    <col min="15626" max="15626" width="4" style="5" customWidth="1"/>
    <col min="15627" max="15627" width="17.28515625" style="5" customWidth="1"/>
    <col min="15628" max="15628" width="3.140625" style="5" customWidth="1"/>
    <col min="15629" max="15629" width="17.28515625" style="5" customWidth="1"/>
    <col min="15630" max="15631" width="11" style="5"/>
    <col min="15632" max="15632" width="7.5703125" style="5" customWidth="1"/>
    <col min="15633" max="15633" width="13.28515625" style="5" customWidth="1"/>
    <col min="15634" max="15634" width="11" style="5"/>
    <col min="15635" max="15636" width="9.85546875" style="5" customWidth="1"/>
    <col min="15637" max="15637" width="14.42578125" style="5" customWidth="1"/>
    <col min="15638" max="15877" width="11" style="5"/>
    <col min="15878" max="15878" width="12.140625" style="5" customWidth="1"/>
    <col min="15879" max="15879" width="13.7109375" style="5" customWidth="1"/>
    <col min="15880" max="15880" width="4" style="5" customWidth="1"/>
    <col min="15881" max="15881" width="14.42578125" style="5" customWidth="1"/>
    <col min="15882" max="15882" width="4" style="5" customWidth="1"/>
    <col min="15883" max="15883" width="17.28515625" style="5" customWidth="1"/>
    <col min="15884" max="15884" width="3.140625" style="5" customWidth="1"/>
    <col min="15885" max="15885" width="17.28515625" style="5" customWidth="1"/>
    <col min="15886" max="15887" width="11" style="5"/>
    <col min="15888" max="15888" width="7.5703125" style="5" customWidth="1"/>
    <col min="15889" max="15889" width="13.28515625" style="5" customWidth="1"/>
    <col min="15890" max="15890" width="11" style="5"/>
    <col min="15891" max="15892" width="9.85546875" style="5" customWidth="1"/>
    <col min="15893" max="15893" width="14.42578125" style="5" customWidth="1"/>
    <col min="15894" max="16133" width="11" style="5"/>
    <col min="16134" max="16134" width="12.140625" style="5" customWidth="1"/>
    <col min="16135" max="16135" width="13.7109375" style="5" customWidth="1"/>
    <col min="16136" max="16136" width="4" style="5" customWidth="1"/>
    <col min="16137" max="16137" width="14.42578125" style="5" customWidth="1"/>
    <col min="16138" max="16138" width="4" style="5" customWidth="1"/>
    <col min="16139" max="16139" width="17.28515625" style="5" customWidth="1"/>
    <col min="16140" max="16140" width="3.140625" style="5" customWidth="1"/>
    <col min="16141" max="16141" width="17.28515625" style="5" customWidth="1"/>
    <col min="16142" max="16143" width="11" style="5"/>
    <col min="16144" max="16144" width="7.5703125" style="5" customWidth="1"/>
    <col min="16145" max="16145" width="13.28515625" style="5" customWidth="1"/>
    <col min="16146" max="16146" width="11" style="5"/>
    <col min="16147" max="16148" width="9.85546875" style="5" customWidth="1"/>
    <col min="16149" max="16149" width="14.42578125" style="5" customWidth="1"/>
    <col min="16150" max="16384" width="11" style="5"/>
  </cols>
  <sheetData>
    <row r="1" spans="1:26" x14ac:dyDescent="0.2">
      <c r="A1" s="4" t="s">
        <v>128</v>
      </c>
      <c r="G1" s="4" t="s">
        <v>27</v>
      </c>
      <c r="H1" s="4"/>
      <c r="K1" s="6" t="s">
        <v>129</v>
      </c>
      <c r="M1" s="4"/>
      <c r="N1" s="4"/>
      <c r="O1" s="4"/>
      <c r="V1" s="4" t="s">
        <v>130</v>
      </c>
    </row>
    <row r="2" spans="1:26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7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x14ac:dyDescent="0.2">
      <c r="A3" s="4" t="s">
        <v>131</v>
      </c>
      <c r="G3" s="4"/>
      <c r="H3" s="4"/>
      <c r="K3" s="6" t="s">
        <v>132</v>
      </c>
      <c r="V3" s="4" t="s">
        <v>133</v>
      </c>
    </row>
    <row r="4" spans="1:26" x14ac:dyDescent="0.2">
      <c r="G4" s="4"/>
      <c r="H4" s="4"/>
      <c r="K4" s="6" t="s">
        <v>134</v>
      </c>
      <c r="V4" s="4" t="s">
        <v>144</v>
      </c>
    </row>
    <row r="5" spans="1:26" x14ac:dyDescent="0.2">
      <c r="A5" s="4" t="s">
        <v>135</v>
      </c>
      <c r="B5" s="5" t="s">
        <v>1296</v>
      </c>
      <c r="G5" s="4"/>
      <c r="J5" s="4"/>
      <c r="K5" s="6" t="s">
        <v>136</v>
      </c>
      <c r="V5" s="5" t="s">
        <v>145</v>
      </c>
    </row>
    <row r="6" spans="1:26" x14ac:dyDescent="0.2">
      <c r="G6" s="4"/>
      <c r="J6" s="4"/>
      <c r="K6" s="6" t="s">
        <v>137</v>
      </c>
      <c r="V6" s="4" t="s">
        <v>1299</v>
      </c>
    </row>
    <row r="7" spans="1:26" x14ac:dyDescent="0.2">
      <c r="A7" s="4" t="s">
        <v>1328</v>
      </c>
      <c r="G7" s="4"/>
      <c r="J7" s="4"/>
      <c r="K7" s="6" t="s">
        <v>138</v>
      </c>
      <c r="R7" s="65"/>
    </row>
    <row r="8" spans="1:26" x14ac:dyDescent="0.2">
      <c r="A8" s="4" t="s">
        <v>27</v>
      </c>
      <c r="K8" s="6" t="s">
        <v>139</v>
      </c>
      <c r="P8" s="4"/>
    </row>
    <row r="9" spans="1:26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3"/>
    </row>
    <row r="11" spans="1:26" x14ac:dyDescent="0.2">
      <c r="A11" s="61"/>
      <c r="G11" s="4" t="s">
        <v>27</v>
      </c>
      <c r="H11" s="4"/>
      <c r="L11" s="6"/>
      <c r="M11" s="4"/>
      <c r="N11" s="4"/>
      <c r="O11" s="4"/>
      <c r="V11" s="4"/>
    </row>
    <row r="12" spans="1:26" x14ac:dyDescent="0.2">
      <c r="B12" s="8"/>
    </row>
    <row r="13" spans="1:26" x14ac:dyDescent="0.2">
      <c r="E13" s="6" t="s">
        <v>46</v>
      </c>
      <c r="I13" s="6"/>
      <c r="J13" s="6"/>
      <c r="K13" s="6" t="s">
        <v>47</v>
      </c>
      <c r="L13" s="6"/>
      <c r="P13" s="6"/>
      <c r="R13" s="6" t="s">
        <v>48</v>
      </c>
      <c r="S13" s="6"/>
      <c r="T13" s="6"/>
      <c r="U13" s="6"/>
      <c r="W13" s="6"/>
      <c r="X13" s="6" t="s">
        <v>47</v>
      </c>
    </row>
    <row r="14" spans="1:26" x14ac:dyDescent="0.2">
      <c r="A14" s="6" t="s">
        <v>49</v>
      </c>
      <c r="E14" s="9" t="s">
        <v>143</v>
      </c>
      <c r="G14" s="6" t="s">
        <v>50</v>
      </c>
      <c r="H14" s="6"/>
      <c r="I14" s="6" t="s">
        <v>51</v>
      </c>
      <c r="J14" s="6"/>
      <c r="K14" s="6" t="s">
        <v>51</v>
      </c>
      <c r="M14" s="6"/>
      <c r="O14" s="6"/>
      <c r="R14" s="9" t="s">
        <v>146</v>
      </c>
      <c r="S14" s="6"/>
      <c r="T14" s="6" t="s">
        <v>50</v>
      </c>
      <c r="U14" s="6"/>
      <c r="V14" s="6" t="s">
        <v>51</v>
      </c>
      <c r="W14" s="6"/>
      <c r="X14" s="6" t="s">
        <v>51</v>
      </c>
    </row>
    <row r="15" spans="1:26" x14ac:dyDescent="0.2">
      <c r="A15" s="6" t="s">
        <v>52</v>
      </c>
      <c r="E15" s="7" t="s">
        <v>1331</v>
      </c>
      <c r="G15" s="7" t="s">
        <v>53</v>
      </c>
      <c r="H15" s="6"/>
      <c r="I15" s="7" t="s">
        <v>54</v>
      </c>
      <c r="J15" s="6"/>
      <c r="K15" s="7" t="s">
        <v>55</v>
      </c>
      <c r="M15" s="6"/>
      <c r="O15" s="6"/>
      <c r="R15" s="7" t="s">
        <v>1332</v>
      </c>
      <c r="S15" s="6"/>
      <c r="T15" s="7" t="s">
        <v>53</v>
      </c>
      <c r="U15" s="6"/>
      <c r="V15" s="7" t="s">
        <v>54</v>
      </c>
      <c r="W15" s="6"/>
      <c r="X15" s="7" t="s">
        <v>55</v>
      </c>
    </row>
    <row r="16" spans="1:26" x14ac:dyDescent="0.2">
      <c r="A16" s="6"/>
      <c r="B16" s="4"/>
      <c r="C16" s="4"/>
      <c r="G16" s="4"/>
      <c r="H16" s="4"/>
      <c r="O16" s="4"/>
      <c r="T16" s="4"/>
      <c r="U16" s="4"/>
    </row>
    <row r="17" spans="1:24" x14ac:dyDescent="0.2">
      <c r="A17" s="6">
        <v>1</v>
      </c>
      <c r="B17" s="4" t="s">
        <v>56</v>
      </c>
      <c r="C17" s="4"/>
      <c r="E17" s="10">
        <f>+('Bal Sheet 2022'!O84+'Bal Sheet 2022'!O62)/1000</f>
        <v>2755497.0716153844</v>
      </c>
      <c r="G17" s="11">
        <f>+E17/$E$33</f>
        <v>0.22443912625033122</v>
      </c>
      <c r="H17" s="12"/>
      <c r="I17" s="84">
        <f>('Earnings 2022'!N34)/1000/E17</f>
        <v>4.4970062307979904E-2</v>
      </c>
      <c r="J17" s="12"/>
      <c r="K17" s="84">
        <f>G17*I17</f>
        <v>1.0093041491825962E-2</v>
      </c>
      <c r="M17" s="55"/>
      <c r="O17" s="11"/>
      <c r="R17" s="10">
        <f>ROUND(('2023 2024 Bal Sheet'!E505/1000),0)</f>
        <v>2756855</v>
      </c>
      <c r="T17" s="11">
        <f>+R17/R$33</f>
        <v>0.20084592857260464</v>
      </c>
      <c r="U17" s="12"/>
      <c r="V17" s="84">
        <f>((' 2024 Earnings'!B273/1000))/'SCHLC26 '!R17</f>
        <v>5.2602138235641749E-2</v>
      </c>
      <c r="W17" s="12"/>
      <c r="X17" s="84">
        <f>T17*V17</f>
        <v>1.0564925298841978E-2</v>
      </c>
    </row>
    <row r="18" spans="1:24" x14ac:dyDescent="0.2">
      <c r="A18" s="6" t="s">
        <v>27</v>
      </c>
      <c r="B18" s="4"/>
      <c r="C18" s="4"/>
      <c r="E18" s="13"/>
      <c r="G18" s="12"/>
      <c r="H18" s="12"/>
      <c r="I18" s="16"/>
      <c r="J18" s="12"/>
      <c r="K18" s="16"/>
      <c r="M18" s="56"/>
      <c r="O18" s="12"/>
      <c r="R18" s="13"/>
      <c r="T18" s="12"/>
      <c r="U18" s="12"/>
      <c r="V18" s="16"/>
      <c r="W18" s="12"/>
      <c r="X18" s="12"/>
    </row>
    <row r="19" spans="1:24" x14ac:dyDescent="0.2">
      <c r="A19" s="6">
        <v>2</v>
      </c>
      <c r="B19" s="4" t="s">
        <v>57</v>
      </c>
      <c r="C19" s="4"/>
      <c r="E19" s="10">
        <f>+'Bal Sheet 2022'!O59/1000</f>
        <v>547841.429</v>
      </c>
      <c r="G19" s="11">
        <f>+E19/$E$33</f>
        <v>4.4622457746402333E-2</v>
      </c>
      <c r="H19" s="12"/>
      <c r="I19" s="84">
        <f>('Earnings 2022'!N39/1000)/E19</f>
        <v>3.5333309923883102E-2</v>
      </c>
      <c r="J19" s="12"/>
      <c r="K19" s="84">
        <f>G19*I19</f>
        <v>1.5766591291190119E-3</v>
      </c>
      <c r="M19" s="57"/>
      <c r="O19" s="12"/>
      <c r="R19" s="10">
        <f>ROUND(('2023 2024 Bal Sheet'!E370/1000),0)</f>
        <v>459462</v>
      </c>
      <c r="T19" s="11">
        <f>+R19/R$33</f>
        <v>3.3473313625064095E-2</v>
      </c>
      <c r="U19" s="12"/>
      <c r="V19" s="84">
        <f>((' 2024 Earnings'!B280/1000))/'SCHLC26 '!R19</f>
        <v>2.1677527194849628E-2</v>
      </c>
      <c r="W19" s="12"/>
      <c r="X19" s="84">
        <f>T19*V19</f>
        <v>7.2561866640905753E-4</v>
      </c>
    </row>
    <row r="20" spans="1:24" x14ac:dyDescent="0.2">
      <c r="A20" s="6"/>
      <c r="B20" s="6"/>
      <c r="C20" s="4"/>
      <c r="E20" s="13"/>
      <c r="G20" s="12"/>
      <c r="H20" s="12"/>
      <c r="I20" s="12"/>
      <c r="J20" s="12"/>
      <c r="K20" s="84"/>
      <c r="M20" s="56"/>
      <c r="O20" s="12"/>
      <c r="R20" s="13"/>
      <c r="T20" s="12"/>
      <c r="U20" s="12"/>
      <c r="V20" s="12"/>
      <c r="W20" s="12"/>
      <c r="X20" s="12"/>
    </row>
    <row r="21" spans="1:24" x14ac:dyDescent="0.2">
      <c r="A21" s="6">
        <v>3</v>
      </c>
      <c r="B21" s="4" t="s">
        <v>58</v>
      </c>
      <c r="C21" s="4"/>
      <c r="E21" s="10">
        <f>+'Bal Sheet 2022'!O102/1000</f>
        <v>1421843.558</v>
      </c>
      <c r="G21" s="11">
        <f>+E21/E$33</f>
        <v>0.11581116492898415</v>
      </c>
      <c r="H21" s="12"/>
      <c r="I21" s="11"/>
      <c r="J21" s="12"/>
      <c r="K21" s="84"/>
      <c r="M21" s="55"/>
      <c r="O21" s="11"/>
      <c r="R21" s="10">
        <f>ROUND(('2023 2024 Bal Sheet'!E622/1000),0)</f>
        <v>1605597</v>
      </c>
      <c r="T21" s="11">
        <f>+R21/R$33</f>
        <v>0.11697300742272926</v>
      </c>
      <c r="U21" s="12"/>
      <c r="V21" s="11"/>
      <c r="W21" s="12"/>
      <c r="X21" s="84"/>
    </row>
    <row r="22" spans="1:24" x14ac:dyDescent="0.2">
      <c r="A22" s="6"/>
      <c r="B22" s="6"/>
      <c r="C22" s="4"/>
      <c r="E22" s="15"/>
      <c r="G22" s="12"/>
      <c r="H22" s="12"/>
      <c r="I22" s="12"/>
      <c r="J22" s="12"/>
      <c r="K22" s="84"/>
      <c r="M22" s="58"/>
      <c r="O22" s="12"/>
      <c r="R22" s="15"/>
      <c r="T22" s="12"/>
      <c r="U22" s="12"/>
      <c r="V22" s="12"/>
      <c r="W22" s="12"/>
      <c r="X22" s="12"/>
    </row>
    <row r="23" spans="1:24" x14ac:dyDescent="0.2">
      <c r="A23" s="6">
        <v>4</v>
      </c>
      <c r="B23" s="4" t="s">
        <v>59</v>
      </c>
      <c r="C23" s="4"/>
      <c r="E23" s="10">
        <f>+('Bal Sheet 2022'!O100+'Bal Sheet 2022'!O104)/1000</f>
        <v>7552076.0008461541</v>
      </c>
      <c r="G23" s="11">
        <f>+E23/E$33</f>
        <v>0.61512725107428234</v>
      </c>
      <c r="H23" s="12"/>
      <c r="I23" s="12"/>
      <c r="J23" s="12"/>
      <c r="K23" s="84"/>
      <c r="M23" s="55"/>
      <c r="O23" s="11"/>
      <c r="R23" s="10">
        <f>ROUND(('2023 2024 Bal Sheet'!E628+'2023 2024 Bal Sheet'!E635)/1000,0)</f>
        <v>8904304</v>
      </c>
      <c r="T23" s="11">
        <f>+R23/R$33</f>
        <v>0.64870775037960204</v>
      </c>
      <c r="U23" s="12"/>
      <c r="V23" s="12"/>
      <c r="W23" s="12"/>
      <c r="X23" s="84"/>
    </row>
    <row r="24" spans="1:24" x14ac:dyDescent="0.2">
      <c r="A24" s="6"/>
      <c r="B24" s="6"/>
      <c r="C24" s="4"/>
      <c r="E24" s="15"/>
      <c r="G24" s="12"/>
      <c r="H24" s="12"/>
      <c r="I24" s="12"/>
      <c r="J24" s="12"/>
      <c r="K24" s="12"/>
      <c r="M24" s="15"/>
      <c r="O24" s="12"/>
      <c r="R24" s="15"/>
      <c r="T24" s="12"/>
      <c r="U24" s="12"/>
      <c r="V24" s="12"/>
      <c r="W24" s="12"/>
      <c r="X24" s="12"/>
    </row>
    <row r="25" spans="1:24" x14ac:dyDescent="0.2">
      <c r="A25" s="6">
        <v>5</v>
      </c>
      <c r="B25" s="4" t="s">
        <v>60</v>
      </c>
      <c r="C25" s="4"/>
      <c r="E25" s="14"/>
      <c r="G25" s="12"/>
      <c r="H25" s="12"/>
      <c r="I25" s="12"/>
      <c r="J25" s="12"/>
      <c r="K25" s="12"/>
      <c r="M25" s="14"/>
      <c r="O25" s="12"/>
      <c r="R25" s="15"/>
      <c r="T25" s="12"/>
      <c r="U25" s="16"/>
      <c r="V25" s="12"/>
      <c r="W25" s="16"/>
      <c r="X25" s="12"/>
    </row>
    <row r="26" spans="1:24" x14ac:dyDescent="0.2">
      <c r="A26" s="6"/>
      <c r="B26" s="6"/>
      <c r="C26" s="4"/>
      <c r="E26" s="15"/>
      <c r="G26" s="12"/>
      <c r="H26" s="12"/>
      <c r="I26" s="12"/>
      <c r="J26" s="12"/>
      <c r="K26" s="12"/>
      <c r="M26" s="15"/>
      <c r="O26" s="12"/>
      <c r="R26" s="15"/>
      <c r="T26" s="12"/>
      <c r="U26" s="16"/>
      <c r="V26" s="12"/>
      <c r="W26" s="16"/>
      <c r="X26" s="12"/>
    </row>
    <row r="27" spans="1:24" x14ac:dyDescent="0.2">
      <c r="A27" s="6">
        <v>6</v>
      </c>
      <c r="B27" s="4" t="s">
        <v>61</v>
      </c>
      <c r="C27" s="4"/>
      <c r="E27" s="15"/>
      <c r="G27" s="12"/>
      <c r="H27" s="12"/>
      <c r="I27" s="12"/>
      <c r="J27" s="12"/>
      <c r="K27" s="12"/>
      <c r="M27" s="15"/>
      <c r="O27" s="12"/>
      <c r="R27" s="15"/>
      <c r="T27" s="12"/>
      <c r="U27" s="16"/>
      <c r="V27" s="12"/>
      <c r="W27" s="16"/>
      <c r="X27" s="12"/>
    </row>
    <row r="28" spans="1:24" x14ac:dyDescent="0.2">
      <c r="A28" s="6"/>
      <c r="B28" s="6"/>
      <c r="C28" s="4"/>
      <c r="E28" s="15"/>
      <c r="G28" s="12"/>
      <c r="H28" s="12"/>
      <c r="I28" s="12"/>
      <c r="J28" s="12"/>
      <c r="K28" s="12"/>
      <c r="M28" s="15"/>
      <c r="O28" s="12"/>
      <c r="R28" s="15"/>
      <c r="T28" s="12"/>
      <c r="U28" s="16"/>
      <c r="V28" s="12"/>
      <c r="W28" s="16"/>
      <c r="X28" s="12"/>
    </row>
    <row r="29" spans="1:24" x14ac:dyDescent="0.2">
      <c r="A29" s="6">
        <v>7</v>
      </c>
      <c r="B29" s="4" t="s">
        <v>62</v>
      </c>
      <c r="E29" s="15"/>
      <c r="G29" s="12"/>
      <c r="H29" s="12"/>
      <c r="I29" s="12"/>
      <c r="J29" s="12"/>
      <c r="K29" s="12"/>
      <c r="M29" s="15"/>
      <c r="O29" s="12"/>
      <c r="R29" s="15"/>
      <c r="T29" s="12"/>
      <c r="U29" s="16"/>
      <c r="V29" s="12"/>
      <c r="W29" s="16"/>
      <c r="X29" s="12"/>
    </row>
    <row r="30" spans="1:24" x14ac:dyDescent="0.2">
      <c r="A30" s="6"/>
      <c r="B30" s="6"/>
      <c r="C30" s="4"/>
      <c r="E30" s="15"/>
      <c r="G30" s="12"/>
      <c r="H30" s="12"/>
      <c r="I30" s="12"/>
      <c r="J30" s="12"/>
      <c r="K30" s="12"/>
      <c r="M30" s="15"/>
      <c r="O30" s="12"/>
      <c r="R30" s="15"/>
      <c r="T30" s="12"/>
      <c r="U30" s="16"/>
      <c r="V30" s="12"/>
      <c r="W30" s="16"/>
      <c r="X30" s="12"/>
    </row>
    <row r="31" spans="1:24" x14ac:dyDescent="0.2">
      <c r="A31" s="6">
        <v>8</v>
      </c>
      <c r="B31" s="5" t="s">
        <v>63</v>
      </c>
      <c r="E31" s="15"/>
      <c r="G31" s="12"/>
      <c r="H31" s="12"/>
      <c r="I31" s="12"/>
      <c r="J31" s="12"/>
      <c r="K31" s="12"/>
      <c r="M31" s="15"/>
      <c r="O31" s="12"/>
      <c r="R31" s="15"/>
      <c r="T31" s="12"/>
      <c r="U31" s="16"/>
      <c r="V31" s="12"/>
      <c r="W31" s="16"/>
      <c r="X31" s="12"/>
    </row>
    <row r="32" spans="1:24" x14ac:dyDescent="0.2">
      <c r="A32" s="6"/>
      <c r="B32" s="6"/>
      <c r="C32" s="4"/>
      <c r="E32" s="15"/>
      <c r="G32" s="12"/>
      <c r="H32" s="12"/>
      <c r="I32" s="12"/>
      <c r="J32" s="12"/>
      <c r="K32" s="12"/>
      <c r="M32" s="15"/>
      <c r="O32" s="12"/>
      <c r="R32" s="15"/>
      <c r="T32" s="12"/>
      <c r="U32" s="16"/>
      <c r="V32" s="12"/>
      <c r="W32" s="16"/>
      <c r="X32" s="12"/>
    </row>
    <row r="33" spans="1:25" ht="13.5" thickBot="1" x14ac:dyDescent="0.25">
      <c r="A33" s="6">
        <v>9</v>
      </c>
      <c r="B33" s="5" t="s">
        <v>64</v>
      </c>
      <c r="E33" s="17">
        <f>SUM(E17:E32)</f>
        <v>12277258.059461538</v>
      </c>
      <c r="G33" s="18">
        <f>SUM(G17:G32)</f>
        <v>1</v>
      </c>
      <c r="H33" s="12"/>
      <c r="I33" s="12"/>
      <c r="J33" s="6"/>
      <c r="K33" s="85">
        <f>SUM(K17:K32)</f>
        <v>1.1669700620944974E-2</v>
      </c>
      <c r="M33" s="59"/>
      <c r="O33" s="12"/>
      <c r="R33" s="17">
        <f>SUM(R17:R32)</f>
        <v>13726218</v>
      </c>
      <c r="T33" s="18">
        <f>SUM(T17:T32)</f>
        <v>1</v>
      </c>
      <c r="U33" s="16"/>
      <c r="V33" s="6"/>
      <c r="W33" s="16"/>
      <c r="X33" s="85">
        <f>SUM(X17:X32)</f>
        <v>1.1290543965251035E-2</v>
      </c>
    </row>
    <row r="34" spans="1:25" ht="13.5" thickTop="1" x14ac:dyDescent="0.2">
      <c r="I34" s="12"/>
      <c r="J34" s="6"/>
      <c r="K34" s="12"/>
      <c r="S34" s="19"/>
      <c r="T34" s="12"/>
      <c r="U34" s="16"/>
      <c r="V34" s="6"/>
      <c r="W34" s="16"/>
      <c r="X34" s="12"/>
    </row>
    <row r="35" spans="1:25" x14ac:dyDescent="0.2">
      <c r="B35" s="6"/>
      <c r="C35" s="4"/>
      <c r="R35" s="4"/>
      <c r="S35" s="15"/>
      <c r="T35" s="20"/>
      <c r="U35" s="21"/>
      <c r="W35" s="21"/>
    </row>
    <row r="36" spans="1:25" x14ac:dyDescent="0.2">
      <c r="S36" s="19"/>
      <c r="U36" s="19"/>
      <c r="W36" s="21"/>
    </row>
    <row r="37" spans="1:25" x14ac:dyDescent="0.2">
      <c r="A37" s="6">
        <v>10</v>
      </c>
      <c r="E37" s="6"/>
      <c r="F37" s="16"/>
      <c r="J37" s="21"/>
      <c r="K37" s="5" t="s">
        <v>127</v>
      </c>
      <c r="T37" s="16"/>
      <c r="V37" s="21"/>
      <c r="X37" s="21"/>
    </row>
    <row r="38" spans="1:25" x14ac:dyDescent="0.2">
      <c r="K38" s="21"/>
      <c r="T38" s="21"/>
      <c r="U38" s="22"/>
      <c r="V38" s="23"/>
      <c r="X38" s="21"/>
    </row>
    <row r="39" spans="1:25" ht="13.5" thickBot="1" x14ac:dyDescent="0.25">
      <c r="K39" s="21"/>
      <c r="R39" s="21">
        <f>X33</f>
        <v>1.1290543965251035E-2</v>
      </c>
      <c r="T39" s="66">
        <f>+'PGS 2024 Tax Rate'!C5</f>
        <v>0.25345000000000001</v>
      </c>
      <c r="V39" s="10">
        <v>1077858</v>
      </c>
      <c r="W39" s="24"/>
      <c r="X39" s="25">
        <f>ROUND((R39*T39*V39),0)</f>
        <v>3084</v>
      </c>
      <c r="Y39" s="24"/>
    </row>
    <row r="40" spans="1:25" ht="13.5" thickTop="1" x14ac:dyDescent="0.2">
      <c r="K40" s="21"/>
      <c r="R40" s="5" t="s">
        <v>1333</v>
      </c>
      <c r="V40" s="173">
        <v>-112522</v>
      </c>
      <c r="X40" s="59"/>
    </row>
    <row r="41" spans="1:25" ht="13.5" thickBot="1" x14ac:dyDescent="0.25">
      <c r="K41" s="21"/>
      <c r="R41" s="5" t="s">
        <v>1334</v>
      </c>
      <c r="V41" s="172">
        <f>SUM(V39:V40)</f>
        <v>965336</v>
      </c>
      <c r="X41" s="25">
        <f>ROUND((R39*T39*V41),0)</f>
        <v>2762</v>
      </c>
    </row>
    <row r="42" spans="1:25" ht="13.5" thickTop="1" x14ac:dyDescent="0.2">
      <c r="K42" s="21"/>
      <c r="V42" s="172"/>
      <c r="X42" s="174"/>
    </row>
    <row r="43" spans="1:25" x14ac:dyDescent="0.2">
      <c r="K43" s="21"/>
      <c r="R43" s="5" t="s">
        <v>1335</v>
      </c>
      <c r="X43" s="174">
        <f>X39-X41</f>
        <v>322</v>
      </c>
    </row>
    <row r="44" spans="1:25" x14ac:dyDescent="0.2">
      <c r="K44" s="21"/>
      <c r="R44" s="5" t="s">
        <v>1336</v>
      </c>
      <c r="X44" s="175">
        <v>1.3500300000000001</v>
      </c>
    </row>
    <row r="45" spans="1:25" ht="13.5" thickBot="1" x14ac:dyDescent="0.25">
      <c r="K45" s="21"/>
      <c r="R45" s="5" t="s">
        <v>1337</v>
      </c>
      <c r="X45" s="17">
        <f>X43*X44</f>
        <v>434.70966000000004</v>
      </c>
    </row>
    <row r="46" spans="1:25" ht="13.5" thickTop="1" x14ac:dyDescent="0.2">
      <c r="K46" s="21"/>
      <c r="X46" s="59"/>
    </row>
    <row r="47" spans="1:25" x14ac:dyDescent="0.2">
      <c r="B47" s="5" t="s">
        <v>141</v>
      </c>
      <c r="K47" s="21"/>
    </row>
    <row r="48" spans="1:25" x14ac:dyDescent="0.2">
      <c r="B48" s="5" t="s">
        <v>142</v>
      </c>
      <c r="K48" s="21"/>
    </row>
    <row r="49" spans="1:26" x14ac:dyDescent="0.2">
      <c r="B49" s="26" t="s">
        <v>126</v>
      </c>
    </row>
    <row r="50" spans="1:26" x14ac:dyDescent="0.2">
      <c r="B50" s="5" t="s">
        <v>140</v>
      </c>
      <c r="U50" s="10"/>
    </row>
    <row r="51" spans="1:26" x14ac:dyDescent="0.2">
      <c r="B51" s="5" t="s">
        <v>1143</v>
      </c>
    </row>
    <row r="58" spans="1:26" x14ac:dyDescent="0.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26" x14ac:dyDescent="0.2">
      <c r="A59" s="5" t="s">
        <v>1297</v>
      </c>
      <c r="U59" s="5" t="s">
        <v>1298</v>
      </c>
    </row>
  </sheetData>
  <printOptions horizontalCentered="1"/>
  <pageMargins left="0.5" right="0.5" top="1" bottom="1" header="0.5" footer="0.5"/>
  <pageSetup scale="56" orientation="landscape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P59"/>
  <sheetViews>
    <sheetView topLeftCell="A3" zoomScale="90" zoomScaleNormal="90" workbookViewId="0">
      <selection activeCell="U14" sqref="U14"/>
    </sheetView>
  </sheetViews>
  <sheetFormatPr defaultRowHeight="15" x14ac:dyDescent="0.25"/>
  <sheetData>
    <row r="2" spans="1:1" x14ac:dyDescent="0.25">
      <c r="A2" s="166" t="s">
        <v>1309</v>
      </c>
    </row>
    <row r="41" spans="1:1" x14ac:dyDescent="0.25">
      <c r="A41" s="166" t="s">
        <v>1308</v>
      </c>
    </row>
    <row r="59" spans="16:16" x14ac:dyDescent="0.25">
      <c r="P59" s="171" t="s">
        <v>1326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1" sqref="I21"/>
    </sheetView>
  </sheetViews>
  <sheetFormatPr defaultRowHeight="15" x14ac:dyDescent="0.25"/>
  <sheetData/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>
      <selection activeCell="T16" sqref="T16"/>
    </sheetView>
  </sheetViews>
  <sheetFormatPr defaultColWidth="8.85546875" defaultRowHeight="15" x14ac:dyDescent="0.25"/>
  <cols>
    <col min="1" max="1" width="53.28515625" style="28" customWidth="1"/>
    <col min="2" max="13" width="10" style="28" hidden="1" customWidth="1"/>
    <col min="14" max="14" width="10" style="28" customWidth="1"/>
    <col min="15" max="16384" width="8.85546875" style="28"/>
  </cols>
  <sheetData>
    <row r="1" spans="1:14" ht="18.399999999999999" customHeight="1" x14ac:dyDescent="0.3">
      <c r="A1" s="30" t="s">
        <v>70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32" t="s">
        <v>71</v>
      </c>
      <c r="B2" s="33" t="s">
        <v>72</v>
      </c>
      <c r="C2" s="33" t="s">
        <v>72</v>
      </c>
      <c r="D2" s="33" t="s">
        <v>72</v>
      </c>
      <c r="E2" s="33" t="s">
        <v>72</v>
      </c>
      <c r="F2" s="33" t="s">
        <v>72</v>
      </c>
      <c r="G2" s="33" t="s">
        <v>72</v>
      </c>
      <c r="H2" s="33" t="s">
        <v>72</v>
      </c>
      <c r="I2" s="33" t="s">
        <v>72</v>
      </c>
      <c r="J2" s="33" t="s">
        <v>72</v>
      </c>
      <c r="K2" s="33" t="s">
        <v>72</v>
      </c>
      <c r="L2" s="33" t="s">
        <v>72</v>
      </c>
      <c r="M2" s="33" t="s">
        <v>72</v>
      </c>
      <c r="N2" s="33" t="s">
        <v>72</v>
      </c>
    </row>
    <row r="3" spans="1:14" x14ac:dyDescent="0.25">
      <c r="A3" s="34"/>
      <c r="B3" s="33" t="s">
        <v>33</v>
      </c>
      <c r="C3" s="33" t="s">
        <v>34</v>
      </c>
      <c r="D3" s="33" t="s">
        <v>35</v>
      </c>
      <c r="E3" s="33" t="s">
        <v>36</v>
      </c>
      <c r="F3" s="33" t="s">
        <v>28</v>
      </c>
      <c r="G3" s="33" t="s">
        <v>37</v>
      </c>
      <c r="H3" s="33" t="s">
        <v>38</v>
      </c>
      <c r="I3" s="33" t="s">
        <v>39</v>
      </c>
      <c r="J3" s="33" t="s">
        <v>40</v>
      </c>
      <c r="K3" s="33" t="s">
        <v>41</v>
      </c>
      <c r="L3" s="33" t="s">
        <v>42</v>
      </c>
      <c r="M3" s="33" t="s">
        <v>0</v>
      </c>
      <c r="N3" s="33" t="s">
        <v>73</v>
      </c>
    </row>
    <row r="4" spans="1:14" x14ac:dyDescent="0.25">
      <c r="A4" s="35" t="s">
        <v>22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7" t="s">
        <v>74</v>
      </c>
      <c r="B5" s="38">
        <v>103331</v>
      </c>
      <c r="C5" s="38">
        <v>103331</v>
      </c>
      <c r="D5" s="38">
        <v>116836</v>
      </c>
      <c r="E5" s="38">
        <v>116836</v>
      </c>
      <c r="F5" s="38">
        <v>116836</v>
      </c>
      <c r="G5" s="38">
        <v>116836</v>
      </c>
      <c r="H5" s="38">
        <v>116836</v>
      </c>
      <c r="I5" s="38">
        <v>116836</v>
      </c>
      <c r="J5" s="38">
        <v>116836</v>
      </c>
      <c r="K5" s="38">
        <v>116836</v>
      </c>
      <c r="L5" s="38">
        <v>116836</v>
      </c>
      <c r="M5" s="38">
        <v>116836</v>
      </c>
      <c r="N5" s="38">
        <v>1375019</v>
      </c>
    </row>
    <row r="6" spans="1:14" x14ac:dyDescent="0.25">
      <c r="A6" s="37" t="s">
        <v>75</v>
      </c>
      <c r="B6" s="38">
        <v>-372500</v>
      </c>
      <c r="C6" s="38">
        <v>-372500</v>
      </c>
      <c r="D6" s="38">
        <v>-372500</v>
      </c>
      <c r="E6" s="38">
        <v>-372500</v>
      </c>
      <c r="F6" s="38">
        <v>-372500</v>
      </c>
      <c r="G6" s="38">
        <v>-372500</v>
      </c>
      <c r="H6" s="38">
        <v>-372500</v>
      </c>
      <c r="I6" s="38">
        <v>-372500</v>
      </c>
      <c r="J6" s="38">
        <v>-372500</v>
      </c>
      <c r="K6" s="38">
        <v>-372500</v>
      </c>
      <c r="L6" s="38">
        <v>-372500</v>
      </c>
      <c r="M6" s="38">
        <v>-372500</v>
      </c>
      <c r="N6" s="38">
        <v>-4470000</v>
      </c>
    </row>
    <row r="7" spans="1:14" x14ac:dyDescent="0.25">
      <c r="A7" s="39" t="s">
        <v>66</v>
      </c>
      <c r="B7" s="40">
        <v>-269169</v>
      </c>
      <c r="C7" s="40">
        <v>-269169</v>
      </c>
      <c r="D7" s="40">
        <v>-255664</v>
      </c>
      <c r="E7" s="40">
        <v>-255664</v>
      </c>
      <c r="F7" s="40">
        <v>-255664</v>
      </c>
      <c r="G7" s="40">
        <v>-255664</v>
      </c>
      <c r="H7" s="40">
        <v>-255664</v>
      </c>
      <c r="I7" s="40">
        <v>-255664</v>
      </c>
      <c r="J7" s="40">
        <v>-255664</v>
      </c>
      <c r="K7" s="40">
        <v>-255664</v>
      </c>
      <c r="L7" s="40">
        <v>-255664</v>
      </c>
      <c r="M7" s="40">
        <v>-255664</v>
      </c>
      <c r="N7" s="40">
        <v>-3094981</v>
      </c>
    </row>
    <row r="8" spans="1:14" x14ac:dyDescent="0.25">
      <c r="A8" s="29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5">
      <c r="A9" s="35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x14ac:dyDescent="0.25">
      <c r="A10" s="37" t="s">
        <v>76</v>
      </c>
      <c r="B10" s="41" t="s">
        <v>3</v>
      </c>
      <c r="C10" s="41" t="s">
        <v>3</v>
      </c>
      <c r="D10" s="41" t="s">
        <v>3</v>
      </c>
      <c r="E10" s="41" t="s">
        <v>3</v>
      </c>
      <c r="F10" s="41" t="s">
        <v>3</v>
      </c>
      <c r="G10" s="41" t="s">
        <v>3</v>
      </c>
      <c r="H10" s="41" t="s">
        <v>3</v>
      </c>
      <c r="I10" s="41" t="s">
        <v>3</v>
      </c>
      <c r="J10" s="41" t="s">
        <v>3</v>
      </c>
      <c r="K10" s="41" t="s">
        <v>3</v>
      </c>
      <c r="L10" s="41" t="s">
        <v>3</v>
      </c>
      <c r="M10" s="41" t="s">
        <v>3</v>
      </c>
      <c r="N10" s="41" t="s">
        <v>3</v>
      </c>
    </row>
    <row r="11" spans="1:14" x14ac:dyDescent="0.25">
      <c r="A11" s="37" t="s">
        <v>77</v>
      </c>
      <c r="B11" s="41" t="s">
        <v>3</v>
      </c>
      <c r="C11" s="41" t="s">
        <v>3</v>
      </c>
      <c r="D11" s="41" t="s">
        <v>3</v>
      </c>
      <c r="E11" s="41" t="s">
        <v>3</v>
      </c>
      <c r="F11" s="41" t="s">
        <v>3</v>
      </c>
      <c r="G11" s="41" t="s">
        <v>3</v>
      </c>
      <c r="H11" s="41" t="s">
        <v>3</v>
      </c>
      <c r="I11" s="41" t="s">
        <v>3</v>
      </c>
      <c r="J11" s="41" t="s">
        <v>3</v>
      </c>
      <c r="K11" s="41" t="s">
        <v>3</v>
      </c>
      <c r="L11" s="41" t="s">
        <v>3</v>
      </c>
      <c r="M11" s="41" t="s">
        <v>3</v>
      </c>
      <c r="N11" s="41" t="s">
        <v>3</v>
      </c>
    </row>
    <row r="12" spans="1:14" x14ac:dyDescent="0.25">
      <c r="A12" s="37" t="s">
        <v>78</v>
      </c>
      <c r="B12" s="41" t="s">
        <v>3</v>
      </c>
      <c r="C12" s="41" t="s">
        <v>3</v>
      </c>
      <c r="D12" s="41" t="s">
        <v>3</v>
      </c>
      <c r="E12" s="41" t="s">
        <v>3</v>
      </c>
      <c r="F12" s="41" t="s">
        <v>3</v>
      </c>
      <c r="G12" s="41" t="s">
        <v>3</v>
      </c>
      <c r="H12" s="41" t="s">
        <v>3</v>
      </c>
      <c r="I12" s="41" t="s">
        <v>3</v>
      </c>
      <c r="J12" s="41" t="s">
        <v>3</v>
      </c>
      <c r="K12" s="41" t="s">
        <v>3</v>
      </c>
      <c r="L12" s="41" t="s">
        <v>3</v>
      </c>
      <c r="M12" s="41" t="s">
        <v>3</v>
      </c>
      <c r="N12" s="41" t="s">
        <v>3</v>
      </c>
    </row>
    <row r="13" spans="1:14" x14ac:dyDescent="0.25">
      <c r="A13" s="37" t="s">
        <v>24</v>
      </c>
      <c r="B13" s="38">
        <v>3167188</v>
      </c>
      <c r="C13" s="38">
        <v>3167188</v>
      </c>
      <c r="D13" s="38">
        <v>3167188</v>
      </c>
      <c r="E13" s="38">
        <v>3167188</v>
      </c>
      <c r="F13" s="38">
        <v>3167188</v>
      </c>
      <c r="G13" s="38">
        <v>3167188</v>
      </c>
      <c r="H13" s="38">
        <v>3167188</v>
      </c>
      <c r="I13" s="38">
        <v>3167188</v>
      </c>
      <c r="J13" s="38">
        <v>3167188</v>
      </c>
      <c r="K13" s="38">
        <v>3167188</v>
      </c>
      <c r="L13" s="38">
        <v>3167188</v>
      </c>
      <c r="M13" s="38">
        <v>3167188</v>
      </c>
      <c r="N13" s="38">
        <v>38006253</v>
      </c>
    </row>
    <row r="14" spans="1:14" x14ac:dyDescent="0.25">
      <c r="A14" s="37" t="s">
        <v>79</v>
      </c>
      <c r="B14" s="41" t="s">
        <v>3</v>
      </c>
      <c r="C14" s="41" t="s">
        <v>3</v>
      </c>
      <c r="D14" s="41" t="s">
        <v>3</v>
      </c>
      <c r="E14" s="41" t="s">
        <v>3</v>
      </c>
      <c r="F14" s="41" t="s">
        <v>3</v>
      </c>
      <c r="G14" s="41" t="s">
        <v>3</v>
      </c>
      <c r="H14" s="41" t="s">
        <v>3</v>
      </c>
      <c r="I14" s="41" t="s">
        <v>3</v>
      </c>
      <c r="J14" s="41" t="s">
        <v>3</v>
      </c>
      <c r="K14" s="41" t="s">
        <v>3</v>
      </c>
      <c r="L14" s="41" t="s">
        <v>3</v>
      </c>
      <c r="M14" s="41" t="s">
        <v>3</v>
      </c>
      <c r="N14" s="41" t="s">
        <v>3</v>
      </c>
    </row>
    <row r="15" spans="1:14" x14ac:dyDescent="0.25">
      <c r="A15" s="37" t="s">
        <v>67</v>
      </c>
      <c r="B15" s="38">
        <v>224924</v>
      </c>
      <c r="C15" s="38">
        <v>233730</v>
      </c>
      <c r="D15" s="38">
        <v>233730</v>
      </c>
      <c r="E15" s="38">
        <v>233730</v>
      </c>
      <c r="F15" s="38">
        <v>233730</v>
      </c>
      <c r="G15" s="38">
        <v>233730</v>
      </c>
      <c r="H15" s="38">
        <v>233730</v>
      </c>
      <c r="I15" s="38">
        <v>233730</v>
      </c>
      <c r="J15" s="38">
        <v>233730</v>
      </c>
      <c r="K15" s="38">
        <v>233730</v>
      </c>
      <c r="L15" s="38">
        <v>233730</v>
      </c>
      <c r="M15" s="38">
        <v>233730</v>
      </c>
      <c r="N15" s="38">
        <v>2795958</v>
      </c>
    </row>
    <row r="16" spans="1:14" x14ac:dyDescent="0.25">
      <c r="A16" s="37" t="s">
        <v>80</v>
      </c>
      <c r="B16" s="41" t="s">
        <v>3</v>
      </c>
      <c r="C16" s="41" t="s">
        <v>3</v>
      </c>
      <c r="D16" s="41" t="s">
        <v>3</v>
      </c>
      <c r="E16" s="41" t="s">
        <v>3</v>
      </c>
      <c r="F16" s="41" t="s">
        <v>3</v>
      </c>
      <c r="G16" s="41" t="s">
        <v>3</v>
      </c>
      <c r="H16" s="41" t="s">
        <v>3</v>
      </c>
      <c r="I16" s="41" t="s">
        <v>3</v>
      </c>
      <c r="J16" s="41" t="s">
        <v>3</v>
      </c>
      <c r="K16" s="41" t="s">
        <v>3</v>
      </c>
      <c r="L16" s="41" t="s">
        <v>3</v>
      </c>
      <c r="M16" s="41" t="s">
        <v>3</v>
      </c>
      <c r="N16" s="41" t="s">
        <v>3</v>
      </c>
    </row>
    <row r="17" spans="1:14" x14ac:dyDescent="0.25">
      <c r="A17" s="39" t="s">
        <v>81</v>
      </c>
      <c r="B17" s="40">
        <v>3392112</v>
      </c>
      <c r="C17" s="40">
        <v>3400918</v>
      </c>
      <c r="D17" s="40">
        <v>3400918</v>
      </c>
      <c r="E17" s="40">
        <v>3400918</v>
      </c>
      <c r="F17" s="40">
        <v>3400918</v>
      </c>
      <c r="G17" s="40">
        <v>3400918</v>
      </c>
      <c r="H17" s="40">
        <v>3400918</v>
      </c>
      <c r="I17" s="40">
        <v>3400918</v>
      </c>
      <c r="J17" s="40">
        <v>3400918</v>
      </c>
      <c r="K17" s="40">
        <v>3400918</v>
      </c>
      <c r="L17" s="40">
        <v>3400918</v>
      </c>
      <c r="M17" s="40">
        <v>3400918</v>
      </c>
      <c r="N17" s="40">
        <v>40802211</v>
      </c>
    </row>
    <row r="18" spans="1:14" x14ac:dyDescent="0.25">
      <c r="A18" s="29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25">
      <c r="A19" s="39" t="s">
        <v>82</v>
      </c>
      <c r="B19" s="38">
        <v>-3661281</v>
      </c>
      <c r="C19" s="38">
        <v>-3670087</v>
      </c>
      <c r="D19" s="38">
        <v>-3656582</v>
      </c>
      <c r="E19" s="38">
        <v>-3656582</v>
      </c>
      <c r="F19" s="38">
        <v>-3656582</v>
      </c>
      <c r="G19" s="38">
        <v>-3656582</v>
      </c>
      <c r="H19" s="38">
        <v>-3656582</v>
      </c>
      <c r="I19" s="38">
        <v>-3656582</v>
      </c>
      <c r="J19" s="38">
        <v>-3656582</v>
      </c>
      <c r="K19" s="38">
        <v>-3656582</v>
      </c>
      <c r="L19" s="38">
        <v>-3656582</v>
      </c>
      <c r="M19" s="38">
        <v>-3656582</v>
      </c>
      <c r="N19" s="38">
        <v>-43897192</v>
      </c>
    </row>
    <row r="20" spans="1:14" x14ac:dyDescent="0.25">
      <c r="A20" s="29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25">
      <c r="A21" s="35" t="s">
        <v>83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25">
      <c r="A22" s="37" t="s">
        <v>84</v>
      </c>
      <c r="B22" s="38">
        <v>55537</v>
      </c>
      <c r="C22" s="38">
        <v>55537</v>
      </c>
      <c r="D22" s="38">
        <v>55537</v>
      </c>
      <c r="E22" s="38">
        <v>55537</v>
      </c>
      <c r="F22" s="38">
        <v>55537</v>
      </c>
      <c r="G22" s="38">
        <v>55537</v>
      </c>
      <c r="H22" s="38">
        <v>55537</v>
      </c>
      <c r="I22" s="38">
        <v>55537</v>
      </c>
      <c r="J22" s="38">
        <v>55537</v>
      </c>
      <c r="K22" s="38">
        <v>55537</v>
      </c>
      <c r="L22" s="38">
        <v>55537</v>
      </c>
      <c r="M22" s="38">
        <v>55537</v>
      </c>
      <c r="N22" s="38">
        <v>666438</v>
      </c>
    </row>
    <row r="23" spans="1:14" x14ac:dyDescent="0.25">
      <c r="A23" s="37" t="s">
        <v>25</v>
      </c>
      <c r="B23" s="38">
        <v>7805165</v>
      </c>
      <c r="C23" s="38">
        <v>7709478</v>
      </c>
      <c r="D23" s="38">
        <v>36302649</v>
      </c>
      <c r="E23" s="38">
        <v>7654551</v>
      </c>
      <c r="F23" s="38">
        <v>8140813</v>
      </c>
      <c r="G23" s="38">
        <v>49684187</v>
      </c>
      <c r="H23" s="38">
        <v>7796611</v>
      </c>
      <c r="I23" s="38">
        <v>8139419</v>
      </c>
      <c r="J23" s="38">
        <v>36901172</v>
      </c>
      <c r="K23" s="38">
        <v>21798812</v>
      </c>
      <c r="L23" s="38">
        <v>13171931</v>
      </c>
      <c r="M23" s="38">
        <v>239179509</v>
      </c>
      <c r="N23" s="38">
        <v>444284296</v>
      </c>
    </row>
    <row r="24" spans="1:14" x14ac:dyDescent="0.25">
      <c r="A24" s="39" t="s">
        <v>85</v>
      </c>
      <c r="B24" s="40">
        <v>7860701</v>
      </c>
      <c r="C24" s="40">
        <v>7765014</v>
      </c>
      <c r="D24" s="40">
        <v>36358185</v>
      </c>
      <c r="E24" s="40">
        <v>7710087</v>
      </c>
      <c r="F24" s="40">
        <v>8196350</v>
      </c>
      <c r="G24" s="40">
        <v>49739723</v>
      </c>
      <c r="H24" s="40">
        <v>7852147</v>
      </c>
      <c r="I24" s="40">
        <v>8194956</v>
      </c>
      <c r="J24" s="40">
        <v>36956709</v>
      </c>
      <c r="K24" s="40">
        <v>21854349</v>
      </c>
      <c r="L24" s="40">
        <v>13227467</v>
      </c>
      <c r="M24" s="40">
        <v>239235046</v>
      </c>
      <c r="N24" s="40">
        <v>444950735</v>
      </c>
    </row>
    <row r="25" spans="1:14" x14ac:dyDescent="0.25">
      <c r="A25" s="29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25">
      <c r="A26" s="39" t="s">
        <v>86</v>
      </c>
      <c r="B26" s="38">
        <v>12061411</v>
      </c>
      <c r="C26" s="38">
        <v>11852487</v>
      </c>
      <c r="D26" s="38">
        <v>12092204</v>
      </c>
      <c r="E26" s="38">
        <v>12068524</v>
      </c>
      <c r="F26" s="38">
        <v>12595959</v>
      </c>
      <c r="G26" s="38">
        <v>13136231</v>
      </c>
      <c r="H26" s="38">
        <v>13477706</v>
      </c>
      <c r="I26" s="38">
        <v>13373027</v>
      </c>
      <c r="J26" s="38">
        <v>13741850</v>
      </c>
      <c r="K26" s="38">
        <v>13541712</v>
      </c>
      <c r="L26" s="38">
        <v>13720540</v>
      </c>
      <c r="M26" s="38">
        <v>13097426</v>
      </c>
      <c r="N26" s="38">
        <v>154759077</v>
      </c>
    </row>
    <row r="27" spans="1:14" x14ac:dyDescent="0.25">
      <c r="A27" s="2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x14ac:dyDescent="0.25">
      <c r="A28" s="39" t="s">
        <v>31</v>
      </c>
      <c r="B28" s="38">
        <v>-7861991</v>
      </c>
      <c r="C28" s="38">
        <v>-7757560</v>
      </c>
      <c r="D28" s="38">
        <v>20609399</v>
      </c>
      <c r="E28" s="38">
        <v>-8015019</v>
      </c>
      <c r="F28" s="38">
        <v>-8056191</v>
      </c>
      <c r="G28" s="38">
        <v>32946910</v>
      </c>
      <c r="H28" s="38">
        <v>-9282142</v>
      </c>
      <c r="I28" s="38">
        <v>-8834653</v>
      </c>
      <c r="J28" s="38">
        <v>19558276</v>
      </c>
      <c r="K28" s="38">
        <v>4656054</v>
      </c>
      <c r="L28" s="38">
        <v>-4149655</v>
      </c>
      <c r="M28" s="38">
        <v>222481037</v>
      </c>
      <c r="N28" s="38">
        <v>246294466</v>
      </c>
    </row>
    <row r="29" spans="1:14" x14ac:dyDescent="0.25">
      <c r="A29" s="2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x14ac:dyDescent="0.25">
      <c r="A30" s="39" t="s">
        <v>26</v>
      </c>
      <c r="B30" s="38">
        <v>-2527981</v>
      </c>
      <c r="C30" s="38">
        <v>-2529550</v>
      </c>
      <c r="D30" s="38">
        <v>-2468808</v>
      </c>
      <c r="E30" s="38">
        <v>-2572359</v>
      </c>
      <c r="F30" s="38">
        <v>-2616153</v>
      </c>
      <c r="G30" s="38">
        <v>-2807695</v>
      </c>
      <c r="H30" s="38">
        <v>-2939824</v>
      </c>
      <c r="I30" s="38">
        <v>-2841907</v>
      </c>
      <c r="J30" s="38">
        <v>-2990922</v>
      </c>
      <c r="K30" s="38">
        <v>-2957747</v>
      </c>
      <c r="L30" s="38">
        <v>-2983832</v>
      </c>
      <c r="M30" s="38">
        <v>-2760528</v>
      </c>
      <c r="N30" s="38">
        <v>-32997305</v>
      </c>
    </row>
    <row r="31" spans="1:14" x14ac:dyDescent="0.25">
      <c r="A31" s="39" t="s">
        <v>87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</row>
    <row r="32" spans="1:14" x14ac:dyDescent="0.25">
      <c r="A32" s="39" t="s">
        <v>88</v>
      </c>
      <c r="B32" s="40">
        <v>-5334010</v>
      </c>
      <c r="C32" s="40">
        <v>-5228010</v>
      </c>
      <c r="D32" s="40">
        <v>23078206</v>
      </c>
      <c r="E32" s="40">
        <v>-5442660</v>
      </c>
      <c r="F32" s="40">
        <v>-5440038</v>
      </c>
      <c r="G32" s="40">
        <v>35754605</v>
      </c>
      <c r="H32" s="40">
        <v>-6342317</v>
      </c>
      <c r="I32" s="40">
        <v>-5992747</v>
      </c>
      <c r="J32" s="40">
        <v>22549198</v>
      </c>
      <c r="K32" s="40">
        <v>7613802</v>
      </c>
      <c r="L32" s="40">
        <v>-1165823</v>
      </c>
      <c r="M32" s="40">
        <v>225241566</v>
      </c>
      <c r="N32" s="40">
        <v>279291770</v>
      </c>
    </row>
    <row r="33" spans="1:14" x14ac:dyDescent="0.25">
      <c r="A33" s="2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x14ac:dyDescent="0.25">
      <c r="A34" s="39" t="s">
        <v>89</v>
      </c>
      <c r="B34" s="41" t="s">
        <v>3</v>
      </c>
      <c r="C34" s="41" t="s">
        <v>3</v>
      </c>
      <c r="D34" s="41" t="s">
        <v>3</v>
      </c>
      <c r="E34" s="41" t="s">
        <v>3</v>
      </c>
      <c r="F34" s="41" t="s">
        <v>3</v>
      </c>
      <c r="G34" s="41" t="s">
        <v>3</v>
      </c>
      <c r="H34" s="41" t="s">
        <v>3</v>
      </c>
      <c r="I34" s="41" t="s">
        <v>3</v>
      </c>
      <c r="J34" s="41" t="s">
        <v>3</v>
      </c>
      <c r="K34" s="41" t="s">
        <v>3</v>
      </c>
      <c r="L34" s="41" t="s">
        <v>3</v>
      </c>
      <c r="M34" s="41" t="s">
        <v>3</v>
      </c>
      <c r="N34" s="41" t="s">
        <v>3</v>
      </c>
    </row>
    <row r="35" spans="1:14" x14ac:dyDescent="0.25">
      <c r="A35" s="39" t="s">
        <v>90</v>
      </c>
      <c r="B35" s="40">
        <v>-5334010</v>
      </c>
      <c r="C35" s="40">
        <v>-5228010</v>
      </c>
      <c r="D35" s="40">
        <v>23078206</v>
      </c>
      <c r="E35" s="40">
        <v>-5442660</v>
      </c>
      <c r="F35" s="40">
        <v>-5440038</v>
      </c>
      <c r="G35" s="40">
        <v>35754605</v>
      </c>
      <c r="H35" s="40">
        <v>-6342317</v>
      </c>
      <c r="I35" s="40">
        <v>-5992747</v>
      </c>
      <c r="J35" s="40">
        <v>22549198</v>
      </c>
      <c r="K35" s="40">
        <v>7613802</v>
      </c>
      <c r="L35" s="40">
        <v>-1165823</v>
      </c>
      <c r="M35" s="40">
        <v>225241566</v>
      </c>
      <c r="N35" s="40">
        <v>279291770</v>
      </c>
    </row>
    <row r="36" spans="1:14" x14ac:dyDescent="0.25">
      <c r="A36" s="2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 x14ac:dyDescent="0.25">
      <c r="A37" s="39" t="s">
        <v>91</v>
      </c>
      <c r="B37" s="38">
        <v>11244994</v>
      </c>
      <c r="C37" s="41" t="s">
        <v>3</v>
      </c>
      <c r="D37" s="41" t="s">
        <v>3</v>
      </c>
      <c r="E37" s="38">
        <v>11244994</v>
      </c>
      <c r="F37" s="41" t="s">
        <v>3</v>
      </c>
      <c r="G37" s="41" t="s">
        <v>3</v>
      </c>
      <c r="H37" s="38">
        <v>11244994</v>
      </c>
      <c r="I37" s="41" t="s">
        <v>3</v>
      </c>
      <c r="J37" s="41" t="s">
        <v>3</v>
      </c>
      <c r="K37" s="38">
        <v>11244994</v>
      </c>
      <c r="L37" s="41" t="s">
        <v>3</v>
      </c>
      <c r="M37" s="41" t="s">
        <v>3</v>
      </c>
      <c r="N37" s="38">
        <v>44979975</v>
      </c>
    </row>
    <row r="38" spans="1:14" x14ac:dyDescent="0.25">
      <c r="A38" s="39" t="s">
        <v>92</v>
      </c>
      <c r="B38" s="40">
        <v>-16579004</v>
      </c>
      <c r="C38" s="40">
        <v>-5228010</v>
      </c>
      <c r="D38" s="40">
        <v>23078206</v>
      </c>
      <c r="E38" s="40">
        <v>-16687654</v>
      </c>
      <c r="F38" s="40">
        <v>-5440038</v>
      </c>
      <c r="G38" s="40">
        <v>35754605</v>
      </c>
      <c r="H38" s="40">
        <v>-17587311</v>
      </c>
      <c r="I38" s="40">
        <v>-5992747</v>
      </c>
      <c r="J38" s="40">
        <v>22549198</v>
      </c>
      <c r="K38" s="40">
        <v>-3631192</v>
      </c>
      <c r="L38" s="40">
        <v>-1165823</v>
      </c>
      <c r="M38" s="40">
        <v>225241566</v>
      </c>
      <c r="N38" s="40">
        <v>234311796</v>
      </c>
    </row>
    <row r="39" spans="1:14" x14ac:dyDescent="0.25">
      <c r="A39" s="2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 x14ac:dyDescent="0.25">
      <c r="A40" s="39" t="s">
        <v>93</v>
      </c>
      <c r="B40" s="41" t="s">
        <v>3</v>
      </c>
      <c r="C40" s="41" t="s">
        <v>3</v>
      </c>
      <c r="D40" s="41" t="s">
        <v>3</v>
      </c>
      <c r="E40" s="41" t="s">
        <v>3</v>
      </c>
      <c r="F40" s="41" t="s">
        <v>3</v>
      </c>
      <c r="G40" s="41" t="s">
        <v>3</v>
      </c>
      <c r="H40" s="41" t="s">
        <v>3</v>
      </c>
      <c r="I40" s="41" t="s">
        <v>3</v>
      </c>
      <c r="J40" s="41" t="s">
        <v>3</v>
      </c>
      <c r="K40" s="41" t="s">
        <v>3</v>
      </c>
      <c r="L40" s="41" t="s">
        <v>3</v>
      </c>
      <c r="M40" s="41" t="s">
        <v>3</v>
      </c>
      <c r="N40" s="41" t="s">
        <v>3</v>
      </c>
    </row>
    <row r="41" spans="1:14" ht="15.75" thickBot="1" x14ac:dyDescent="0.3">
      <c r="A41" s="35" t="s">
        <v>94</v>
      </c>
      <c r="B41" s="43">
        <v>-16579004</v>
      </c>
      <c r="C41" s="43">
        <v>-5228010</v>
      </c>
      <c r="D41" s="43">
        <v>23078206</v>
      </c>
      <c r="E41" s="43">
        <v>-16687654</v>
      </c>
      <c r="F41" s="43">
        <v>-5440038</v>
      </c>
      <c r="G41" s="43">
        <v>35754605</v>
      </c>
      <c r="H41" s="43">
        <v>-17587311</v>
      </c>
      <c r="I41" s="43">
        <v>-5992747</v>
      </c>
      <c r="J41" s="43">
        <v>22549198</v>
      </c>
      <c r="K41" s="43">
        <v>-3631192</v>
      </c>
      <c r="L41" s="43">
        <v>-1165823</v>
      </c>
      <c r="M41" s="43">
        <v>225241566</v>
      </c>
      <c r="N41" s="43">
        <v>234311796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showGridLines="0" workbookViewId="0">
      <selection activeCell="Q3" sqref="Q3"/>
    </sheetView>
  </sheetViews>
  <sheetFormatPr defaultColWidth="8.85546875" defaultRowHeight="15" x14ac:dyDescent="0.25"/>
  <cols>
    <col min="1" max="1" width="35.7109375" style="28" customWidth="1"/>
    <col min="2" max="2" width="10" style="28" customWidth="1"/>
    <col min="3" max="14" width="10" style="28" hidden="1" customWidth="1"/>
    <col min="15" max="15" width="10" style="28" customWidth="1"/>
    <col min="16" max="16" width="8.85546875" style="28"/>
    <col min="17" max="17" width="13.5703125" style="28" bestFit="1" customWidth="1"/>
    <col min="18" max="16384" width="8.85546875" style="28"/>
  </cols>
  <sheetData>
    <row r="1" spans="1:15" x14ac:dyDescent="0.25">
      <c r="A1" s="44" t="s">
        <v>70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5">
      <c r="A2" s="45" t="s">
        <v>95</v>
      </c>
      <c r="B2" s="46" t="s">
        <v>1290</v>
      </c>
      <c r="C2" s="46" t="s">
        <v>72</v>
      </c>
      <c r="D2" s="46" t="s">
        <v>72</v>
      </c>
      <c r="E2" s="46" t="s">
        <v>72</v>
      </c>
      <c r="F2" s="46" t="s">
        <v>72</v>
      </c>
      <c r="G2" s="46" t="s">
        <v>72</v>
      </c>
      <c r="H2" s="46" t="s">
        <v>72</v>
      </c>
      <c r="I2" s="46" t="s">
        <v>72</v>
      </c>
      <c r="J2" s="46" t="s">
        <v>72</v>
      </c>
      <c r="K2" s="46" t="s">
        <v>72</v>
      </c>
      <c r="L2" s="46" t="s">
        <v>72</v>
      </c>
      <c r="M2" s="46" t="s">
        <v>72</v>
      </c>
      <c r="N2" s="46" t="s">
        <v>72</v>
      </c>
      <c r="O2" s="46" t="s">
        <v>72</v>
      </c>
    </row>
    <row r="3" spans="1:15" x14ac:dyDescent="0.25">
      <c r="A3" s="34"/>
      <c r="B3" s="46" t="s">
        <v>1291</v>
      </c>
      <c r="C3" s="46" t="s">
        <v>33</v>
      </c>
      <c r="D3" s="46" t="s">
        <v>34</v>
      </c>
      <c r="E3" s="46" t="s">
        <v>35</v>
      </c>
      <c r="F3" s="46" t="s">
        <v>36</v>
      </c>
      <c r="G3" s="46" t="s">
        <v>28</v>
      </c>
      <c r="H3" s="46" t="s">
        <v>37</v>
      </c>
      <c r="I3" s="46" t="s">
        <v>38</v>
      </c>
      <c r="J3" s="46" t="s">
        <v>39</v>
      </c>
      <c r="K3" s="46" t="s">
        <v>40</v>
      </c>
      <c r="L3" s="46" t="s">
        <v>41</v>
      </c>
      <c r="M3" s="46" t="s">
        <v>42</v>
      </c>
      <c r="N3" s="46" t="s">
        <v>0</v>
      </c>
      <c r="O3" s="46" t="s">
        <v>96</v>
      </c>
    </row>
    <row r="4" spans="1:15" x14ac:dyDescent="0.25">
      <c r="A4" s="47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x14ac:dyDescent="0.25">
      <c r="A5" s="48" t="s">
        <v>97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x14ac:dyDescent="0.25">
      <c r="A6" s="49" t="s">
        <v>2</v>
      </c>
      <c r="B6" s="155" t="s">
        <v>1292</v>
      </c>
      <c r="C6" s="50">
        <v>26643542</v>
      </c>
      <c r="D6" s="50">
        <v>18101876</v>
      </c>
      <c r="E6" s="50">
        <v>9560209</v>
      </c>
      <c r="F6" s="50">
        <v>1018542</v>
      </c>
      <c r="G6" s="50">
        <v>-7523124</v>
      </c>
      <c r="H6" s="50">
        <v>-16064791</v>
      </c>
      <c r="I6" s="50">
        <v>-24606458</v>
      </c>
      <c r="J6" s="50">
        <v>-33148124</v>
      </c>
      <c r="K6" s="50">
        <v>-41689791</v>
      </c>
      <c r="L6" s="50">
        <v>-50231458</v>
      </c>
      <c r="M6" s="50">
        <v>-58773124</v>
      </c>
      <c r="N6" s="50">
        <v>-67314791</v>
      </c>
      <c r="O6" s="50">
        <v>-67314791</v>
      </c>
    </row>
    <row r="7" spans="1:15" x14ac:dyDescent="0.25">
      <c r="A7" s="49" t="s">
        <v>98</v>
      </c>
      <c r="B7" s="155"/>
      <c r="C7" s="41" t="s">
        <v>3</v>
      </c>
      <c r="D7" s="41" t="s">
        <v>3</v>
      </c>
      <c r="E7" s="41" t="s">
        <v>3</v>
      </c>
      <c r="F7" s="41" t="s">
        <v>3</v>
      </c>
      <c r="G7" s="41" t="s">
        <v>3</v>
      </c>
      <c r="H7" s="41" t="s">
        <v>3</v>
      </c>
      <c r="I7" s="41" t="s">
        <v>3</v>
      </c>
      <c r="J7" s="41" t="s">
        <v>3</v>
      </c>
      <c r="K7" s="41" t="s">
        <v>3</v>
      </c>
      <c r="L7" s="41" t="s">
        <v>3</v>
      </c>
      <c r="M7" s="41" t="s">
        <v>3</v>
      </c>
      <c r="N7" s="41" t="s">
        <v>3</v>
      </c>
      <c r="O7" s="41" t="s">
        <v>3</v>
      </c>
    </row>
    <row r="8" spans="1:15" x14ac:dyDescent="0.25">
      <c r="A8" s="49" t="s">
        <v>99</v>
      </c>
      <c r="B8" s="155" t="s">
        <v>1293</v>
      </c>
      <c r="C8" s="50">
        <v>2457957</v>
      </c>
      <c r="D8" s="50">
        <v>2457957</v>
      </c>
      <c r="E8" s="50">
        <v>2457957</v>
      </c>
      <c r="F8" s="50">
        <v>2457957</v>
      </c>
      <c r="G8" s="50">
        <v>2457957</v>
      </c>
      <c r="H8" s="50">
        <v>2457957</v>
      </c>
      <c r="I8" s="50">
        <v>2457957</v>
      </c>
      <c r="J8" s="50">
        <v>2457957</v>
      </c>
      <c r="K8" s="50">
        <v>2457957</v>
      </c>
      <c r="L8" s="50">
        <v>2457957</v>
      </c>
      <c r="M8" s="50">
        <v>2457957</v>
      </c>
      <c r="N8" s="50">
        <v>2457957</v>
      </c>
      <c r="O8" s="50">
        <v>2457957</v>
      </c>
    </row>
    <row r="9" spans="1:15" x14ac:dyDescent="0.25">
      <c r="A9" s="49" t="s">
        <v>100</v>
      </c>
      <c r="B9" s="155" t="s">
        <v>1294</v>
      </c>
      <c r="C9" s="50">
        <v>167328</v>
      </c>
      <c r="D9" s="50">
        <v>167328</v>
      </c>
      <c r="E9" s="50">
        <v>99858</v>
      </c>
      <c r="F9" s="50">
        <v>167328</v>
      </c>
      <c r="G9" s="50">
        <v>167328</v>
      </c>
      <c r="H9" s="50">
        <v>99858</v>
      </c>
      <c r="I9" s="50">
        <v>167328</v>
      </c>
      <c r="J9" s="50">
        <v>167328</v>
      </c>
      <c r="K9" s="50">
        <v>99858</v>
      </c>
      <c r="L9" s="50">
        <v>167328</v>
      </c>
      <c r="M9" s="50">
        <v>167328</v>
      </c>
      <c r="N9" s="50">
        <v>99858</v>
      </c>
      <c r="O9" s="50">
        <v>99858</v>
      </c>
    </row>
    <row r="10" spans="1:15" x14ac:dyDescent="0.25">
      <c r="A10" s="49" t="s">
        <v>101</v>
      </c>
      <c r="B10" s="155"/>
      <c r="C10" s="41" t="s">
        <v>3</v>
      </c>
      <c r="D10" s="41" t="s">
        <v>3</v>
      </c>
      <c r="E10" s="41" t="s">
        <v>3</v>
      </c>
      <c r="F10" s="41" t="s">
        <v>3</v>
      </c>
      <c r="G10" s="41" t="s">
        <v>3</v>
      </c>
      <c r="H10" s="41" t="s">
        <v>3</v>
      </c>
      <c r="I10" s="41" t="s">
        <v>3</v>
      </c>
      <c r="J10" s="41" t="s">
        <v>3</v>
      </c>
      <c r="K10" s="41" t="s">
        <v>3</v>
      </c>
      <c r="L10" s="41" t="s">
        <v>3</v>
      </c>
      <c r="M10" s="41" t="s">
        <v>3</v>
      </c>
      <c r="N10" s="41" t="s">
        <v>3</v>
      </c>
      <c r="O10" s="41" t="s">
        <v>3</v>
      </c>
    </row>
    <row r="11" spans="1:15" x14ac:dyDescent="0.25">
      <c r="A11" s="49" t="s">
        <v>102</v>
      </c>
      <c r="B11" s="155" t="s">
        <v>1295</v>
      </c>
      <c r="C11" s="50">
        <v>1997065</v>
      </c>
      <c r="D11" s="50">
        <v>1997065</v>
      </c>
      <c r="E11" s="50">
        <v>2821279</v>
      </c>
      <c r="F11" s="50">
        <v>2821279</v>
      </c>
      <c r="G11" s="50">
        <v>2821279</v>
      </c>
      <c r="H11" s="50">
        <v>3645493</v>
      </c>
      <c r="I11" s="50">
        <v>3645493</v>
      </c>
      <c r="J11" s="50">
        <v>3645493</v>
      </c>
      <c r="K11" s="50">
        <v>4469707</v>
      </c>
      <c r="L11" s="50">
        <v>4469707</v>
      </c>
      <c r="M11" s="50">
        <v>4469707</v>
      </c>
      <c r="N11" s="50">
        <v>1997065</v>
      </c>
      <c r="O11" s="50">
        <v>1997065</v>
      </c>
    </row>
    <row r="12" spans="1:15" x14ac:dyDescent="0.25">
      <c r="A12" s="49" t="s">
        <v>103</v>
      </c>
      <c r="B12" s="155" t="s">
        <v>1294</v>
      </c>
      <c r="C12" s="50">
        <v>167328</v>
      </c>
      <c r="D12" s="50">
        <v>167328</v>
      </c>
      <c r="E12" s="50">
        <v>99858</v>
      </c>
      <c r="F12" s="50">
        <v>167328</v>
      </c>
      <c r="G12" s="50">
        <v>167328</v>
      </c>
      <c r="H12" s="50">
        <v>99858</v>
      </c>
      <c r="I12" s="50">
        <v>167328</v>
      </c>
      <c r="J12" s="50">
        <v>167328</v>
      </c>
      <c r="K12" s="50">
        <v>99858</v>
      </c>
      <c r="L12" s="50">
        <v>167328</v>
      </c>
      <c r="M12" s="50">
        <v>167328</v>
      </c>
      <c r="N12" s="50">
        <v>99858</v>
      </c>
      <c r="O12" s="50">
        <v>99858</v>
      </c>
    </row>
    <row r="13" spans="1:15" x14ac:dyDescent="0.25">
      <c r="A13" s="49" t="s">
        <v>104</v>
      </c>
      <c r="B13" s="155"/>
      <c r="C13" s="41" t="s">
        <v>3</v>
      </c>
      <c r="D13" s="41" t="s">
        <v>3</v>
      </c>
      <c r="E13" s="41" t="s">
        <v>3</v>
      </c>
      <c r="F13" s="41" t="s">
        <v>3</v>
      </c>
      <c r="G13" s="41" t="s">
        <v>3</v>
      </c>
      <c r="H13" s="41" t="s">
        <v>3</v>
      </c>
      <c r="I13" s="41" t="s">
        <v>3</v>
      </c>
      <c r="J13" s="41" t="s">
        <v>3</v>
      </c>
      <c r="K13" s="41" t="s">
        <v>3</v>
      </c>
      <c r="L13" s="41" t="s">
        <v>3</v>
      </c>
      <c r="M13" s="41" t="s">
        <v>3</v>
      </c>
      <c r="N13" s="41" t="s">
        <v>3</v>
      </c>
      <c r="O13" s="41" t="s">
        <v>3</v>
      </c>
    </row>
    <row r="14" spans="1:15" x14ac:dyDescent="0.25">
      <c r="A14" s="49" t="s">
        <v>7</v>
      </c>
      <c r="B14" s="155"/>
      <c r="C14" s="41" t="s">
        <v>3</v>
      </c>
      <c r="D14" s="41" t="s">
        <v>3</v>
      </c>
      <c r="E14" s="41" t="s">
        <v>3</v>
      </c>
      <c r="F14" s="41" t="s">
        <v>3</v>
      </c>
      <c r="G14" s="41" t="s">
        <v>3</v>
      </c>
      <c r="H14" s="41" t="s">
        <v>3</v>
      </c>
      <c r="I14" s="41" t="s">
        <v>3</v>
      </c>
      <c r="J14" s="41" t="s">
        <v>3</v>
      </c>
      <c r="K14" s="41" t="s">
        <v>3</v>
      </c>
      <c r="L14" s="41" t="s">
        <v>3</v>
      </c>
      <c r="M14" s="41" t="s">
        <v>3</v>
      </c>
      <c r="N14" s="41" t="s">
        <v>3</v>
      </c>
      <c r="O14" s="41" t="s">
        <v>3</v>
      </c>
    </row>
    <row r="15" spans="1:15" x14ac:dyDescent="0.25">
      <c r="A15" s="49" t="s">
        <v>105</v>
      </c>
      <c r="B15" s="155" t="s">
        <v>1293</v>
      </c>
      <c r="C15" s="50">
        <v>2530399</v>
      </c>
      <c r="D15" s="50">
        <v>2530399</v>
      </c>
      <c r="E15" s="50">
        <v>2530399</v>
      </c>
      <c r="F15" s="50">
        <v>2530399</v>
      </c>
      <c r="G15" s="50">
        <v>2530399</v>
      </c>
      <c r="H15" s="50">
        <v>2530399</v>
      </c>
      <c r="I15" s="50">
        <v>2530399</v>
      </c>
      <c r="J15" s="50">
        <v>2530399</v>
      </c>
      <c r="K15" s="50">
        <v>2530399</v>
      </c>
      <c r="L15" s="50">
        <v>2530399</v>
      </c>
      <c r="M15" s="50">
        <v>2530399</v>
      </c>
      <c r="N15" s="50">
        <v>2530399</v>
      </c>
      <c r="O15" s="50">
        <v>2530399</v>
      </c>
    </row>
    <row r="16" spans="1:15" x14ac:dyDescent="0.25">
      <c r="A16" s="49" t="s">
        <v>4</v>
      </c>
      <c r="B16" s="155" t="s">
        <v>1293</v>
      </c>
      <c r="C16" s="50">
        <v>2347269</v>
      </c>
      <c r="D16" s="50">
        <v>2347269</v>
      </c>
      <c r="E16" s="50">
        <v>2347269</v>
      </c>
      <c r="F16" s="50">
        <v>2347269</v>
      </c>
      <c r="G16" s="50">
        <v>2347269</v>
      </c>
      <c r="H16" s="50">
        <v>2347269</v>
      </c>
      <c r="I16" s="50">
        <v>2347269</v>
      </c>
      <c r="J16" s="50">
        <v>2347269</v>
      </c>
      <c r="K16" s="50">
        <v>2347269</v>
      </c>
      <c r="L16" s="50">
        <v>2347269</v>
      </c>
      <c r="M16" s="50">
        <v>2347269</v>
      </c>
      <c r="N16" s="50">
        <v>2347269</v>
      </c>
      <c r="O16" s="50">
        <v>2347269</v>
      </c>
    </row>
    <row r="17" spans="1:15" x14ac:dyDescent="0.25">
      <c r="A17" s="49" t="s">
        <v>5</v>
      </c>
      <c r="B17" s="156" t="s">
        <v>1293</v>
      </c>
      <c r="C17" s="51">
        <v>2322118510</v>
      </c>
      <c r="D17" s="51">
        <v>2322247871</v>
      </c>
      <c r="E17" s="51">
        <v>2322475769</v>
      </c>
      <c r="F17" s="51">
        <v>2322382555</v>
      </c>
      <c r="G17" s="51">
        <v>2322367512</v>
      </c>
      <c r="H17" s="51">
        <v>2308271968</v>
      </c>
      <c r="I17" s="51">
        <v>2301868148</v>
      </c>
      <c r="J17" s="51">
        <v>2301853274</v>
      </c>
      <c r="K17" s="51">
        <v>2301227336</v>
      </c>
      <c r="L17" s="51">
        <v>2301279946</v>
      </c>
      <c r="M17" s="51">
        <v>2261044459</v>
      </c>
      <c r="N17" s="51">
        <v>2244062058</v>
      </c>
      <c r="O17" s="51">
        <v>2244062058</v>
      </c>
    </row>
    <row r="18" spans="1:15" x14ac:dyDescent="0.25">
      <c r="A18" s="29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25">
      <c r="A19" s="48" t="s">
        <v>106</v>
      </c>
      <c r="B19" s="50"/>
      <c r="C19" s="50">
        <v>3404190</v>
      </c>
      <c r="D19" s="50">
        <v>3508625</v>
      </c>
      <c r="E19" s="50">
        <v>3613059</v>
      </c>
      <c r="F19" s="50">
        <v>3717493</v>
      </c>
      <c r="G19" s="50">
        <v>3821927</v>
      </c>
      <c r="H19" s="50">
        <v>3926362</v>
      </c>
      <c r="I19" s="50">
        <v>4030796</v>
      </c>
      <c r="J19" s="50">
        <v>4135230</v>
      </c>
      <c r="K19" s="50">
        <v>4239664</v>
      </c>
      <c r="L19" s="50">
        <v>4344099</v>
      </c>
      <c r="M19" s="50">
        <v>4448533</v>
      </c>
      <c r="N19" s="50">
        <v>4552967</v>
      </c>
      <c r="O19" s="50">
        <v>4552967</v>
      </c>
    </row>
    <row r="20" spans="1:15" x14ac:dyDescent="0.25">
      <c r="A20" s="29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x14ac:dyDescent="0.25">
      <c r="A21" s="48" t="s">
        <v>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x14ac:dyDescent="0.25">
      <c r="A22" s="49" t="s">
        <v>107</v>
      </c>
      <c r="B22" s="50"/>
      <c r="C22" s="50">
        <v>155646958</v>
      </c>
      <c r="D22" s="50">
        <v>158176508</v>
      </c>
      <c r="E22" s="50">
        <v>161239316</v>
      </c>
      <c r="F22" s="50">
        <v>163744204</v>
      </c>
      <c r="G22" s="50">
        <v>166360357</v>
      </c>
      <c r="H22" s="50">
        <v>169338052</v>
      </c>
      <c r="I22" s="50">
        <v>172210406</v>
      </c>
      <c r="J22" s="50">
        <v>175052313</v>
      </c>
      <c r="K22" s="50">
        <v>178135235</v>
      </c>
      <c r="L22" s="50">
        <v>181025512</v>
      </c>
      <c r="M22" s="50">
        <v>184009344</v>
      </c>
      <c r="N22" s="50">
        <v>187158872</v>
      </c>
      <c r="O22" s="50">
        <v>187158872</v>
      </c>
    </row>
    <row r="23" spans="1:15" x14ac:dyDescent="0.25">
      <c r="A23" s="49" t="s">
        <v>102</v>
      </c>
      <c r="B23" s="50"/>
      <c r="C23" s="50">
        <v>-290</v>
      </c>
      <c r="D23" s="50">
        <v>-290</v>
      </c>
      <c r="E23" s="50">
        <v>-290</v>
      </c>
      <c r="F23" s="50">
        <v>-290</v>
      </c>
      <c r="G23" s="50">
        <v>-290</v>
      </c>
      <c r="H23" s="50">
        <v>-290</v>
      </c>
      <c r="I23" s="50">
        <v>-290</v>
      </c>
      <c r="J23" s="50">
        <v>-290</v>
      </c>
      <c r="K23" s="50">
        <v>-290</v>
      </c>
      <c r="L23" s="50">
        <v>-290</v>
      </c>
      <c r="M23" s="50">
        <v>-290</v>
      </c>
      <c r="N23" s="50">
        <v>-290</v>
      </c>
      <c r="O23" s="50">
        <v>-290</v>
      </c>
    </row>
    <row r="24" spans="1:15" x14ac:dyDescent="0.25">
      <c r="A24" s="49" t="s">
        <v>108</v>
      </c>
      <c r="B24" s="41"/>
      <c r="C24" s="41" t="s">
        <v>3</v>
      </c>
      <c r="D24" s="41" t="s">
        <v>3</v>
      </c>
      <c r="E24" s="41" t="s">
        <v>3</v>
      </c>
      <c r="F24" s="41" t="s">
        <v>3</v>
      </c>
      <c r="G24" s="41" t="s">
        <v>3</v>
      </c>
      <c r="H24" s="41" t="s">
        <v>3</v>
      </c>
      <c r="I24" s="41" t="s">
        <v>3</v>
      </c>
      <c r="J24" s="41" t="s">
        <v>3</v>
      </c>
      <c r="K24" s="41" t="s">
        <v>3</v>
      </c>
      <c r="L24" s="41" t="s">
        <v>3</v>
      </c>
      <c r="M24" s="41" t="s">
        <v>3</v>
      </c>
      <c r="N24" s="41" t="s">
        <v>3</v>
      </c>
      <c r="O24" s="41" t="s">
        <v>3</v>
      </c>
    </row>
    <row r="25" spans="1:15" x14ac:dyDescent="0.25">
      <c r="A25" s="49" t="s">
        <v>7</v>
      </c>
      <c r="B25" s="41"/>
      <c r="C25" s="41" t="s">
        <v>3</v>
      </c>
      <c r="D25" s="41" t="s">
        <v>3</v>
      </c>
      <c r="E25" s="41" t="s">
        <v>3</v>
      </c>
      <c r="F25" s="41" t="s">
        <v>3</v>
      </c>
      <c r="G25" s="41" t="s">
        <v>3</v>
      </c>
      <c r="H25" s="41" t="s">
        <v>3</v>
      </c>
      <c r="I25" s="41" t="s">
        <v>3</v>
      </c>
      <c r="J25" s="41" t="s">
        <v>3</v>
      </c>
      <c r="K25" s="41" t="s">
        <v>3</v>
      </c>
      <c r="L25" s="41" t="s">
        <v>3</v>
      </c>
      <c r="M25" s="41" t="s">
        <v>3</v>
      </c>
      <c r="N25" s="41" t="s">
        <v>3</v>
      </c>
      <c r="O25" s="41" t="s">
        <v>3</v>
      </c>
    </row>
    <row r="26" spans="1:15" x14ac:dyDescent="0.25">
      <c r="A26" s="49" t="s">
        <v>109</v>
      </c>
      <c r="B26" s="41"/>
      <c r="C26" s="41" t="s">
        <v>3</v>
      </c>
      <c r="D26" s="41" t="s">
        <v>3</v>
      </c>
      <c r="E26" s="41" t="s">
        <v>3</v>
      </c>
      <c r="F26" s="41" t="s">
        <v>3</v>
      </c>
      <c r="G26" s="41" t="s">
        <v>3</v>
      </c>
      <c r="H26" s="41" t="s">
        <v>3</v>
      </c>
      <c r="I26" s="41" t="s">
        <v>3</v>
      </c>
      <c r="J26" s="41" t="s">
        <v>3</v>
      </c>
      <c r="K26" s="41" t="s">
        <v>3</v>
      </c>
      <c r="L26" s="41" t="s">
        <v>3</v>
      </c>
      <c r="M26" s="41" t="s">
        <v>3</v>
      </c>
      <c r="N26" s="41" t="s">
        <v>3</v>
      </c>
      <c r="O26" s="41" t="s">
        <v>3</v>
      </c>
    </row>
    <row r="27" spans="1:15" x14ac:dyDescent="0.25">
      <c r="A27" s="49" t="s">
        <v>69</v>
      </c>
      <c r="B27" s="41"/>
      <c r="C27" s="41" t="s">
        <v>3</v>
      </c>
      <c r="D27" s="41" t="s">
        <v>3</v>
      </c>
      <c r="E27" s="41" t="s">
        <v>3</v>
      </c>
      <c r="F27" s="41" t="s">
        <v>3</v>
      </c>
      <c r="G27" s="41" t="s">
        <v>3</v>
      </c>
      <c r="H27" s="41" t="s">
        <v>3</v>
      </c>
      <c r="I27" s="41" t="s">
        <v>3</v>
      </c>
      <c r="J27" s="41" t="s">
        <v>3</v>
      </c>
      <c r="K27" s="41" t="s">
        <v>3</v>
      </c>
      <c r="L27" s="41" t="s">
        <v>3</v>
      </c>
      <c r="M27" s="41" t="s">
        <v>3</v>
      </c>
      <c r="N27" s="41" t="s">
        <v>3</v>
      </c>
      <c r="O27" s="41" t="s">
        <v>3</v>
      </c>
    </row>
    <row r="28" spans="1:15" x14ac:dyDescent="0.25">
      <c r="A28" s="49" t="s">
        <v>8</v>
      </c>
      <c r="B28" s="50"/>
      <c r="C28" s="50">
        <v>2959772</v>
      </c>
      <c r="D28" s="50">
        <v>2959772</v>
      </c>
      <c r="E28" s="50">
        <v>2959772</v>
      </c>
      <c r="F28" s="50">
        <v>2959772</v>
      </c>
      <c r="G28" s="50">
        <v>2959772</v>
      </c>
      <c r="H28" s="50">
        <v>2959772</v>
      </c>
      <c r="I28" s="50">
        <v>2959772</v>
      </c>
      <c r="J28" s="50">
        <v>2959772</v>
      </c>
      <c r="K28" s="50">
        <v>2959772</v>
      </c>
      <c r="L28" s="50">
        <v>2959772</v>
      </c>
      <c r="M28" s="50">
        <v>2959772</v>
      </c>
      <c r="N28" s="50">
        <v>2959772</v>
      </c>
      <c r="O28" s="50">
        <v>2959772</v>
      </c>
    </row>
    <row r="29" spans="1:15" x14ac:dyDescent="0.25">
      <c r="A29" s="49" t="s">
        <v>6</v>
      </c>
      <c r="B29" s="50"/>
      <c r="C29" s="50">
        <v>7469262376</v>
      </c>
      <c r="D29" s="50">
        <v>7476778764</v>
      </c>
      <c r="E29" s="50">
        <v>7502522737</v>
      </c>
      <c r="F29" s="50">
        <v>7512508407</v>
      </c>
      <c r="G29" s="50">
        <v>7752307187</v>
      </c>
      <c r="H29" s="50">
        <v>7761558878</v>
      </c>
      <c r="I29" s="50">
        <v>7771080165</v>
      </c>
      <c r="J29" s="50">
        <v>7781372338</v>
      </c>
      <c r="K29" s="50">
        <v>7788863678</v>
      </c>
      <c r="L29" s="50">
        <v>7809530986</v>
      </c>
      <c r="M29" s="50">
        <v>7859549733</v>
      </c>
      <c r="N29" s="50">
        <v>7866142047</v>
      </c>
      <c r="O29" s="50">
        <v>7866142047</v>
      </c>
    </row>
    <row r="30" spans="1:15" x14ac:dyDescent="0.25">
      <c r="A30" s="49" t="s">
        <v>110</v>
      </c>
      <c r="B30" s="41"/>
      <c r="C30" s="41" t="s">
        <v>3</v>
      </c>
      <c r="D30" s="41" t="s">
        <v>3</v>
      </c>
      <c r="E30" s="41" t="s">
        <v>3</v>
      </c>
      <c r="F30" s="41" t="s">
        <v>3</v>
      </c>
      <c r="G30" s="41" t="s">
        <v>3</v>
      </c>
      <c r="H30" s="41" t="s">
        <v>3</v>
      </c>
      <c r="I30" s="41" t="s">
        <v>3</v>
      </c>
      <c r="J30" s="41" t="s">
        <v>3</v>
      </c>
      <c r="K30" s="41" t="s">
        <v>3</v>
      </c>
      <c r="L30" s="41" t="s">
        <v>3</v>
      </c>
      <c r="M30" s="41" t="s">
        <v>3</v>
      </c>
      <c r="N30" s="41" t="s">
        <v>3</v>
      </c>
      <c r="O30" s="41" t="s">
        <v>3</v>
      </c>
    </row>
    <row r="31" spans="1:15" x14ac:dyDescent="0.25">
      <c r="A31" s="48" t="s">
        <v>111</v>
      </c>
      <c r="B31" s="51"/>
      <c r="C31" s="51">
        <v>7627868817</v>
      </c>
      <c r="D31" s="51">
        <v>7637914754</v>
      </c>
      <c r="E31" s="51">
        <v>7666721535</v>
      </c>
      <c r="F31" s="51">
        <v>7679212094</v>
      </c>
      <c r="G31" s="51">
        <v>7921627026</v>
      </c>
      <c r="H31" s="51">
        <v>7933856412</v>
      </c>
      <c r="I31" s="51">
        <v>7946250053</v>
      </c>
      <c r="J31" s="51">
        <v>7959384132</v>
      </c>
      <c r="K31" s="51">
        <v>7969958394</v>
      </c>
      <c r="L31" s="51">
        <v>7993515980</v>
      </c>
      <c r="M31" s="51">
        <v>8046518559</v>
      </c>
      <c r="N31" s="51">
        <v>8056260401</v>
      </c>
      <c r="O31" s="51">
        <v>8056260401</v>
      </c>
    </row>
    <row r="32" spans="1:15" x14ac:dyDescent="0.25">
      <c r="A32" s="2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7" ht="15.75" thickBot="1" x14ac:dyDescent="0.3">
      <c r="A33" s="47" t="s">
        <v>9</v>
      </c>
      <c r="B33" s="52"/>
      <c r="C33" s="52">
        <v>9953391517</v>
      </c>
      <c r="D33" s="52">
        <v>9963671249</v>
      </c>
      <c r="E33" s="52">
        <v>9992810362</v>
      </c>
      <c r="F33" s="52">
        <v>10005312141</v>
      </c>
      <c r="G33" s="52">
        <v>10247816466</v>
      </c>
      <c r="H33" s="52">
        <v>10246054741</v>
      </c>
      <c r="I33" s="52">
        <v>10252148997</v>
      </c>
      <c r="J33" s="52">
        <v>10265372637</v>
      </c>
      <c r="K33" s="52">
        <v>10275425395</v>
      </c>
      <c r="L33" s="52">
        <v>10299140025</v>
      </c>
      <c r="M33" s="52">
        <v>10312011551</v>
      </c>
      <c r="N33" s="52">
        <v>10304875426</v>
      </c>
      <c r="O33" s="52">
        <v>10304875426</v>
      </c>
    </row>
    <row r="34" spans="1:17" ht="15.75" thickTop="1" x14ac:dyDescent="0.25">
      <c r="A34" s="2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7" x14ac:dyDescent="0.25">
      <c r="A35" s="47" t="s">
        <v>10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Q35" s="54" t="s">
        <v>125</v>
      </c>
    </row>
    <row r="36" spans="1:17" x14ac:dyDescent="0.25">
      <c r="A36" s="48" t="s">
        <v>11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7" x14ac:dyDescent="0.25">
      <c r="A37" s="49" t="s">
        <v>112</v>
      </c>
      <c r="B37" s="60">
        <v>399036541</v>
      </c>
      <c r="C37" s="50">
        <v>399036541</v>
      </c>
      <c r="D37" s="50">
        <v>399036541</v>
      </c>
      <c r="E37" s="50">
        <v>399036541</v>
      </c>
      <c r="F37" s="50">
        <v>399036541</v>
      </c>
      <c r="G37" s="50">
        <v>399036541</v>
      </c>
      <c r="H37" s="50">
        <v>399036541</v>
      </c>
      <c r="I37" s="50">
        <v>399036541</v>
      </c>
      <c r="J37" s="50">
        <v>399036541</v>
      </c>
      <c r="K37" s="50">
        <v>399036541</v>
      </c>
      <c r="L37" s="50">
        <v>399036541</v>
      </c>
      <c r="M37" s="50">
        <v>399036541</v>
      </c>
      <c r="N37" s="41" t="s">
        <v>3</v>
      </c>
      <c r="O37" s="41" t="s">
        <v>3</v>
      </c>
      <c r="Q37" s="53">
        <f>AVERAGE(B37:O37)</f>
        <v>399036541</v>
      </c>
    </row>
    <row r="38" spans="1:17" x14ac:dyDescent="0.25">
      <c r="A38" s="49" t="s">
        <v>113</v>
      </c>
      <c r="B38" s="41"/>
      <c r="C38" s="41" t="s">
        <v>3</v>
      </c>
      <c r="D38" s="41" t="s">
        <v>3</v>
      </c>
      <c r="E38" s="41" t="s">
        <v>3</v>
      </c>
      <c r="F38" s="41" t="s">
        <v>3</v>
      </c>
      <c r="G38" s="41" t="s">
        <v>3</v>
      </c>
      <c r="H38" s="41" t="s">
        <v>3</v>
      </c>
      <c r="I38" s="41" t="s">
        <v>3</v>
      </c>
      <c r="J38" s="41" t="s">
        <v>3</v>
      </c>
      <c r="K38" s="41" t="s">
        <v>3</v>
      </c>
      <c r="L38" s="41" t="s">
        <v>3</v>
      </c>
      <c r="M38" s="41" t="s">
        <v>3</v>
      </c>
      <c r="N38" s="41" t="s">
        <v>3</v>
      </c>
      <c r="O38" s="41" t="s">
        <v>3</v>
      </c>
    </row>
    <row r="39" spans="1:17" x14ac:dyDescent="0.25">
      <c r="A39" s="49" t="s">
        <v>12</v>
      </c>
      <c r="B39" s="50"/>
      <c r="C39" s="50">
        <v>64390742</v>
      </c>
      <c r="D39" s="50">
        <v>64390742</v>
      </c>
      <c r="E39" s="50">
        <v>56390742</v>
      </c>
      <c r="F39" s="50">
        <v>56390742</v>
      </c>
      <c r="G39" s="50">
        <v>56390742</v>
      </c>
      <c r="H39" s="50">
        <v>56390742</v>
      </c>
      <c r="I39" s="50">
        <v>56390742</v>
      </c>
      <c r="J39" s="50">
        <v>56390742</v>
      </c>
      <c r="K39" s="50">
        <v>56390742</v>
      </c>
      <c r="L39" s="50">
        <v>56390742</v>
      </c>
      <c r="M39" s="50">
        <v>56390742</v>
      </c>
      <c r="N39" s="50">
        <v>56390742</v>
      </c>
      <c r="O39" s="50">
        <v>56390742</v>
      </c>
    </row>
    <row r="40" spans="1:17" x14ac:dyDescent="0.25">
      <c r="A40" s="49" t="s">
        <v>114</v>
      </c>
      <c r="B40" s="41"/>
      <c r="C40" s="41" t="s">
        <v>3</v>
      </c>
      <c r="D40" s="41" t="s">
        <v>3</v>
      </c>
      <c r="E40" s="41" t="s">
        <v>3</v>
      </c>
      <c r="F40" s="41" t="s">
        <v>3</v>
      </c>
      <c r="G40" s="41" t="s">
        <v>3</v>
      </c>
      <c r="H40" s="41" t="s">
        <v>3</v>
      </c>
      <c r="I40" s="41" t="s">
        <v>3</v>
      </c>
      <c r="J40" s="41" t="s">
        <v>3</v>
      </c>
      <c r="K40" s="41" t="s">
        <v>3</v>
      </c>
      <c r="L40" s="41" t="s">
        <v>3</v>
      </c>
      <c r="M40" s="41" t="s">
        <v>3</v>
      </c>
      <c r="N40" s="41" t="s">
        <v>3</v>
      </c>
      <c r="O40" s="41" t="s">
        <v>3</v>
      </c>
    </row>
    <row r="41" spans="1:17" x14ac:dyDescent="0.25">
      <c r="A41" s="49" t="s">
        <v>102</v>
      </c>
      <c r="B41" s="50"/>
      <c r="C41" s="50">
        <v>-1519818</v>
      </c>
      <c r="D41" s="50">
        <v>-1519818</v>
      </c>
      <c r="E41" s="50">
        <v>-1519818</v>
      </c>
      <c r="F41" s="50">
        <v>-1519818</v>
      </c>
      <c r="G41" s="50">
        <v>-1519818</v>
      </c>
      <c r="H41" s="50">
        <v>-1519818</v>
      </c>
      <c r="I41" s="50">
        <v>-1519818</v>
      </c>
      <c r="J41" s="50">
        <v>-1519818</v>
      </c>
      <c r="K41" s="50">
        <v>-1519818</v>
      </c>
      <c r="L41" s="50">
        <v>-1519818</v>
      </c>
      <c r="M41" s="50">
        <v>-1519818</v>
      </c>
      <c r="N41" s="50">
        <v>-1519818</v>
      </c>
      <c r="O41" s="50">
        <v>-1519818</v>
      </c>
    </row>
    <row r="42" spans="1:17" x14ac:dyDescent="0.25">
      <c r="A42" s="49" t="s">
        <v>115</v>
      </c>
      <c r="B42" s="41"/>
      <c r="C42" s="41" t="s">
        <v>3</v>
      </c>
      <c r="D42" s="41" t="s">
        <v>3</v>
      </c>
      <c r="E42" s="41" t="s">
        <v>3</v>
      </c>
      <c r="F42" s="41" t="s">
        <v>3</v>
      </c>
      <c r="G42" s="41" t="s">
        <v>3</v>
      </c>
      <c r="H42" s="41" t="s">
        <v>3</v>
      </c>
      <c r="I42" s="41" t="s">
        <v>3</v>
      </c>
      <c r="J42" s="41" t="s">
        <v>3</v>
      </c>
      <c r="K42" s="41" t="s">
        <v>3</v>
      </c>
      <c r="L42" s="41" t="s">
        <v>3</v>
      </c>
      <c r="M42" s="41" t="s">
        <v>3</v>
      </c>
      <c r="N42" s="41" t="s">
        <v>3</v>
      </c>
      <c r="O42" s="41" t="s">
        <v>3</v>
      </c>
    </row>
    <row r="43" spans="1:17" x14ac:dyDescent="0.25">
      <c r="A43" s="49" t="s">
        <v>116</v>
      </c>
      <c r="B43" s="41"/>
      <c r="C43" s="41" t="s">
        <v>3</v>
      </c>
      <c r="D43" s="41" t="s">
        <v>3</v>
      </c>
      <c r="E43" s="41" t="s">
        <v>3</v>
      </c>
      <c r="F43" s="41" t="s">
        <v>3</v>
      </c>
      <c r="G43" s="41" t="s">
        <v>3</v>
      </c>
      <c r="H43" s="41" t="s">
        <v>3</v>
      </c>
      <c r="I43" s="41" t="s">
        <v>3</v>
      </c>
      <c r="J43" s="41" t="s">
        <v>3</v>
      </c>
      <c r="K43" s="41" t="s">
        <v>3</v>
      </c>
      <c r="L43" s="41" t="s">
        <v>3</v>
      </c>
      <c r="M43" s="41" t="s">
        <v>3</v>
      </c>
      <c r="N43" s="41" t="s">
        <v>3</v>
      </c>
      <c r="O43" s="41" t="s">
        <v>3</v>
      </c>
    </row>
    <row r="44" spans="1:17" x14ac:dyDescent="0.25">
      <c r="A44" s="49" t="s">
        <v>13</v>
      </c>
      <c r="B44" s="50"/>
      <c r="C44" s="50">
        <v>267224062</v>
      </c>
      <c r="D44" s="50">
        <v>77412764</v>
      </c>
      <c r="E44" s="50">
        <v>88745261</v>
      </c>
      <c r="F44" s="50">
        <v>273981366</v>
      </c>
      <c r="G44" s="50">
        <v>111410255</v>
      </c>
      <c r="H44" s="50">
        <v>62032752</v>
      </c>
      <c r="I44" s="50">
        <v>247797497</v>
      </c>
      <c r="J44" s="50">
        <v>84697745</v>
      </c>
      <c r="K44" s="50">
        <v>266296560</v>
      </c>
      <c r="L44" s="50">
        <v>288874051</v>
      </c>
      <c r="M44" s="50">
        <v>118695236</v>
      </c>
      <c r="N44" s="50">
        <v>69317733</v>
      </c>
      <c r="O44" s="50">
        <v>69317733</v>
      </c>
    </row>
    <row r="45" spans="1:17" x14ac:dyDescent="0.25">
      <c r="A45" s="49" t="s">
        <v>14</v>
      </c>
      <c r="B45" s="51"/>
      <c r="C45" s="51">
        <v>729131527</v>
      </c>
      <c r="D45" s="51">
        <v>539320229</v>
      </c>
      <c r="E45" s="51">
        <v>542652726</v>
      </c>
      <c r="F45" s="51">
        <v>727888831</v>
      </c>
      <c r="G45" s="51">
        <v>565317719</v>
      </c>
      <c r="H45" s="51">
        <v>515940216</v>
      </c>
      <c r="I45" s="51">
        <v>701704962</v>
      </c>
      <c r="J45" s="51">
        <v>538605210</v>
      </c>
      <c r="K45" s="51">
        <v>720204025</v>
      </c>
      <c r="L45" s="51">
        <v>742781516</v>
      </c>
      <c r="M45" s="51">
        <v>572602700</v>
      </c>
      <c r="N45" s="51">
        <v>124188656</v>
      </c>
      <c r="O45" s="51">
        <v>124188656</v>
      </c>
    </row>
    <row r="46" spans="1:17" x14ac:dyDescent="0.25">
      <c r="A46" s="2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7" x14ac:dyDescent="0.25">
      <c r="A47" s="2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7" x14ac:dyDescent="0.25">
      <c r="A48" s="48" t="s">
        <v>117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7" x14ac:dyDescent="0.25">
      <c r="A49" s="49" t="s">
        <v>15</v>
      </c>
      <c r="B49" s="60">
        <v>2715982536</v>
      </c>
      <c r="C49" s="50">
        <v>2738751097</v>
      </c>
      <c r="D49" s="50">
        <v>2894551425</v>
      </c>
      <c r="E49" s="50">
        <v>2896400627</v>
      </c>
      <c r="F49" s="50">
        <v>2902133363</v>
      </c>
      <c r="G49" s="50">
        <v>3262972046</v>
      </c>
      <c r="H49" s="50">
        <v>3273954012</v>
      </c>
      <c r="I49" s="50">
        <v>3274178882</v>
      </c>
      <c r="J49" s="50">
        <v>3406659636</v>
      </c>
      <c r="K49" s="50">
        <v>3381951493</v>
      </c>
      <c r="L49" s="50">
        <v>3385840617</v>
      </c>
      <c r="M49" s="50">
        <v>3518097679</v>
      </c>
      <c r="N49" s="50">
        <v>2961254826</v>
      </c>
      <c r="O49" s="50">
        <v>2961254826</v>
      </c>
      <c r="Q49" s="53">
        <f>AVERAGE(B49:O49)</f>
        <v>3112427361.7857141</v>
      </c>
    </row>
    <row r="50" spans="1:17" x14ac:dyDescent="0.25">
      <c r="A50" s="49" t="s">
        <v>107</v>
      </c>
      <c r="B50" s="41"/>
      <c r="C50" s="41" t="s">
        <v>3</v>
      </c>
      <c r="D50" s="41" t="s">
        <v>3</v>
      </c>
      <c r="E50" s="41" t="s">
        <v>3</v>
      </c>
      <c r="F50" s="41" t="s">
        <v>3</v>
      </c>
      <c r="G50" s="41" t="s">
        <v>3</v>
      </c>
      <c r="H50" s="41" t="s">
        <v>3</v>
      </c>
      <c r="I50" s="41" t="s">
        <v>3</v>
      </c>
      <c r="J50" s="41" t="s">
        <v>3</v>
      </c>
      <c r="K50" s="41" t="s">
        <v>3</v>
      </c>
      <c r="L50" s="41" t="s">
        <v>3</v>
      </c>
      <c r="M50" s="41" t="s">
        <v>3</v>
      </c>
      <c r="N50" s="41" t="s">
        <v>3</v>
      </c>
      <c r="O50" s="41" t="s">
        <v>3</v>
      </c>
    </row>
    <row r="51" spans="1:17" x14ac:dyDescent="0.25">
      <c r="A51" s="49" t="s">
        <v>102</v>
      </c>
      <c r="B51" s="50"/>
      <c r="C51" s="50">
        <v>-290</v>
      </c>
      <c r="D51" s="50">
        <v>-290</v>
      </c>
      <c r="E51" s="50">
        <v>-290</v>
      </c>
      <c r="F51" s="50">
        <v>-290</v>
      </c>
      <c r="G51" s="50">
        <v>-290</v>
      </c>
      <c r="H51" s="50">
        <v>-290</v>
      </c>
      <c r="I51" s="50">
        <v>-290</v>
      </c>
      <c r="J51" s="50">
        <v>-290</v>
      </c>
      <c r="K51" s="50">
        <v>-290</v>
      </c>
      <c r="L51" s="50">
        <v>-290</v>
      </c>
      <c r="M51" s="50">
        <v>-290</v>
      </c>
      <c r="N51" s="50">
        <v>-290</v>
      </c>
      <c r="O51" s="50">
        <v>-290</v>
      </c>
    </row>
    <row r="52" spans="1:17" x14ac:dyDescent="0.25">
      <c r="A52" s="49" t="s">
        <v>115</v>
      </c>
      <c r="B52" s="41"/>
      <c r="C52" s="41" t="s">
        <v>3</v>
      </c>
      <c r="D52" s="41" t="s">
        <v>3</v>
      </c>
      <c r="E52" s="41" t="s">
        <v>3</v>
      </c>
      <c r="F52" s="41" t="s">
        <v>3</v>
      </c>
      <c r="G52" s="41" t="s">
        <v>3</v>
      </c>
      <c r="H52" s="41" t="s">
        <v>3</v>
      </c>
      <c r="I52" s="41" t="s">
        <v>3</v>
      </c>
      <c r="J52" s="41" t="s">
        <v>3</v>
      </c>
      <c r="K52" s="41" t="s">
        <v>3</v>
      </c>
      <c r="L52" s="41" t="s">
        <v>3</v>
      </c>
      <c r="M52" s="41" t="s">
        <v>3</v>
      </c>
      <c r="N52" s="41" t="s">
        <v>3</v>
      </c>
      <c r="O52" s="41" t="s">
        <v>3</v>
      </c>
    </row>
    <row r="53" spans="1:17" x14ac:dyDescent="0.25">
      <c r="A53" s="49" t="s">
        <v>118</v>
      </c>
      <c r="B53" s="41"/>
      <c r="C53" s="41" t="s">
        <v>3</v>
      </c>
      <c r="D53" s="41" t="s">
        <v>3</v>
      </c>
      <c r="E53" s="41" t="s">
        <v>3</v>
      </c>
      <c r="F53" s="41" t="s">
        <v>3</v>
      </c>
      <c r="G53" s="41" t="s">
        <v>3</v>
      </c>
      <c r="H53" s="41" t="s">
        <v>3</v>
      </c>
      <c r="I53" s="41" t="s">
        <v>3</v>
      </c>
      <c r="J53" s="41" t="s">
        <v>3</v>
      </c>
      <c r="K53" s="41" t="s">
        <v>3</v>
      </c>
      <c r="L53" s="41" t="s">
        <v>3</v>
      </c>
      <c r="M53" s="41" t="s">
        <v>3</v>
      </c>
      <c r="N53" s="41" t="s">
        <v>3</v>
      </c>
      <c r="O53" s="41" t="s">
        <v>3</v>
      </c>
    </row>
    <row r="54" spans="1:17" x14ac:dyDescent="0.25">
      <c r="A54" s="49" t="s">
        <v>119</v>
      </c>
      <c r="B54" s="50"/>
      <c r="C54" s="50">
        <v>30248198</v>
      </c>
      <c r="D54" s="50">
        <v>30508115</v>
      </c>
      <c r="E54" s="50">
        <v>30768032</v>
      </c>
      <c r="F54" s="50">
        <v>31027948</v>
      </c>
      <c r="G54" s="50">
        <v>31287865</v>
      </c>
      <c r="H54" s="50">
        <v>31547782</v>
      </c>
      <c r="I54" s="50">
        <v>31807698</v>
      </c>
      <c r="J54" s="50">
        <v>32067615</v>
      </c>
      <c r="K54" s="50">
        <v>32327532</v>
      </c>
      <c r="L54" s="50">
        <v>32587448</v>
      </c>
      <c r="M54" s="50">
        <v>32847365</v>
      </c>
      <c r="N54" s="50">
        <v>33107282</v>
      </c>
      <c r="O54" s="50">
        <v>33107282</v>
      </c>
    </row>
    <row r="55" spans="1:17" x14ac:dyDescent="0.25">
      <c r="A55" s="49" t="s">
        <v>120</v>
      </c>
      <c r="B55" s="50"/>
      <c r="C55" s="50">
        <v>-10825565</v>
      </c>
      <c r="D55" s="50">
        <v>-10348351</v>
      </c>
      <c r="E55" s="50">
        <v>-9871137</v>
      </c>
      <c r="F55" s="50">
        <v>-9393923</v>
      </c>
      <c r="G55" s="50">
        <v>-8916709</v>
      </c>
      <c r="H55" s="50">
        <v>-8439495</v>
      </c>
      <c r="I55" s="50">
        <v>-7962281</v>
      </c>
      <c r="J55" s="50">
        <v>-7485067</v>
      </c>
      <c r="K55" s="50">
        <v>-7007852</v>
      </c>
      <c r="L55" s="50">
        <v>-6530638</v>
      </c>
      <c r="M55" s="50">
        <v>-6053424</v>
      </c>
      <c r="N55" s="50">
        <v>-5576210</v>
      </c>
      <c r="O55" s="50">
        <v>-5576210</v>
      </c>
    </row>
    <row r="56" spans="1:17" x14ac:dyDescent="0.25">
      <c r="A56" s="49" t="s">
        <v>16</v>
      </c>
      <c r="B56" s="50"/>
      <c r="C56" s="50">
        <v>2759562750</v>
      </c>
      <c r="D56" s="50">
        <v>2916100209</v>
      </c>
      <c r="E56" s="50">
        <v>2918686542</v>
      </c>
      <c r="F56" s="50">
        <v>2925156408</v>
      </c>
      <c r="G56" s="50">
        <v>3286732222</v>
      </c>
      <c r="H56" s="50">
        <v>3298451319</v>
      </c>
      <c r="I56" s="50">
        <v>3299413319</v>
      </c>
      <c r="J56" s="50">
        <v>3432631205</v>
      </c>
      <c r="K56" s="50">
        <v>3408660192</v>
      </c>
      <c r="L56" s="50">
        <v>3413286446</v>
      </c>
      <c r="M56" s="50">
        <v>3546280639</v>
      </c>
      <c r="N56" s="50">
        <v>2990174917</v>
      </c>
      <c r="O56" s="50">
        <v>2990174917</v>
      </c>
    </row>
    <row r="57" spans="1:17" x14ac:dyDescent="0.25">
      <c r="A57" s="2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7" x14ac:dyDescent="0.25">
      <c r="A58" s="47" t="s">
        <v>17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7" x14ac:dyDescent="0.25">
      <c r="A59" s="49" t="s">
        <v>121</v>
      </c>
      <c r="B59" s="60">
        <v>6621440008</v>
      </c>
      <c r="C59" s="50">
        <v>6921440008</v>
      </c>
      <c r="D59" s="50">
        <v>6970079514</v>
      </c>
      <c r="E59" s="50">
        <v>6970079514</v>
      </c>
      <c r="F59" s="50">
        <v>6970079514</v>
      </c>
      <c r="G59" s="50">
        <v>7018877098</v>
      </c>
      <c r="H59" s="50">
        <v>7018877098</v>
      </c>
      <c r="I59" s="50">
        <v>7018877098</v>
      </c>
      <c r="J59" s="50">
        <v>7067833275</v>
      </c>
      <c r="K59" s="50">
        <v>7067833275</v>
      </c>
      <c r="L59" s="50">
        <v>7067833275</v>
      </c>
      <c r="M59" s="50">
        <v>7118913170</v>
      </c>
      <c r="N59" s="50">
        <v>7790913170</v>
      </c>
      <c r="O59" s="50">
        <v>7790913170</v>
      </c>
      <c r="Q59" s="53">
        <f>AVERAGE(B59:O59)</f>
        <v>7100999227.6428576</v>
      </c>
    </row>
    <row r="60" spans="1:17" x14ac:dyDescent="0.25">
      <c r="A60" s="49" t="s">
        <v>18</v>
      </c>
      <c r="B60" s="60">
        <v>1003500698</v>
      </c>
      <c r="C60" s="50">
        <v>1003500698</v>
      </c>
      <c r="D60" s="50">
        <v>1003500698</v>
      </c>
      <c r="E60" s="50">
        <v>1003500698</v>
      </c>
      <c r="F60" s="50">
        <v>1003500698</v>
      </c>
      <c r="G60" s="50">
        <v>1003500698</v>
      </c>
      <c r="H60" s="50">
        <v>1003500698</v>
      </c>
      <c r="I60" s="50">
        <v>1003500698</v>
      </c>
      <c r="J60" s="50">
        <v>1003500698</v>
      </c>
      <c r="K60" s="50">
        <v>1003500698</v>
      </c>
      <c r="L60" s="50">
        <v>1003500698</v>
      </c>
      <c r="M60" s="50">
        <v>1003500698</v>
      </c>
      <c r="N60" s="50">
        <v>1103500698</v>
      </c>
      <c r="O60" s="50">
        <v>1103500698</v>
      </c>
      <c r="Q60" s="53">
        <f t="shared" ref="Q60:Q61" si="0">AVERAGE(B60:O60)</f>
        <v>1017786412.2857143</v>
      </c>
    </row>
    <row r="61" spans="1:17" x14ac:dyDescent="0.25">
      <c r="A61" s="49" t="s">
        <v>19</v>
      </c>
      <c r="B61" s="60">
        <v>48512586</v>
      </c>
      <c r="C61" s="50">
        <v>48654662</v>
      </c>
      <c r="D61" s="50">
        <v>48796739</v>
      </c>
      <c r="E61" s="50">
        <v>48938815</v>
      </c>
      <c r="F61" s="50">
        <v>49080891</v>
      </c>
      <c r="G61" s="50">
        <v>49222967</v>
      </c>
      <c r="H61" s="50">
        <v>49365044</v>
      </c>
      <c r="I61" s="50">
        <v>49507120</v>
      </c>
      <c r="J61" s="50">
        <v>49649196</v>
      </c>
      <c r="K61" s="50">
        <v>49791273</v>
      </c>
      <c r="L61" s="50">
        <v>49933349</v>
      </c>
      <c r="M61" s="50">
        <v>50075425</v>
      </c>
      <c r="N61" s="50">
        <v>50217501</v>
      </c>
      <c r="O61" s="50">
        <v>50217501</v>
      </c>
      <c r="Q61" s="53">
        <f t="shared" si="0"/>
        <v>49425933.5</v>
      </c>
    </row>
    <row r="62" spans="1:17" x14ac:dyDescent="0.25">
      <c r="A62" s="49" t="s">
        <v>122</v>
      </c>
      <c r="B62" s="50"/>
      <c r="C62" s="50">
        <v>111036418</v>
      </c>
      <c r="D62" s="50">
        <v>111036418</v>
      </c>
      <c r="E62" s="50">
        <v>111036418</v>
      </c>
      <c r="F62" s="50">
        <v>111036418</v>
      </c>
      <c r="G62" s="50">
        <v>111036418</v>
      </c>
      <c r="H62" s="50">
        <v>111036418</v>
      </c>
      <c r="I62" s="50">
        <v>111036418</v>
      </c>
      <c r="J62" s="50">
        <v>111036418</v>
      </c>
      <c r="K62" s="50">
        <v>111036418</v>
      </c>
      <c r="L62" s="50">
        <v>111036418</v>
      </c>
      <c r="M62" s="50">
        <v>111036418</v>
      </c>
      <c r="N62" s="50">
        <v>111036418</v>
      </c>
      <c r="O62" s="50">
        <v>111036418</v>
      </c>
    </row>
    <row r="63" spans="1:17" x14ac:dyDescent="0.25">
      <c r="A63" s="49" t="s">
        <v>20</v>
      </c>
      <c r="B63" s="50"/>
      <c r="C63" s="50">
        <v>-1619934546</v>
      </c>
      <c r="D63" s="50">
        <v>-1625162556</v>
      </c>
      <c r="E63" s="50">
        <v>-1602084350</v>
      </c>
      <c r="F63" s="50">
        <v>-1781430618</v>
      </c>
      <c r="G63" s="50">
        <v>-1786870657</v>
      </c>
      <c r="H63" s="50">
        <v>-1751116052</v>
      </c>
      <c r="I63" s="50">
        <v>-1931890618</v>
      </c>
      <c r="J63" s="50">
        <v>-1937883365</v>
      </c>
      <c r="K63" s="50">
        <v>-2085600485</v>
      </c>
      <c r="L63" s="50">
        <v>-2089231677</v>
      </c>
      <c r="M63" s="50">
        <v>-2090397500</v>
      </c>
      <c r="N63" s="50">
        <v>-1865155935</v>
      </c>
      <c r="O63" s="50">
        <v>-1865155935</v>
      </c>
    </row>
    <row r="64" spans="1:17" x14ac:dyDescent="0.25">
      <c r="A64" s="49" t="s">
        <v>123</v>
      </c>
      <c r="B64" s="51"/>
      <c r="C64" s="51">
        <v>6464697240</v>
      </c>
      <c r="D64" s="51">
        <v>6508250812</v>
      </c>
      <c r="E64" s="51">
        <v>6531471095</v>
      </c>
      <c r="F64" s="51">
        <v>6352266903</v>
      </c>
      <c r="G64" s="51">
        <v>6395766525</v>
      </c>
      <c r="H64" s="51">
        <v>6431663206</v>
      </c>
      <c r="I64" s="51">
        <v>6251030716</v>
      </c>
      <c r="J64" s="51">
        <v>6294136222</v>
      </c>
      <c r="K64" s="51">
        <v>6146561178</v>
      </c>
      <c r="L64" s="51">
        <v>6143072063</v>
      </c>
      <c r="M64" s="51">
        <v>6193128211</v>
      </c>
      <c r="N64" s="51">
        <v>7190511853</v>
      </c>
      <c r="O64" s="51">
        <v>7190511853</v>
      </c>
    </row>
    <row r="65" spans="1:15" x14ac:dyDescent="0.25">
      <c r="A65" s="49" t="s">
        <v>89</v>
      </c>
      <c r="B65" s="41"/>
      <c r="C65" s="41" t="s">
        <v>3</v>
      </c>
      <c r="D65" s="41" t="s">
        <v>3</v>
      </c>
      <c r="E65" s="41" t="s">
        <v>3</v>
      </c>
      <c r="F65" s="41" t="s">
        <v>3</v>
      </c>
      <c r="G65" s="41" t="s">
        <v>3</v>
      </c>
      <c r="H65" s="41" t="s">
        <v>3</v>
      </c>
      <c r="I65" s="41" t="s">
        <v>3</v>
      </c>
      <c r="J65" s="41" t="s">
        <v>3</v>
      </c>
      <c r="K65" s="41" t="s">
        <v>3</v>
      </c>
      <c r="L65" s="41" t="s">
        <v>3</v>
      </c>
      <c r="M65" s="41" t="s">
        <v>3</v>
      </c>
      <c r="N65" s="41" t="s">
        <v>3</v>
      </c>
      <c r="O65" s="41" t="s">
        <v>3</v>
      </c>
    </row>
    <row r="66" spans="1:15" x14ac:dyDescent="0.25">
      <c r="A66" s="49" t="s">
        <v>21</v>
      </c>
      <c r="B66" s="51"/>
      <c r="C66" s="51">
        <v>6464697240</v>
      </c>
      <c r="D66" s="51">
        <v>6508250812</v>
      </c>
      <c r="E66" s="51">
        <v>6531471095</v>
      </c>
      <c r="F66" s="51">
        <v>6352266903</v>
      </c>
      <c r="G66" s="51">
        <v>6395766525</v>
      </c>
      <c r="H66" s="51">
        <v>6431663206</v>
      </c>
      <c r="I66" s="51">
        <v>6251030716</v>
      </c>
      <c r="J66" s="51">
        <v>6294136222</v>
      </c>
      <c r="K66" s="51">
        <v>6146561178</v>
      </c>
      <c r="L66" s="51">
        <v>6143072063</v>
      </c>
      <c r="M66" s="51">
        <v>6193128211</v>
      </c>
      <c r="N66" s="51">
        <v>7190511853</v>
      </c>
      <c r="O66" s="51">
        <v>7190511853</v>
      </c>
    </row>
    <row r="67" spans="1:15" x14ac:dyDescent="0.25">
      <c r="A67" s="2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ht="15.75" thickBot="1" x14ac:dyDescent="0.3">
      <c r="A68" s="47" t="s">
        <v>124</v>
      </c>
      <c r="B68" s="52"/>
      <c r="C68" s="52">
        <v>9953391517</v>
      </c>
      <c r="D68" s="52">
        <v>9963671249</v>
      </c>
      <c r="E68" s="52">
        <v>9992810362</v>
      </c>
      <c r="F68" s="52">
        <v>10005312141</v>
      </c>
      <c r="G68" s="52">
        <v>10247816466</v>
      </c>
      <c r="H68" s="52">
        <v>10246054741</v>
      </c>
      <c r="I68" s="52">
        <v>10252148997</v>
      </c>
      <c r="J68" s="52">
        <v>10265372637</v>
      </c>
      <c r="K68" s="52">
        <v>10275425395</v>
      </c>
      <c r="L68" s="52">
        <v>10299140025</v>
      </c>
      <c r="M68" s="52">
        <v>10312011551</v>
      </c>
      <c r="N68" s="52">
        <v>10304875426</v>
      </c>
      <c r="O68" s="52">
        <v>10304875426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0" sqref="G30"/>
    </sheetView>
  </sheetViews>
  <sheetFormatPr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Z55"/>
  <sheetViews>
    <sheetView showGridLines="0" zoomScale="40" zoomScaleNormal="40" zoomScaleSheetLayoutView="100" workbookViewId="0">
      <selection activeCell="D73" sqref="D73"/>
    </sheetView>
  </sheetViews>
  <sheetFormatPr defaultColWidth="11" defaultRowHeight="12.75" x14ac:dyDescent="0.2"/>
  <cols>
    <col min="1" max="3" width="11" style="5"/>
    <col min="4" max="4" width="15.5703125" style="5" customWidth="1"/>
    <col min="5" max="5" width="13.7109375" style="5" customWidth="1"/>
    <col min="6" max="6" width="4" style="5" customWidth="1"/>
    <col min="7" max="7" width="14.42578125" style="5" customWidth="1"/>
    <col min="8" max="8" width="4" style="5" customWidth="1"/>
    <col min="9" max="9" width="17.28515625" style="5" customWidth="1"/>
    <col min="10" max="10" width="3.140625" style="5" customWidth="1"/>
    <col min="11" max="11" width="17.28515625" style="5" customWidth="1"/>
    <col min="12" max="15" width="1" style="5" customWidth="1"/>
    <col min="16" max="16" width="7.28515625" style="5" customWidth="1"/>
    <col min="17" max="17" width="4.140625" style="5" customWidth="1"/>
    <col min="18" max="18" width="13.7109375" style="5" customWidth="1"/>
    <col min="19" max="19" width="4" style="5" customWidth="1"/>
    <col min="20" max="20" width="13.7109375" style="5" customWidth="1"/>
    <col min="21" max="21" width="4" style="5" customWidth="1"/>
    <col min="22" max="22" width="13.7109375" style="5" customWidth="1"/>
    <col min="23" max="23" width="4" style="5" customWidth="1"/>
    <col min="24" max="24" width="13.7109375" style="5" customWidth="1"/>
    <col min="25" max="261" width="11" style="5"/>
    <col min="262" max="262" width="12.140625" style="5" customWidth="1"/>
    <col min="263" max="263" width="13.7109375" style="5" customWidth="1"/>
    <col min="264" max="264" width="4" style="5" customWidth="1"/>
    <col min="265" max="265" width="14.42578125" style="5" customWidth="1"/>
    <col min="266" max="266" width="4" style="5" customWidth="1"/>
    <col min="267" max="267" width="17.28515625" style="5" customWidth="1"/>
    <col min="268" max="268" width="3.140625" style="5" customWidth="1"/>
    <col min="269" max="269" width="17.28515625" style="5" customWidth="1"/>
    <col min="270" max="271" width="11" style="5"/>
    <col min="272" max="272" width="7.5703125" style="5" customWidth="1"/>
    <col min="273" max="273" width="13.28515625" style="5" customWidth="1"/>
    <col min="274" max="274" width="11" style="5"/>
    <col min="275" max="276" width="9.85546875" style="5" customWidth="1"/>
    <col min="277" max="277" width="14.42578125" style="5" customWidth="1"/>
    <col min="278" max="517" width="11" style="5"/>
    <col min="518" max="518" width="12.140625" style="5" customWidth="1"/>
    <col min="519" max="519" width="13.7109375" style="5" customWidth="1"/>
    <col min="520" max="520" width="4" style="5" customWidth="1"/>
    <col min="521" max="521" width="14.42578125" style="5" customWidth="1"/>
    <col min="522" max="522" width="4" style="5" customWidth="1"/>
    <col min="523" max="523" width="17.28515625" style="5" customWidth="1"/>
    <col min="524" max="524" width="3.140625" style="5" customWidth="1"/>
    <col min="525" max="525" width="17.28515625" style="5" customWidth="1"/>
    <col min="526" max="527" width="11" style="5"/>
    <col min="528" max="528" width="7.5703125" style="5" customWidth="1"/>
    <col min="529" max="529" width="13.28515625" style="5" customWidth="1"/>
    <col min="530" max="530" width="11" style="5"/>
    <col min="531" max="532" width="9.85546875" style="5" customWidth="1"/>
    <col min="533" max="533" width="14.42578125" style="5" customWidth="1"/>
    <col min="534" max="773" width="11" style="5"/>
    <col min="774" max="774" width="12.140625" style="5" customWidth="1"/>
    <col min="775" max="775" width="13.7109375" style="5" customWidth="1"/>
    <col min="776" max="776" width="4" style="5" customWidth="1"/>
    <col min="777" max="777" width="14.42578125" style="5" customWidth="1"/>
    <col min="778" max="778" width="4" style="5" customWidth="1"/>
    <col min="779" max="779" width="17.28515625" style="5" customWidth="1"/>
    <col min="780" max="780" width="3.140625" style="5" customWidth="1"/>
    <col min="781" max="781" width="17.28515625" style="5" customWidth="1"/>
    <col min="782" max="783" width="11" style="5"/>
    <col min="784" max="784" width="7.5703125" style="5" customWidth="1"/>
    <col min="785" max="785" width="13.28515625" style="5" customWidth="1"/>
    <col min="786" max="786" width="11" style="5"/>
    <col min="787" max="788" width="9.85546875" style="5" customWidth="1"/>
    <col min="789" max="789" width="14.42578125" style="5" customWidth="1"/>
    <col min="790" max="1029" width="11" style="5"/>
    <col min="1030" max="1030" width="12.140625" style="5" customWidth="1"/>
    <col min="1031" max="1031" width="13.7109375" style="5" customWidth="1"/>
    <col min="1032" max="1032" width="4" style="5" customWidth="1"/>
    <col min="1033" max="1033" width="14.42578125" style="5" customWidth="1"/>
    <col min="1034" max="1034" width="4" style="5" customWidth="1"/>
    <col min="1035" max="1035" width="17.28515625" style="5" customWidth="1"/>
    <col min="1036" max="1036" width="3.140625" style="5" customWidth="1"/>
    <col min="1037" max="1037" width="17.28515625" style="5" customWidth="1"/>
    <col min="1038" max="1039" width="11" style="5"/>
    <col min="1040" max="1040" width="7.5703125" style="5" customWidth="1"/>
    <col min="1041" max="1041" width="13.28515625" style="5" customWidth="1"/>
    <col min="1042" max="1042" width="11" style="5"/>
    <col min="1043" max="1044" width="9.85546875" style="5" customWidth="1"/>
    <col min="1045" max="1045" width="14.42578125" style="5" customWidth="1"/>
    <col min="1046" max="1285" width="11" style="5"/>
    <col min="1286" max="1286" width="12.140625" style="5" customWidth="1"/>
    <col min="1287" max="1287" width="13.7109375" style="5" customWidth="1"/>
    <col min="1288" max="1288" width="4" style="5" customWidth="1"/>
    <col min="1289" max="1289" width="14.42578125" style="5" customWidth="1"/>
    <col min="1290" max="1290" width="4" style="5" customWidth="1"/>
    <col min="1291" max="1291" width="17.28515625" style="5" customWidth="1"/>
    <col min="1292" max="1292" width="3.140625" style="5" customWidth="1"/>
    <col min="1293" max="1293" width="17.28515625" style="5" customWidth="1"/>
    <col min="1294" max="1295" width="11" style="5"/>
    <col min="1296" max="1296" width="7.5703125" style="5" customWidth="1"/>
    <col min="1297" max="1297" width="13.28515625" style="5" customWidth="1"/>
    <col min="1298" max="1298" width="11" style="5"/>
    <col min="1299" max="1300" width="9.85546875" style="5" customWidth="1"/>
    <col min="1301" max="1301" width="14.42578125" style="5" customWidth="1"/>
    <col min="1302" max="1541" width="11" style="5"/>
    <col min="1542" max="1542" width="12.140625" style="5" customWidth="1"/>
    <col min="1543" max="1543" width="13.7109375" style="5" customWidth="1"/>
    <col min="1544" max="1544" width="4" style="5" customWidth="1"/>
    <col min="1545" max="1545" width="14.42578125" style="5" customWidth="1"/>
    <col min="1546" max="1546" width="4" style="5" customWidth="1"/>
    <col min="1547" max="1547" width="17.28515625" style="5" customWidth="1"/>
    <col min="1548" max="1548" width="3.140625" style="5" customWidth="1"/>
    <col min="1549" max="1549" width="17.28515625" style="5" customWidth="1"/>
    <col min="1550" max="1551" width="11" style="5"/>
    <col min="1552" max="1552" width="7.5703125" style="5" customWidth="1"/>
    <col min="1553" max="1553" width="13.28515625" style="5" customWidth="1"/>
    <col min="1554" max="1554" width="11" style="5"/>
    <col min="1555" max="1556" width="9.85546875" style="5" customWidth="1"/>
    <col min="1557" max="1557" width="14.42578125" style="5" customWidth="1"/>
    <col min="1558" max="1797" width="11" style="5"/>
    <col min="1798" max="1798" width="12.140625" style="5" customWidth="1"/>
    <col min="1799" max="1799" width="13.7109375" style="5" customWidth="1"/>
    <col min="1800" max="1800" width="4" style="5" customWidth="1"/>
    <col min="1801" max="1801" width="14.42578125" style="5" customWidth="1"/>
    <col min="1802" max="1802" width="4" style="5" customWidth="1"/>
    <col min="1803" max="1803" width="17.28515625" style="5" customWidth="1"/>
    <col min="1804" max="1804" width="3.140625" style="5" customWidth="1"/>
    <col min="1805" max="1805" width="17.28515625" style="5" customWidth="1"/>
    <col min="1806" max="1807" width="11" style="5"/>
    <col min="1808" max="1808" width="7.5703125" style="5" customWidth="1"/>
    <col min="1809" max="1809" width="13.28515625" style="5" customWidth="1"/>
    <col min="1810" max="1810" width="11" style="5"/>
    <col min="1811" max="1812" width="9.85546875" style="5" customWidth="1"/>
    <col min="1813" max="1813" width="14.42578125" style="5" customWidth="1"/>
    <col min="1814" max="2053" width="11" style="5"/>
    <col min="2054" max="2054" width="12.140625" style="5" customWidth="1"/>
    <col min="2055" max="2055" width="13.7109375" style="5" customWidth="1"/>
    <col min="2056" max="2056" width="4" style="5" customWidth="1"/>
    <col min="2057" max="2057" width="14.42578125" style="5" customWidth="1"/>
    <col min="2058" max="2058" width="4" style="5" customWidth="1"/>
    <col min="2059" max="2059" width="17.28515625" style="5" customWidth="1"/>
    <col min="2060" max="2060" width="3.140625" style="5" customWidth="1"/>
    <col min="2061" max="2061" width="17.28515625" style="5" customWidth="1"/>
    <col min="2062" max="2063" width="11" style="5"/>
    <col min="2064" max="2064" width="7.5703125" style="5" customWidth="1"/>
    <col min="2065" max="2065" width="13.28515625" style="5" customWidth="1"/>
    <col min="2066" max="2066" width="11" style="5"/>
    <col min="2067" max="2068" width="9.85546875" style="5" customWidth="1"/>
    <col min="2069" max="2069" width="14.42578125" style="5" customWidth="1"/>
    <col min="2070" max="2309" width="11" style="5"/>
    <col min="2310" max="2310" width="12.140625" style="5" customWidth="1"/>
    <col min="2311" max="2311" width="13.7109375" style="5" customWidth="1"/>
    <col min="2312" max="2312" width="4" style="5" customWidth="1"/>
    <col min="2313" max="2313" width="14.42578125" style="5" customWidth="1"/>
    <col min="2314" max="2314" width="4" style="5" customWidth="1"/>
    <col min="2315" max="2315" width="17.28515625" style="5" customWidth="1"/>
    <col min="2316" max="2316" width="3.140625" style="5" customWidth="1"/>
    <col min="2317" max="2317" width="17.28515625" style="5" customWidth="1"/>
    <col min="2318" max="2319" width="11" style="5"/>
    <col min="2320" max="2320" width="7.5703125" style="5" customWidth="1"/>
    <col min="2321" max="2321" width="13.28515625" style="5" customWidth="1"/>
    <col min="2322" max="2322" width="11" style="5"/>
    <col min="2323" max="2324" width="9.85546875" style="5" customWidth="1"/>
    <col min="2325" max="2325" width="14.42578125" style="5" customWidth="1"/>
    <col min="2326" max="2565" width="11" style="5"/>
    <col min="2566" max="2566" width="12.140625" style="5" customWidth="1"/>
    <col min="2567" max="2567" width="13.7109375" style="5" customWidth="1"/>
    <col min="2568" max="2568" width="4" style="5" customWidth="1"/>
    <col min="2569" max="2569" width="14.42578125" style="5" customWidth="1"/>
    <col min="2570" max="2570" width="4" style="5" customWidth="1"/>
    <col min="2571" max="2571" width="17.28515625" style="5" customWidth="1"/>
    <col min="2572" max="2572" width="3.140625" style="5" customWidth="1"/>
    <col min="2573" max="2573" width="17.28515625" style="5" customWidth="1"/>
    <col min="2574" max="2575" width="11" style="5"/>
    <col min="2576" max="2576" width="7.5703125" style="5" customWidth="1"/>
    <col min="2577" max="2577" width="13.28515625" style="5" customWidth="1"/>
    <col min="2578" max="2578" width="11" style="5"/>
    <col min="2579" max="2580" width="9.85546875" style="5" customWidth="1"/>
    <col min="2581" max="2581" width="14.42578125" style="5" customWidth="1"/>
    <col min="2582" max="2821" width="11" style="5"/>
    <col min="2822" max="2822" width="12.140625" style="5" customWidth="1"/>
    <col min="2823" max="2823" width="13.7109375" style="5" customWidth="1"/>
    <col min="2824" max="2824" width="4" style="5" customWidth="1"/>
    <col min="2825" max="2825" width="14.42578125" style="5" customWidth="1"/>
    <col min="2826" max="2826" width="4" style="5" customWidth="1"/>
    <col min="2827" max="2827" width="17.28515625" style="5" customWidth="1"/>
    <col min="2828" max="2828" width="3.140625" style="5" customWidth="1"/>
    <col min="2829" max="2829" width="17.28515625" style="5" customWidth="1"/>
    <col min="2830" max="2831" width="11" style="5"/>
    <col min="2832" max="2832" width="7.5703125" style="5" customWidth="1"/>
    <col min="2833" max="2833" width="13.28515625" style="5" customWidth="1"/>
    <col min="2834" max="2834" width="11" style="5"/>
    <col min="2835" max="2836" width="9.85546875" style="5" customWidth="1"/>
    <col min="2837" max="2837" width="14.42578125" style="5" customWidth="1"/>
    <col min="2838" max="3077" width="11" style="5"/>
    <col min="3078" max="3078" width="12.140625" style="5" customWidth="1"/>
    <col min="3079" max="3079" width="13.7109375" style="5" customWidth="1"/>
    <col min="3080" max="3080" width="4" style="5" customWidth="1"/>
    <col min="3081" max="3081" width="14.42578125" style="5" customWidth="1"/>
    <col min="3082" max="3082" width="4" style="5" customWidth="1"/>
    <col min="3083" max="3083" width="17.28515625" style="5" customWidth="1"/>
    <col min="3084" max="3084" width="3.140625" style="5" customWidth="1"/>
    <col min="3085" max="3085" width="17.28515625" style="5" customWidth="1"/>
    <col min="3086" max="3087" width="11" style="5"/>
    <col min="3088" max="3088" width="7.5703125" style="5" customWidth="1"/>
    <col min="3089" max="3089" width="13.28515625" style="5" customWidth="1"/>
    <col min="3090" max="3090" width="11" style="5"/>
    <col min="3091" max="3092" width="9.85546875" style="5" customWidth="1"/>
    <col min="3093" max="3093" width="14.42578125" style="5" customWidth="1"/>
    <col min="3094" max="3333" width="11" style="5"/>
    <col min="3334" max="3334" width="12.140625" style="5" customWidth="1"/>
    <col min="3335" max="3335" width="13.7109375" style="5" customWidth="1"/>
    <col min="3336" max="3336" width="4" style="5" customWidth="1"/>
    <col min="3337" max="3337" width="14.42578125" style="5" customWidth="1"/>
    <col min="3338" max="3338" width="4" style="5" customWidth="1"/>
    <col min="3339" max="3339" width="17.28515625" style="5" customWidth="1"/>
    <col min="3340" max="3340" width="3.140625" style="5" customWidth="1"/>
    <col min="3341" max="3341" width="17.28515625" style="5" customWidth="1"/>
    <col min="3342" max="3343" width="11" style="5"/>
    <col min="3344" max="3344" width="7.5703125" style="5" customWidth="1"/>
    <col min="3345" max="3345" width="13.28515625" style="5" customWidth="1"/>
    <col min="3346" max="3346" width="11" style="5"/>
    <col min="3347" max="3348" width="9.85546875" style="5" customWidth="1"/>
    <col min="3349" max="3349" width="14.42578125" style="5" customWidth="1"/>
    <col min="3350" max="3589" width="11" style="5"/>
    <col min="3590" max="3590" width="12.140625" style="5" customWidth="1"/>
    <col min="3591" max="3591" width="13.7109375" style="5" customWidth="1"/>
    <col min="3592" max="3592" width="4" style="5" customWidth="1"/>
    <col min="3593" max="3593" width="14.42578125" style="5" customWidth="1"/>
    <col min="3594" max="3594" width="4" style="5" customWidth="1"/>
    <col min="3595" max="3595" width="17.28515625" style="5" customWidth="1"/>
    <col min="3596" max="3596" width="3.140625" style="5" customWidth="1"/>
    <col min="3597" max="3597" width="17.28515625" style="5" customWidth="1"/>
    <col min="3598" max="3599" width="11" style="5"/>
    <col min="3600" max="3600" width="7.5703125" style="5" customWidth="1"/>
    <col min="3601" max="3601" width="13.28515625" style="5" customWidth="1"/>
    <col min="3602" max="3602" width="11" style="5"/>
    <col min="3603" max="3604" width="9.85546875" style="5" customWidth="1"/>
    <col min="3605" max="3605" width="14.42578125" style="5" customWidth="1"/>
    <col min="3606" max="3845" width="11" style="5"/>
    <col min="3846" max="3846" width="12.140625" style="5" customWidth="1"/>
    <col min="3847" max="3847" width="13.7109375" style="5" customWidth="1"/>
    <col min="3848" max="3848" width="4" style="5" customWidth="1"/>
    <col min="3849" max="3849" width="14.42578125" style="5" customWidth="1"/>
    <col min="3850" max="3850" width="4" style="5" customWidth="1"/>
    <col min="3851" max="3851" width="17.28515625" style="5" customWidth="1"/>
    <col min="3852" max="3852" width="3.140625" style="5" customWidth="1"/>
    <col min="3853" max="3853" width="17.28515625" style="5" customWidth="1"/>
    <col min="3854" max="3855" width="11" style="5"/>
    <col min="3856" max="3856" width="7.5703125" style="5" customWidth="1"/>
    <col min="3857" max="3857" width="13.28515625" style="5" customWidth="1"/>
    <col min="3858" max="3858" width="11" style="5"/>
    <col min="3859" max="3860" width="9.85546875" style="5" customWidth="1"/>
    <col min="3861" max="3861" width="14.42578125" style="5" customWidth="1"/>
    <col min="3862" max="4101" width="11" style="5"/>
    <col min="4102" max="4102" width="12.140625" style="5" customWidth="1"/>
    <col min="4103" max="4103" width="13.7109375" style="5" customWidth="1"/>
    <col min="4104" max="4104" width="4" style="5" customWidth="1"/>
    <col min="4105" max="4105" width="14.42578125" style="5" customWidth="1"/>
    <col min="4106" max="4106" width="4" style="5" customWidth="1"/>
    <col min="4107" max="4107" width="17.28515625" style="5" customWidth="1"/>
    <col min="4108" max="4108" width="3.140625" style="5" customWidth="1"/>
    <col min="4109" max="4109" width="17.28515625" style="5" customWidth="1"/>
    <col min="4110" max="4111" width="11" style="5"/>
    <col min="4112" max="4112" width="7.5703125" style="5" customWidth="1"/>
    <col min="4113" max="4113" width="13.28515625" style="5" customWidth="1"/>
    <col min="4114" max="4114" width="11" style="5"/>
    <col min="4115" max="4116" width="9.85546875" style="5" customWidth="1"/>
    <col min="4117" max="4117" width="14.42578125" style="5" customWidth="1"/>
    <col min="4118" max="4357" width="11" style="5"/>
    <col min="4358" max="4358" width="12.140625" style="5" customWidth="1"/>
    <col min="4359" max="4359" width="13.7109375" style="5" customWidth="1"/>
    <col min="4360" max="4360" width="4" style="5" customWidth="1"/>
    <col min="4361" max="4361" width="14.42578125" style="5" customWidth="1"/>
    <col min="4362" max="4362" width="4" style="5" customWidth="1"/>
    <col min="4363" max="4363" width="17.28515625" style="5" customWidth="1"/>
    <col min="4364" max="4364" width="3.140625" style="5" customWidth="1"/>
    <col min="4365" max="4365" width="17.28515625" style="5" customWidth="1"/>
    <col min="4366" max="4367" width="11" style="5"/>
    <col min="4368" max="4368" width="7.5703125" style="5" customWidth="1"/>
    <col min="4369" max="4369" width="13.28515625" style="5" customWidth="1"/>
    <col min="4370" max="4370" width="11" style="5"/>
    <col min="4371" max="4372" width="9.85546875" style="5" customWidth="1"/>
    <col min="4373" max="4373" width="14.42578125" style="5" customWidth="1"/>
    <col min="4374" max="4613" width="11" style="5"/>
    <col min="4614" max="4614" width="12.140625" style="5" customWidth="1"/>
    <col min="4615" max="4615" width="13.7109375" style="5" customWidth="1"/>
    <col min="4616" max="4616" width="4" style="5" customWidth="1"/>
    <col min="4617" max="4617" width="14.42578125" style="5" customWidth="1"/>
    <col min="4618" max="4618" width="4" style="5" customWidth="1"/>
    <col min="4619" max="4619" width="17.28515625" style="5" customWidth="1"/>
    <col min="4620" max="4620" width="3.140625" style="5" customWidth="1"/>
    <col min="4621" max="4621" width="17.28515625" style="5" customWidth="1"/>
    <col min="4622" max="4623" width="11" style="5"/>
    <col min="4624" max="4624" width="7.5703125" style="5" customWidth="1"/>
    <col min="4625" max="4625" width="13.28515625" style="5" customWidth="1"/>
    <col min="4626" max="4626" width="11" style="5"/>
    <col min="4627" max="4628" width="9.85546875" style="5" customWidth="1"/>
    <col min="4629" max="4629" width="14.42578125" style="5" customWidth="1"/>
    <col min="4630" max="4869" width="11" style="5"/>
    <col min="4870" max="4870" width="12.140625" style="5" customWidth="1"/>
    <col min="4871" max="4871" width="13.7109375" style="5" customWidth="1"/>
    <col min="4872" max="4872" width="4" style="5" customWidth="1"/>
    <col min="4873" max="4873" width="14.42578125" style="5" customWidth="1"/>
    <col min="4874" max="4874" width="4" style="5" customWidth="1"/>
    <col min="4875" max="4875" width="17.28515625" style="5" customWidth="1"/>
    <col min="4876" max="4876" width="3.140625" style="5" customWidth="1"/>
    <col min="4877" max="4877" width="17.28515625" style="5" customWidth="1"/>
    <col min="4878" max="4879" width="11" style="5"/>
    <col min="4880" max="4880" width="7.5703125" style="5" customWidth="1"/>
    <col min="4881" max="4881" width="13.28515625" style="5" customWidth="1"/>
    <col min="4882" max="4882" width="11" style="5"/>
    <col min="4883" max="4884" width="9.85546875" style="5" customWidth="1"/>
    <col min="4885" max="4885" width="14.42578125" style="5" customWidth="1"/>
    <col min="4886" max="5125" width="11" style="5"/>
    <col min="5126" max="5126" width="12.140625" style="5" customWidth="1"/>
    <col min="5127" max="5127" width="13.7109375" style="5" customWidth="1"/>
    <col min="5128" max="5128" width="4" style="5" customWidth="1"/>
    <col min="5129" max="5129" width="14.42578125" style="5" customWidth="1"/>
    <col min="5130" max="5130" width="4" style="5" customWidth="1"/>
    <col min="5131" max="5131" width="17.28515625" style="5" customWidth="1"/>
    <col min="5132" max="5132" width="3.140625" style="5" customWidth="1"/>
    <col min="5133" max="5133" width="17.28515625" style="5" customWidth="1"/>
    <col min="5134" max="5135" width="11" style="5"/>
    <col min="5136" max="5136" width="7.5703125" style="5" customWidth="1"/>
    <col min="5137" max="5137" width="13.28515625" style="5" customWidth="1"/>
    <col min="5138" max="5138" width="11" style="5"/>
    <col min="5139" max="5140" width="9.85546875" style="5" customWidth="1"/>
    <col min="5141" max="5141" width="14.42578125" style="5" customWidth="1"/>
    <col min="5142" max="5381" width="11" style="5"/>
    <col min="5382" max="5382" width="12.140625" style="5" customWidth="1"/>
    <col min="5383" max="5383" width="13.7109375" style="5" customWidth="1"/>
    <col min="5384" max="5384" width="4" style="5" customWidth="1"/>
    <col min="5385" max="5385" width="14.42578125" style="5" customWidth="1"/>
    <col min="5386" max="5386" width="4" style="5" customWidth="1"/>
    <col min="5387" max="5387" width="17.28515625" style="5" customWidth="1"/>
    <col min="5388" max="5388" width="3.140625" style="5" customWidth="1"/>
    <col min="5389" max="5389" width="17.28515625" style="5" customWidth="1"/>
    <col min="5390" max="5391" width="11" style="5"/>
    <col min="5392" max="5392" width="7.5703125" style="5" customWidth="1"/>
    <col min="5393" max="5393" width="13.28515625" style="5" customWidth="1"/>
    <col min="5394" max="5394" width="11" style="5"/>
    <col min="5395" max="5396" width="9.85546875" style="5" customWidth="1"/>
    <col min="5397" max="5397" width="14.42578125" style="5" customWidth="1"/>
    <col min="5398" max="5637" width="11" style="5"/>
    <col min="5638" max="5638" width="12.140625" style="5" customWidth="1"/>
    <col min="5639" max="5639" width="13.7109375" style="5" customWidth="1"/>
    <col min="5640" max="5640" width="4" style="5" customWidth="1"/>
    <col min="5641" max="5641" width="14.42578125" style="5" customWidth="1"/>
    <col min="5642" max="5642" width="4" style="5" customWidth="1"/>
    <col min="5643" max="5643" width="17.28515625" style="5" customWidth="1"/>
    <col min="5644" max="5644" width="3.140625" style="5" customWidth="1"/>
    <col min="5645" max="5645" width="17.28515625" style="5" customWidth="1"/>
    <col min="5646" max="5647" width="11" style="5"/>
    <col min="5648" max="5648" width="7.5703125" style="5" customWidth="1"/>
    <col min="5649" max="5649" width="13.28515625" style="5" customWidth="1"/>
    <col min="5650" max="5650" width="11" style="5"/>
    <col min="5651" max="5652" width="9.85546875" style="5" customWidth="1"/>
    <col min="5653" max="5653" width="14.42578125" style="5" customWidth="1"/>
    <col min="5654" max="5893" width="11" style="5"/>
    <col min="5894" max="5894" width="12.140625" style="5" customWidth="1"/>
    <col min="5895" max="5895" width="13.7109375" style="5" customWidth="1"/>
    <col min="5896" max="5896" width="4" style="5" customWidth="1"/>
    <col min="5897" max="5897" width="14.42578125" style="5" customWidth="1"/>
    <col min="5898" max="5898" width="4" style="5" customWidth="1"/>
    <col min="5899" max="5899" width="17.28515625" style="5" customWidth="1"/>
    <col min="5900" max="5900" width="3.140625" style="5" customWidth="1"/>
    <col min="5901" max="5901" width="17.28515625" style="5" customWidth="1"/>
    <col min="5902" max="5903" width="11" style="5"/>
    <col min="5904" max="5904" width="7.5703125" style="5" customWidth="1"/>
    <col min="5905" max="5905" width="13.28515625" style="5" customWidth="1"/>
    <col min="5906" max="5906" width="11" style="5"/>
    <col min="5907" max="5908" width="9.85546875" style="5" customWidth="1"/>
    <col min="5909" max="5909" width="14.42578125" style="5" customWidth="1"/>
    <col min="5910" max="6149" width="11" style="5"/>
    <col min="6150" max="6150" width="12.140625" style="5" customWidth="1"/>
    <col min="6151" max="6151" width="13.7109375" style="5" customWidth="1"/>
    <col min="6152" max="6152" width="4" style="5" customWidth="1"/>
    <col min="6153" max="6153" width="14.42578125" style="5" customWidth="1"/>
    <col min="6154" max="6154" width="4" style="5" customWidth="1"/>
    <col min="6155" max="6155" width="17.28515625" style="5" customWidth="1"/>
    <col min="6156" max="6156" width="3.140625" style="5" customWidth="1"/>
    <col min="6157" max="6157" width="17.28515625" style="5" customWidth="1"/>
    <col min="6158" max="6159" width="11" style="5"/>
    <col min="6160" max="6160" width="7.5703125" style="5" customWidth="1"/>
    <col min="6161" max="6161" width="13.28515625" style="5" customWidth="1"/>
    <col min="6162" max="6162" width="11" style="5"/>
    <col min="6163" max="6164" width="9.85546875" style="5" customWidth="1"/>
    <col min="6165" max="6165" width="14.42578125" style="5" customWidth="1"/>
    <col min="6166" max="6405" width="11" style="5"/>
    <col min="6406" max="6406" width="12.140625" style="5" customWidth="1"/>
    <col min="6407" max="6407" width="13.7109375" style="5" customWidth="1"/>
    <col min="6408" max="6408" width="4" style="5" customWidth="1"/>
    <col min="6409" max="6409" width="14.42578125" style="5" customWidth="1"/>
    <col min="6410" max="6410" width="4" style="5" customWidth="1"/>
    <col min="6411" max="6411" width="17.28515625" style="5" customWidth="1"/>
    <col min="6412" max="6412" width="3.140625" style="5" customWidth="1"/>
    <col min="6413" max="6413" width="17.28515625" style="5" customWidth="1"/>
    <col min="6414" max="6415" width="11" style="5"/>
    <col min="6416" max="6416" width="7.5703125" style="5" customWidth="1"/>
    <col min="6417" max="6417" width="13.28515625" style="5" customWidth="1"/>
    <col min="6418" max="6418" width="11" style="5"/>
    <col min="6419" max="6420" width="9.85546875" style="5" customWidth="1"/>
    <col min="6421" max="6421" width="14.42578125" style="5" customWidth="1"/>
    <col min="6422" max="6661" width="11" style="5"/>
    <col min="6662" max="6662" width="12.140625" style="5" customWidth="1"/>
    <col min="6663" max="6663" width="13.7109375" style="5" customWidth="1"/>
    <col min="6664" max="6664" width="4" style="5" customWidth="1"/>
    <col min="6665" max="6665" width="14.42578125" style="5" customWidth="1"/>
    <col min="6666" max="6666" width="4" style="5" customWidth="1"/>
    <col min="6667" max="6667" width="17.28515625" style="5" customWidth="1"/>
    <col min="6668" max="6668" width="3.140625" style="5" customWidth="1"/>
    <col min="6669" max="6669" width="17.28515625" style="5" customWidth="1"/>
    <col min="6670" max="6671" width="11" style="5"/>
    <col min="6672" max="6672" width="7.5703125" style="5" customWidth="1"/>
    <col min="6673" max="6673" width="13.28515625" style="5" customWidth="1"/>
    <col min="6674" max="6674" width="11" style="5"/>
    <col min="6675" max="6676" width="9.85546875" style="5" customWidth="1"/>
    <col min="6677" max="6677" width="14.42578125" style="5" customWidth="1"/>
    <col min="6678" max="6917" width="11" style="5"/>
    <col min="6918" max="6918" width="12.140625" style="5" customWidth="1"/>
    <col min="6919" max="6919" width="13.7109375" style="5" customWidth="1"/>
    <col min="6920" max="6920" width="4" style="5" customWidth="1"/>
    <col min="6921" max="6921" width="14.42578125" style="5" customWidth="1"/>
    <col min="6922" max="6922" width="4" style="5" customWidth="1"/>
    <col min="6923" max="6923" width="17.28515625" style="5" customWidth="1"/>
    <col min="6924" max="6924" width="3.140625" style="5" customWidth="1"/>
    <col min="6925" max="6925" width="17.28515625" style="5" customWidth="1"/>
    <col min="6926" max="6927" width="11" style="5"/>
    <col min="6928" max="6928" width="7.5703125" style="5" customWidth="1"/>
    <col min="6929" max="6929" width="13.28515625" style="5" customWidth="1"/>
    <col min="6930" max="6930" width="11" style="5"/>
    <col min="6931" max="6932" width="9.85546875" style="5" customWidth="1"/>
    <col min="6933" max="6933" width="14.42578125" style="5" customWidth="1"/>
    <col min="6934" max="7173" width="11" style="5"/>
    <col min="7174" max="7174" width="12.140625" style="5" customWidth="1"/>
    <col min="7175" max="7175" width="13.7109375" style="5" customWidth="1"/>
    <col min="7176" max="7176" width="4" style="5" customWidth="1"/>
    <col min="7177" max="7177" width="14.42578125" style="5" customWidth="1"/>
    <col min="7178" max="7178" width="4" style="5" customWidth="1"/>
    <col min="7179" max="7179" width="17.28515625" style="5" customWidth="1"/>
    <col min="7180" max="7180" width="3.140625" style="5" customWidth="1"/>
    <col min="7181" max="7181" width="17.28515625" style="5" customWidth="1"/>
    <col min="7182" max="7183" width="11" style="5"/>
    <col min="7184" max="7184" width="7.5703125" style="5" customWidth="1"/>
    <col min="7185" max="7185" width="13.28515625" style="5" customWidth="1"/>
    <col min="7186" max="7186" width="11" style="5"/>
    <col min="7187" max="7188" width="9.85546875" style="5" customWidth="1"/>
    <col min="7189" max="7189" width="14.42578125" style="5" customWidth="1"/>
    <col min="7190" max="7429" width="11" style="5"/>
    <col min="7430" max="7430" width="12.140625" style="5" customWidth="1"/>
    <col min="7431" max="7431" width="13.7109375" style="5" customWidth="1"/>
    <col min="7432" max="7432" width="4" style="5" customWidth="1"/>
    <col min="7433" max="7433" width="14.42578125" style="5" customWidth="1"/>
    <col min="7434" max="7434" width="4" style="5" customWidth="1"/>
    <col min="7435" max="7435" width="17.28515625" style="5" customWidth="1"/>
    <col min="7436" max="7436" width="3.140625" style="5" customWidth="1"/>
    <col min="7437" max="7437" width="17.28515625" style="5" customWidth="1"/>
    <col min="7438" max="7439" width="11" style="5"/>
    <col min="7440" max="7440" width="7.5703125" style="5" customWidth="1"/>
    <col min="7441" max="7441" width="13.28515625" style="5" customWidth="1"/>
    <col min="7442" max="7442" width="11" style="5"/>
    <col min="7443" max="7444" width="9.85546875" style="5" customWidth="1"/>
    <col min="7445" max="7445" width="14.42578125" style="5" customWidth="1"/>
    <col min="7446" max="7685" width="11" style="5"/>
    <col min="7686" max="7686" width="12.140625" style="5" customWidth="1"/>
    <col min="7687" max="7687" width="13.7109375" style="5" customWidth="1"/>
    <col min="7688" max="7688" width="4" style="5" customWidth="1"/>
    <col min="7689" max="7689" width="14.42578125" style="5" customWidth="1"/>
    <col min="7690" max="7690" width="4" style="5" customWidth="1"/>
    <col min="7691" max="7691" width="17.28515625" style="5" customWidth="1"/>
    <col min="7692" max="7692" width="3.140625" style="5" customWidth="1"/>
    <col min="7693" max="7693" width="17.28515625" style="5" customWidth="1"/>
    <col min="7694" max="7695" width="11" style="5"/>
    <col min="7696" max="7696" width="7.5703125" style="5" customWidth="1"/>
    <col min="7697" max="7697" width="13.28515625" style="5" customWidth="1"/>
    <col min="7698" max="7698" width="11" style="5"/>
    <col min="7699" max="7700" width="9.85546875" style="5" customWidth="1"/>
    <col min="7701" max="7701" width="14.42578125" style="5" customWidth="1"/>
    <col min="7702" max="7941" width="11" style="5"/>
    <col min="7942" max="7942" width="12.140625" style="5" customWidth="1"/>
    <col min="7943" max="7943" width="13.7109375" style="5" customWidth="1"/>
    <col min="7944" max="7944" width="4" style="5" customWidth="1"/>
    <col min="7945" max="7945" width="14.42578125" style="5" customWidth="1"/>
    <col min="7946" max="7946" width="4" style="5" customWidth="1"/>
    <col min="7947" max="7947" width="17.28515625" style="5" customWidth="1"/>
    <col min="7948" max="7948" width="3.140625" style="5" customWidth="1"/>
    <col min="7949" max="7949" width="17.28515625" style="5" customWidth="1"/>
    <col min="7950" max="7951" width="11" style="5"/>
    <col min="7952" max="7952" width="7.5703125" style="5" customWidth="1"/>
    <col min="7953" max="7953" width="13.28515625" style="5" customWidth="1"/>
    <col min="7954" max="7954" width="11" style="5"/>
    <col min="7955" max="7956" width="9.85546875" style="5" customWidth="1"/>
    <col min="7957" max="7957" width="14.42578125" style="5" customWidth="1"/>
    <col min="7958" max="8197" width="11" style="5"/>
    <col min="8198" max="8198" width="12.140625" style="5" customWidth="1"/>
    <col min="8199" max="8199" width="13.7109375" style="5" customWidth="1"/>
    <col min="8200" max="8200" width="4" style="5" customWidth="1"/>
    <col min="8201" max="8201" width="14.42578125" style="5" customWidth="1"/>
    <col min="8202" max="8202" width="4" style="5" customWidth="1"/>
    <col min="8203" max="8203" width="17.28515625" style="5" customWidth="1"/>
    <col min="8204" max="8204" width="3.140625" style="5" customWidth="1"/>
    <col min="8205" max="8205" width="17.28515625" style="5" customWidth="1"/>
    <col min="8206" max="8207" width="11" style="5"/>
    <col min="8208" max="8208" width="7.5703125" style="5" customWidth="1"/>
    <col min="8209" max="8209" width="13.28515625" style="5" customWidth="1"/>
    <col min="8210" max="8210" width="11" style="5"/>
    <col min="8211" max="8212" width="9.85546875" style="5" customWidth="1"/>
    <col min="8213" max="8213" width="14.42578125" style="5" customWidth="1"/>
    <col min="8214" max="8453" width="11" style="5"/>
    <col min="8454" max="8454" width="12.140625" style="5" customWidth="1"/>
    <col min="8455" max="8455" width="13.7109375" style="5" customWidth="1"/>
    <col min="8456" max="8456" width="4" style="5" customWidth="1"/>
    <col min="8457" max="8457" width="14.42578125" style="5" customWidth="1"/>
    <col min="8458" max="8458" width="4" style="5" customWidth="1"/>
    <col min="8459" max="8459" width="17.28515625" style="5" customWidth="1"/>
    <col min="8460" max="8460" width="3.140625" style="5" customWidth="1"/>
    <col min="8461" max="8461" width="17.28515625" style="5" customWidth="1"/>
    <col min="8462" max="8463" width="11" style="5"/>
    <col min="8464" max="8464" width="7.5703125" style="5" customWidth="1"/>
    <col min="8465" max="8465" width="13.28515625" style="5" customWidth="1"/>
    <col min="8466" max="8466" width="11" style="5"/>
    <col min="8467" max="8468" width="9.85546875" style="5" customWidth="1"/>
    <col min="8469" max="8469" width="14.42578125" style="5" customWidth="1"/>
    <col min="8470" max="8709" width="11" style="5"/>
    <col min="8710" max="8710" width="12.140625" style="5" customWidth="1"/>
    <col min="8711" max="8711" width="13.7109375" style="5" customWidth="1"/>
    <col min="8712" max="8712" width="4" style="5" customWidth="1"/>
    <col min="8713" max="8713" width="14.42578125" style="5" customWidth="1"/>
    <col min="8714" max="8714" width="4" style="5" customWidth="1"/>
    <col min="8715" max="8715" width="17.28515625" style="5" customWidth="1"/>
    <col min="8716" max="8716" width="3.140625" style="5" customWidth="1"/>
    <col min="8717" max="8717" width="17.28515625" style="5" customWidth="1"/>
    <col min="8718" max="8719" width="11" style="5"/>
    <col min="8720" max="8720" width="7.5703125" style="5" customWidth="1"/>
    <col min="8721" max="8721" width="13.28515625" style="5" customWidth="1"/>
    <col min="8722" max="8722" width="11" style="5"/>
    <col min="8723" max="8724" width="9.85546875" style="5" customWidth="1"/>
    <col min="8725" max="8725" width="14.42578125" style="5" customWidth="1"/>
    <col min="8726" max="8965" width="11" style="5"/>
    <col min="8966" max="8966" width="12.140625" style="5" customWidth="1"/>
    <col min="8967" max="8967" width="13.7109375" style="5" customWidth="1"/>
    <col min="8968" max="8968" width="4" style="5" customWidth="1"/>
    <col min="8969" max="8969" width="14.42578125" style="5" customWidth="1"/>
    <col min="8970" max="8970" width="4" style="5" customWidth="1"/>
    <col min="8971" max="8971" width="17.28515625" style="5" customWidth="1"/>
    <col min="8972" max="8972" width="3.140625" style="5" customWidth="1"/>
    <col min="8973" max="8973" width="17.28515625" style="5" customWidth="1"/>
    <col min="8974" max="8975" width="11" style="5"/>
    <col min="8976" max="8976" width="7.5703125" style="5" customWidth="1"/>
    <col min="8977" max="8977" width="13.28515625" style="5" customWidth="1"/>
    <col min="8978" max="8978" width="11" style="5"/>
    <col min="8979" max="8980" width="9.85546875" style="5" customWidth="1"/>
    <col min="8981" max="8981" width="14.42578125" style="5" customWidth="1"/>
    <col min="8982" max="9221" width="11" style="5"/>
    <col min="9222" max="9222" width="12.140625" style="5" customWidth="1"/>
    <col min="9223" max="9223" width="13.7109375" style="5" customWidth="1"/>
    <col min="9224" max="9224" width="4" style="5" customWidth="1"/>
    <col min="9225" max="9225" width="14.42578125" style="5" customWidth="1"/>
    <col min="9226" max="9226" width="4" style="5" customWidth="1"/>
    <col min="9227" max="9227" width="17.28515625" style="5" customWidth="1"/>
    <col min="9228" max="9228" width="3.140625" style="5" customWidth="1"/>
    <col min="9229" max="9229" width="17.28515625" style="5" customWidth="1"/>
    <col min="9230" max="9231" width="11" style="5"/>
    <col min="9232" max="9232" width="7.5703125" style="5" customWidth="1"/>
    <col min="9233" max="9233" width="13.28515625" style="5" customWidth="1"/>
    <col min="9234" max="9234" width="11" style="5"/>
    <col min="9235" max="9236" width="9.85546875" style="5" customWidth="1"/>
    <col min="9237" max="9237" width="14.42578125" style="5" customWidth="1"/>
    <col min="9238" max="9477" width="11" style="5"/>
    <col min="9478" max="9478" width="12.140625" style="5" customWidth="1"/>
    <col min="9479" max="9479" width="13.7109375" style="5" customWidth="1"/>
    <col min="9480" max="9480" width="4" style="5" customWidth="1"/>
    <col min="9481" max="9481" width="14.42578125" style="5" customWidth="1"/>
    <col min="9482" max="9482" width="4" style="5" customWidth="1"/>
    <col min="9483" max="9483" width="17.28515625" style="5" customWidth="1"/>
    <col min="9484" max="9484" width="3.140625" style="5" customWidth="1"/>
    <col min="9485" max="9485" width="17.28515625" style="5" customWidth="1"/>
    <col min="9486" max="9487" width="11" style="5"/>
    <col min="9488" max="9488" width="7.5703125" style="5" customWidth="1"/>
    <col min="9489" max="9489" width="13.28515625" style="5" customWidth="1"/>
    <col min="9490" max="9490" width="11" style="5"/>
    <col min="9491" max="9492" width="9.85546875" style="5" customWidth="1"/>
    <col min="9493" max="9493" width="14.42578125" style="5" customWidth="1"/>
    <col min="9494" max="9733" width="11" style="5"/>
    <col min="9734" max="9734" width="12.140625" style="5" customWidth="1"/>
    <col min="9735" max="9735" width="13.7109375" style="5" customWidth="1"/>
    <col min="9736" max="9736" width="4" style="5" customWidth="1"/>
    <col min="9737" max="9737" width="14.42578125" style="5" customWidth="1"/>
    <col min="9738" max="9738" width="4" style="5" customWidth="1"/>
    <col min="9739" max="9739" width="17.28515625" style="5" customWidth="1"/>
    <col min="9740" max="9740" width="3.140625" style="5" customWidth="1"/>
    <col min="9741" max="9741" width="17.28515625" style="5" customWidth="1"/>
    <col min="9742" max="9743" width="11" style="5"/>
    <col min="9744" max="9744" width="7.5703125" style="5" customWidth="1"/>
    <col min="9745" max="9745" width="13.28515625" style="5" customWidth="1"/>
    <col min="9746" max="9746" width="11" style="5"/>
    <col min="9747" max="9748" width="9.85546875" style="5" customWidth="1"/>
    <col min="9749" max="9749" width="14.42578125" style="5" customWidth="1"/>
    <col min="9750" max="9989" width="11" style="5"/>
    <col min="9990" max="9990" width="12.140625" style="5" customWidth="1"/>
    <col min="9991" max="9991" width="13.7109375" style="5" customWidth="1"/>
    <col min="9992" max="9992" width="4" style="5" customWidth="1"/>
    <col min="9993" max="9993" width="14.42578125" style="5" customWidth="1"/>
    <col min="9994" max="9994" width="4" style="5" customWidth="1"/>
    <col min="9995" max="9995" width="17.28515625" style="5" customWidth="1"/>
    <col min="9996" max="9996" width="3.140625" style="5" customWidth="1"/>
    <col min="9997" max="9997" width="17.28515625" style="5" customWidth="1"/>
    <col min="9998" max="9999" width="11" style="5"/>
    <col min="10000" max="10000" width="7.5703125" style="5" customWidth="1"/>
    <col min="10001" max="10001" width="13.28515625" style="5" customWidth="1"/>
    <col min="10002" max="10002" width="11" style="5"/>
    <col min="10003" max="10004" width="9.85546875" style="5" customWidth="1"/>
    <col min="10005" max="10005" width="14.42578125" style="5" customWidth="1"/>
    <col min="10006" max="10245" width="11" style="5"/>
    <col min="10246" max="10246" width="12.140625" style="5" customWidth="1"/>
    <col min="10247" max="10247" width="13.7109375" style="5" customWidth="1"/>
    <col min="10248" max="10248" width="4" style="5" customWidth="1"/>
    <col min="10249" max="10249" width="14.42578125" style="5" customWidth="1"/>
    <col min="10250" max="10250" width="4" style="5" customWidth="1"/>
    <col min="10251" max="10251" width="17.28515625" style="5" customWidth="1"/>
    <col min="10252" max="10252" width="3.140625" style="5" customWidth="1"/>
    <col min="10253" max="10253" width="17.28515625" style="5" customWidth="1"/>
    <col min="10254" max="10255" width="11" style="5"/>
    <col min="10256" max="10256" width="7.5703125" style="5" customWidth="1"/>
    <col min="10257" max="10257" width="13.28515625" style="5" customWidth="1"/>
    <col min="10258" max="10258" width="11" style="5"/>
    <col min="10259" max="10260" width="9.85546875" style="5" customWidth="1"/>
    <col min="10261" max="10261" width="14.42578125" style="5" customWidth="1"/>
    <col min="10262" max="10501" width="11" style="5"/>
    <col min="10502" max="10502" width="12.140625" style="5" customWidth="1"/>
    <col min="10503" max="10503" width="13.7109375" style="5" customWidth="1"/>
    <col min="10504" max="10504" width="4" style="5" customWidth="1"/>
    <col min="10505" max="10505" width="14.42578125" style="5" customWidth="1"/>
    <col min="10506" max="10506" width="4" style="5" customWidth="1"/>
    <col min="10507" max="10507" width="17.28515625" style="5" customWidth="1"/>
    <col min="10508" max="10508" width="3.140625" style="5" customWidth="1"/>
    <col min="10509" max="10509" width="17.28515625" style="5" customWidth="1"/>
    <col min="10510" max="10511" width="11" style="5"/>
    <col min="10512" max="10512" width="7.5703125" style="5" customWidth="1"/>
    <col min="10513" max="10513" width="13.28515625" style="5" customWidth="1"/>
    <col min="10514" max="10514" width="11" style="5"/>
    <col min="10515" max="10516" width="9.85546875" style="5" customWidth="1"/>
    <col min="10517" max="10517" width="14.42578125" style="5" customWidth="1"/>
    <col min="10518" max="10757" width="11" style="5"/>
    <col min="10758" max="10758" width="12.140625" style="5" customWidth="1"/>
    <col min="10759" max="10759" width="13.7109375" style="5" customWidth="1"/>
    <col min="10760" max="10760" width="4" style="5" customWidth="1"/>
    <col min="10761" max="10761" width="14.42578125" style="5" customWidth="1"/>
    <col min="10762" max="10762" width="4" style="5" customWidth="1"/>
    <col min="10763" max="10763" width="17.28515625" style="5" customWidth="1"/>
    <col min="10764" max="10764" width="3.140625" style="5" customWidth="1"/>
    <col min="10765" max="10765" width="17.28515625" style="5" customWidth="1"/>
    <col min="10766" max="10767" width="11" style="5"/>
    <col min="10768" max="10768" width="7.5703125" style="5" customWidth="1"/>
    <col min="10769" max="10769" width="13.28515625" style="5" customWidth="1"/>
    <col min="10770" max="10770" width="11" style="5"/>
    <col min="10771" max="10772" width="9.85546875" style="5" customWidth="1"/>
    <col min="10773" max="10773" width="14.42578125" style="5" customWidth="1"/>
    <col min="10774" max="11013" width="11" style="5"/>
    <col min="11014" max="11014" width="12.140625" style="5" customWidth="1"/>
    <col min="11015" max="11015" width="13.7109375" style="5" customWidth="1"/>
    <col min="11016" max="11016" width="4" style="5" customWidth="1"/>
    <col min="11017" max="11017" width="14.42578125" style="5" customWidth="1"/>
    <col min="11018" max="11018" width="4" style="5" customWidth="1"/>
    <col min="11019" max="11019" width="17.28515625" style="5" customWidth="1"/>
    <col min="11020" max="11020" width="3.140625" style="5" customWidth="1"/>
    <col min="11021" max="11021" width="17.28515625" style="5" customWidth="1"/>
    <col min="11022" max="11023" width="11" style="5"/>
    <col min="11024" max="11024" width="7.5703125" style="5" customWidth="1"/>
    <col min="11025" max="11025" width="13.28515625" style="5" customWidth="1"/>
    <col min="11026" max="11026" width="11" style="5"/>
    <col min="11027" max="11028" width="9.85546875" style="5" customWidth="1"/>
    <col min="11029" max="11029" width="14.42578125" style="5" customWidth="1"/>
    <col min="11030" max="11269" width="11" style="5"/>
    <col min="11270" max="11270" width="12.140625" style="5" customWidth="1"/>
    <col min="11271" max="11271" width="13.7109375" style="5" customWidth="1"/>
    <col min="11272" max="11272" width="4" style="5" customWidth="1"/>
    <col min="11273" max="11273" width="14.42578125" style="5" customWidth="1"/>
    <col min="11274" max="11274" width="4" style="5" customWidth="1"/>
    <col min="11275" max="11275" width="17.28515625" style="5" customWidth="1"/>
    <col min="11276" max="11276" width="3.140625" style="5" customWidth="1"/>
    <col min="11277" max="11277" width="17.28515625" style="5" customWidth="1"/>
    <col min="11278" max="11279" width="11" style="5"/>
    <col min="11280" max="11280" width="7.5703125" style="5" customWidth="1"/>
    <col min="11281" max="11281" width="13.28515625" style="5" customWidth="1"/>
    <col min="11282" max="11282" width="11" style="5"/>
    <col min="11283" max="11284" width="9.85546875" style="5" customWidth="1"/>
    <col min="11285" max="11285" width="14.42578125" style="5" customWidth="1"/>
    <col min="11286" max="11525" width="11" style="5"/>
    <col min="11526" max="11526" width="12.140625" style="5" customWidth="1"/>
    <col min="11527" max="11527" width="13.7109375" style="5" customWidth="1"/>
    <col min="11528" max="11528" width="4" style="5" customWidth="1"/>
    <col min="11529" max="11529" width="14.42578125" style="5" customWidth="1"/>
    <col min="11530" max="11530" width="4" style="5" customWidth="1"/>
    <col min="11531" max="11531" width="17.28515625" style="5" customWidth="1"/>
    <col min="11532" max="11532" width="3.140625" style="5" customWidth="1"/>
    <col min="11533" max="11533" width="17.28515625" style="5" customWidth="1"/>
    <col min="11534" max="11535" width="11" style="5"/>
    <col min="11536" max="11536" width="7.5703125" style="5" customWidth="1"/>
    <col min="11537" max="11537" width="13.28515625" style="5" customWidth="1"/>
    <col min="11538" max="11538" width="11" style="5"/>
    <col min="11539" max="11540" width="9.85546875" style="5" customWidth="1"/>
    <col min="11541" max="11541" width="14.42578125" style="5" customWidth="1"/>
    <col min="11542" max="11781" width="11" style="5"/>
    <col min="11782" max="11782" width="12.140625" style="5" customWidth="1"/>
    <col min="11783" max="11783" width="13.7109375" style="5" customWidth="1"/>
    <col min="11784" max="11784" width="4" style="5" customWidth="1"/>
    <col min="11785" max="11785" width="14.42578125" style="5" customWidth="1"/>
    <col min="11786" max="11786" width="4" style="5" customWidth="1"/>
    <col min="11787" max="11787" width="17.28515625" style="5" customWidth="1"/>
    <col min="11788" max="11788" width="3.140625" style="5" customWidth="1"/>
    <col min="11789" max="11789" width="17.28515625" style="5" customWidth="1"/>
    <col min="11790" max="11791" width="11" style="5"/>
    <col min="11792" max="11792" width="7.5703125" style="5" customWidth="1"/>
    <col min="11793" max="11793" width="13.28515625" style="5" customWidth="1"/>
    <col min="11794" max="11794" width="11" style="5"/>
    <col min="11795" max="11796" width="9.85546875" style="5" customWidth="1"/>
    <col min="11797" max="11797" width="14.42578125" style="5" customWidth="1"/>
    <col min="11798" max="12037" width="11" style="5"/>
    <col min="12038" max="12038" width="12.140625" style="5" customWidth="1"/>
    <col min="12039" max="12039" width="13.7109375" style="5" customWidth="1"/>
    <col min="12040" max="12040" width="4" style="5" customWidth="1"/>
    <col min="12041" max="12041" width="14.42578125" style="5" customWidth="1"/>
    <col min="12042" max="12042" width="4" style="5" customWidth="1"/>
    <col min="12043" max="12043" width="17.28515625" style="5" customWidth="1"/>
    <col min="12044" max="12044" width="3.140625" style="5" customWidth="1"/>
    <col min="12045" max="12045" width="17.28515625" style="5" customWidth="1"/>
    <col min="12046" max="12047" width="11" style="5"/>
    <col min="12048" max="12048" width="7.5703125" style="5" customWidth="1"/>
    <col min="12049" max="12049" width="13.28515625" style="5" customWidth="1"/>
    <col min="12050" max="12050" width="11" style="5"/>
    <col min="12051" max="12052" width="9.85546875" style="5" customWidth="1"/>
    <col min="12053" max="12053" width="14.42578125" style="5" customWidth="1"/>
    <col min="12054" max="12293" width="11" style="5"/>
    <col min="12294" max="12294" width="12.140625" style="5" customWidth="1"/>
    <col min="12295" max="12295" width="13.7109375" style="5" customWidth="1"/>
    <col min="12296" max="12296" width="4" style="5" customWidth="1"/>
    <col min="12297" max="12297" width="14.42578125" style="5" customWidth="1"/>
    <col min="12298" max="12298" width="4" style="5" customWidth="1"/>
    <col min="12299" max="12299" width="17.28515625" style="5" customWidth="1"/>
    <col min="12300" max="12300" width="3.140625" style="5" customWidth="1"/>
    <col min="12301" max="12301" width="17.28515625" style="5" customWidth="1"/>
    <col min="12302" max="12303" width="11" style="5"/>
    <col min="12304" max="12304" width="7.5703125" style="5" customWidth="1"/>
    <col min="12305" max="12305" width="13.28515625" style="5" customWidth="1"/>
    <col min="12306" max="12306" width="11" style="5"/>
    <col min="12307" max="12308" width="9.85546875" style="5" customWidth="1"/>
    <col min="12309" max="12309" width="14.42578125" style="5" customWidth="1"/>
    <col min="12310" max="12549" width="11" style="5"/>
    <col min="12550" max="12550" width="12.140625" style="5" customWidth="1"/>
    <col min="12551" max="12551" width="13.7109375" style="5" customWidth="1"/>
    <col min="12552" max="12552" width="4" style="5" customWidth="1"/>
    <col min="12553" max="12553" width="14.42578125" style="5" customWidth="1"/>
    <col min="12554" max="12554" width="4" style="5" customWidth="1"/>
    <col min="12555" max="12555" width="17.28515625" style="5" customWidth="1"/>
    <col min="12556" max="12556" width="3.140625" style="5" customWidth="1"/>
    <col min="12557" max="12557" width="17.28515625" style="5" customWidth="1"/>
    <col min="12558" max="12559" width="11" style="5"/>
    <col min="12560" max="12560" width="7.5703125" style="5" customWidth="1"/>
    <col min="12561" max="12561" width="13.28515625" style="5" customWidth="1"/>
    <col min="12562" max="12562" width="11" style="5"/>
    <col min="12563" max="12564" width="9.85546875" style="5" customWidth="1"/>
    <col min="12565" max="12565" width="14.42578125" style="5" customWidth="1"/>
    <col min="12566" max="12805" width="11" style="5"/>
    <col min="12806" max="12806" width="12.140625" style="5" customWidth="1"/>
    <col min="12807" max="12807" width="13.7109375" style="5" customWidth="1"/>
    <col min="12808" max="12808" width="4" style="5" customWidth="1"/>
    <col min="12809" max="12809" width="14.42578125" style="5" customWidth="1"/>
    <col min="12810" max="12810" width="4" style="5" customWidth="1"/>
    <col min="12811" max="12811" width="17.28515625" style="5" customWidth="1"/>
    <col min="12812" max="12812" width="3.140625" style="5" customWidth="1"/>
    <col min="12813" max="12813" width="17.28515625" style="5" customWidth="1"/>
    <col min="12814" max="12815" width="11" style="5"/>
    <col min="12816" max="12816" width="7.5703125" style="5" customWidth="1"/>
    <col min="12817" max="12817" width="13.28515625" style="5" customWidth="1"/>
    <col min="12818" max="12818" width="11" style="5"/>
    <col min="12819" max="12820" width="9.85546875" style="5" customWidth="1"/>
    <col min="12821" max="12821" width="14.42578125" style="5" customWidth="1"/>
    <col min="12822" max="13061" width="11" style="5"/>
    <col min="13062" max="13062" width="12.140625" style="5" customWidth="1"/>
    <col min="13063" max="13063" width="13.7109375" style="5" customWidth="1"/>
    <col min="13064" max="13064" width="4" style="5" customWidth="1"/>
    <col min="13065" max="13065" width="14.42578125" style="5" customWidth="1"/>
    <col min="13066" max="13066" width="4" style="5" customWidth="1"/>
    <col min="13067" max="13067" width="17.28515625" style="5" customWidth="1"/>
    <col min="13068" max="13068" width="3.140625" style="5" customWidth="1"/>
    <col min="13069" max="13069" width="17.28515625" style="5" customWidth="1"/>
    <col min="13070" max="13071" width="11" style="5"/>
    <col min="13072" max="13072" width="7.5703125" style="5" customWidth="1"/>
    <col min="13073" max="13073" width="13.28515625" style="5" customWidth="1"/>
    <col min="13074" max="13074" width="11" style="5"/>
    <col min="13075" max="13076" width="9.85546875" style="5" customWidth="1"/>
    <col min="13077" max="13077" width="14.42578125" style="5" customWidth="1"/>
    <col min="13078" max="13317" width="11" style="5"/>
    <col min="13318" max="13318" width="12.140625" style="5" customWidth="1"/>
    <col min="13319" max="13319" width="13.7109375" style="5" customWidth="1"/>
    <col min="13320" max="13320" width="4" style="5" customWidth="1"/>
    <col min="13321" max="13321" width="14.42578125" style="5" customWidth="1"/>
    <col min="13322" max="13322" width="4" style="5" customWidth="1"/>
    <col min="13323" max="13323" width="17.28515625" style="5" customWidth="1"/>
    <col min="13324" max="13324" width="3.140625" style="5" customWidth="1"/>
    <col min="13325" max="13325" width="17.28515625" style="5" customWidth="1"/>
    <col min="13326" max="13327" width="11" style="5"/>
    <col min="13328" max="13328" width="7.5703125" style="5" customWidth="1"/>
    <col min="13329" max="13329" width="13.28515625" style="5" customWidth="1"/>
    <col min="13330" max="13330" width="11" style="5"/>
    <col min="13331" max="13332" width="9.85546875" style="5" customWidth="1"/>
    <col min="13333" max="13333" width="14.42578125" style="5" customWidth="1"/>
    <col min="13334" max="13573" width="11" style="5"/>
    <col min="13574" max="13574" width="12.140625" style="5" customWidth="1"/>
    <col min="13575" max="13575" width="13.7109375" style="5" customWidth="1"/>
    <col min="13576" max="13576" width="4" style="5" customWidth="1"/>
    <col min="13577" max="13577" width="14.42578125" style="5" customWidth="1"/>
    <col min="13578" max="13578" width="4" style="5" customWidth="1"/>
    <col min="13579" max="13579" width="17.28515625" style="5" customWidth="1"/>
    <col min="13580" max="13580" width="3.140625" style="5" customWidth="1"/>
    <col min="13581" max="13581" width="17.28515625" style="5" customWidth="1"/>
    <col min="13582" max="13583" width="11" style="5"/>
    <col min="13584" max="13584" width="7.5703125" style="5" customWidth="1"/>
    <col min="13585" max="13585" width="13.28515625" style="5" customWidth="1"/>
    <col min="13586" max="13586" width="11" style="5"/>
    <col min="13587" max="13588" width="9.85546875" style="5" customWidth="1"/>
    <col min="13589" max="13589" width="14.42578125" style="5" customWidth="1"/>
    <col min="13590" max="13829" width="11" style="5"/>
    <col min="13830" max="13830" width="12.140625" style="5" customWidth="1"/>
    <col min="13831" max="13831" width="13.7109375" style="5" customWidth="1"/>
    <col min="13832" max="13832" width="4" style="5" customWidth="1"/>
    <col min="13833" max="13833" width="14.42578125" style="5" customWidth="1"/>
    <col min="13834" max="13834" width="4" style="5" customWidth="1"/>
    <col min="13835" max="13835" width="17.28515625" style="5" customWidth="1"/>
    <col min="13836" max="13836" width="3.140625" style="5" customWidth="1"/>
    <col min="13837" max="13837" width="17.28515625" style="5" customWidth="1"/>
    <col min="13838" max="13839" width="11" style="5"/>
    <col min="13840" max="13840" width="7.5703125" style="5" customWidth="1"/>
    <col min="13841" max="13841" width="13.28515625" style="5" customWidth="1"/>
    <col min="13842" max="13842" width="11" style="5"/>
    <col min="13843" max="13844" width="9.85546875" style="5" customWidth="1"/>
    <col min="13845" max="13845" width="14.42578125" style="5" customWidth="1"/>
    <col min="13846" max="14085" width="11" style="5"/>
    <col min="14086" max="14086" width="12.140625" style="5" customWidth="1"/>
    <col min="14087" max="14087" width="13.7109375" style="5" customWidth="1"/>
    <col min="14088" max="14088" width="4" style="5" customWidth="1"/>
    <col min="14089" max="14089" width="14.42578125" style="5" customWidth="1"/>
    <col min="14090" max="14090" width="4" style="5" customWidth="1"/>
    <col min="14091" max="14091" width="17.28515625" style="5" customWidth="1"/>
    <col min="14092" max="14092" width="3.140625" style="5" customWidth="1"/>
    <col min="14093" max="14093" width="17.28515625" style="5" customWidth="1"/>
    <col min="14094" max="14095" width="11" style="5"/>
    <col min="14096" max="14096" width="7.5703125" style="5" customWidth="1"/>
    <col min="14097" max="14097" width="13.28515625" style="5" customWidth="1"/>
    <col min="14098" max="14098" width="11" style="5"/>
    <col min="14099" max="14100" width="9.85546875" style="5" customWidth="1"/>
    <col min="14101" max="14101" width="14.42578125" style="5" customWidth="1"/>
    <col min="14102" max="14341" width="11" style="5"/>
    <col min="14342" max="14342" width="12.140625" style="5" customWidth="1"/>
    <col min="14343" max="14343" width="13.7109375" style="5" customWidth="1"/>
    <col min="14344" max="14344" width="4" style="5" customWidth="1"/>
    <col min="14345" max="14345" width="14.42578125" style="5" customWidth="1"/>
    <col min="14346" max="14346" width="4" style="5" customWidth="1"/>
    <col min="14347" max="14347" width="17.28515625" style="5" customWidth="1"/>
    <col min="14348" max="14348" width="3.140625" style="5" customWidth="1"/>
    <col min="14349" max="14349" width="17.28515625" style="5" customWidth="1"/>
    <col min="14350" max="14351" width="11" style="5"/>
    <col min="14352" max="14352" width="7.5703125" style="5" customWidth="1"/>
    <col min="14353" max="14353" width="13.28515625" style="5" customWidth="1"/>
    <col min="14354" max="14354" width="11" style="5"/>
    <col min="14355" max="14356" width="9.85546875" style="5" customWidth="1"/>
    <col min="14357" max="14357" width="14.42578125" style="5" customWidth="1"/>
    <col min="14358" max="14597" width="11" style="5"/>
    <col min="14598" max="14598" width="12.140625" style="5" customWidth="1"/>
    <col min="14599" max="14599" width="13.7109375" style="5" customWidth="1"/>
    <col min="14600" max="14600" width="4" style="5" customWidth="1"/>
    <col min="14601" max="14601" width="14.42578125" style="5" customWidth="1"/>
    <col min="14602" max="14602" width="4" style="5" customWidth="1"/>
    <col min="14603" max="14603" width="17.28515625" style="5" customWidth="1"/>
    <col min="14604" max="14604" width="3.140625" style="5" customWidth="1"/>
    <col min="14605" max="14605" width="17.28515625" style="5" customWidth="1"/>
    <col min="14606" max="14607" width="11" style="5"/>
    <col min="14608" max="14608" width="7.5703125" style="5" customWidth="1"/>
    <col min="14609" max="14609" width="13.28515625" style="5" customWidth="1"/>
    <col min="14610" max="14610" width="11" style="5"/>
    <col min="14611" max="14612" width="9.85546875" style="5" customWidth="1"/>
    <col min="14613" max="14613" width="14.42578125" style="5" customWidth="1"/>
    <col min="14614" max="14853" width="11" style="5"/>
    <col min="14854" max="14854" width="12.140625" style="5" customWidth="1"/>
    <col min="14855" max="14855" width="13.7109375" style="5" customWidth="1"/>
    <col min="14856" max="14856" width="4" style="5" customWidth="1"/>
    <col min="14857" max="14857" width="14.42578125" style="5" customWidth="1"/>
    <col min="14858" max="14858" width="4" style="5" customWidth="1"/>
    <col min="14859" max="14859" width="17.28515625" style="5" customWidth="1"/>
    <col min="14860" max="14860" width="3.140625" style="5" customWidth="1"/>
    <col min="14861" max="14861" width="17.28515625" style="5" customWidth="1"/>
    <col min="14862" max="14863" width="11" style="5"/>
    <col min="14864" max="14864" width="7.5703125" style="5" customWidth="1"/>
    <col min="14865" max="14865" width="13.28515625" style="5" customWidth="1"/>
    <col min="14866" max="14866" width="11" style="5"/>
    <col min="14867" max="14868" width="9.85546875" style="5" customWidth="1"/>
    <col min="14869" max="14869" width="14.42578125" style="5" customWidth="1"/>
    <col min="14870" max="15109" width="11" style="5"/>
    <col min="15110" max="15110" width="12.140625" style="5" customWidth="1"/>
    <col min="15111" max="15111" width="13.7109375" style="5" customWidth="1"/>
    <col min="15112" max="15112" width="4" style="5" customWidth="1"/>
    <col min="15113" max="15113" width="14.42578125" style="5" customWidth="1"/>
    <col min="15114" max="15114" width="4" style="5" customWidth="1"/>
    <col min="15115" max="15115" width="17.28515625" style="5" customWidth="1"/>
    <col min="15116" max="15116" width="3.140625" style="5" customWidth="1"/>
    <col min="15117" max="15117" width="17.28515625" style="5" customWidth="1"/>
    <col min="15118" max="15119" width="11" style="5"/>
    <col min="15120" max="15120" width="7.5703125" style="5" customWidth="1"/>
    <col min="15121" max="15121" width="13.28515625" style="5" customWidth="1"/>
    <col min="15122" max="15122" width="11" style="5"/>
    <col min="15123" max="15124" width="9.85546875" style="5" customWidth="1"/>
    <col min="15125" max="15125" width="14.42578125" style="5" customWidth="1"/>
    <col min="15126" max="15365" width="11" style="5"/>
    <col min="15366" max="15366" width="12.140625" style="5" customWidth="1"/>
    <col min="15367" max="15367" width="13.7109375" style="5" customWidth="1"/>
    <col min="15368" max="15368" width="4" style="5" customWidth="1"/>
    <col min="15369" max="15369" width="14.42578125" style="5" customWidth="1"/>
    <col min="15370" max="15370" width="4" style="5" customWidth="1"/>
    <col min="15371" max="15371" width="17.28515625" style="5" customWidth="1"/>
    <col min="15372" max="15372" width="3.140625" style="5" customWidth="1"/>
    <col min="15373" max="15373" width="17.28515625" style="5" customWidth="1"/>
    <col min="15374" max="15375" width="11" style="5"/>
    <col min="15376" max="15376" width="7.5703125" style="5" customWidth="1"/>
    <col min="15377" max="15377" width="13.28515625" style="5" customWidth="1"/>
    <col min="15378" max="15378" width="11" style="5"/>
    <col min="15379" max="15380" width="9.85546875" style="5" customWidth="1"/>
    <col min="15381" max="15381" width="14.42578125" style="5" customWidth="1"/>
    <col min="15382" max="15621" width="11" style="5"/>
    <col min="15622" max="15622" width="12.140625" style="5" customWidth="1"/>
    <col min="15623" max="15623" width="13.7109375" style="5" customWidth="1"/>
    <col min="15624" max="15624" width="4" style="5" customWidth="1"/>
    <col min="15625" max="15625" width="14.42578125" style="5" customWidth="1"/>
    <col min="15626" max="15626" width="4" style="5" customWidth="1"/>
    <col min="15627" max="15627" width="17.28515625" style="5" customWidth="1"/>
    <col min="15628" max="15628" width="3.140625" style="5" customWidth="1"/>
    <col min="15629" max="15629" width="17.28515625" style="5" customWidth="1"/>
    <col min="15630" max="15631" width="11" style="5"/>
    <col min="15632" max="15632" width="7.5703125" style="5" customWidth="1"/>
    <col min="15633" max="15633" width="13.28515625" style="5" customWidth="1"/>
    <col min="15634" max="15634" width="11" style="5"/>
    <col min="15635" max="15636" width="9.85546875" style="5" customWidth="1"/>
    <col min="15637" max="15637" width="14.42578125" style="5" customWidth="1"/>
    <col min="15638" max="15877" width="11" style="5"/>
    <col min="15878" max="15878" width="12.140625" style="5" customWidth="1"/>
    <col min="15879" max="15879" width="13.7109375" style="5" customWidth="1"/>
    <col min="15880" max="15880" width="4" style="5" customWidth="1"/>
    <col min="15881" max="15881" width="14.42578125" style="5" customWidth="1"/>
    <col min="15882" max="15882" width="4" style="5" customWidth="1"/>
    <col min="15883" max="15883" width="17.28515625" style="5" customWidth="1"/>
    <col min="15884" max="15884" width="3.140625" style="5" customWidth="1"/>
    <col min="15885" max="15885" width="17.28515625" style="5" customWidth="1"/>
    <col min="15886" max="15887" width="11" style="5"/>
    <col min="15888" max="15888" width="7.5703125" style="5" customWidth="1"/>
    <col min="15889" max="15889" width="13.28515625" style="5" customWidth="1"/>
    <col min="15890" max="15890" width="11" style="5"/>
    <col min="15891" max="15892" width="9.85546875" style="5" customWidth="1"/>
    <col min="15893" max="15893" width="14.42578125" style="5" customWidth="1"/>
    <col min="15894" max="16133" width="11" style="5"/>
    <col min="16134" max="16134" width="12.140625" style="5" customWidth="1"/>
    <col min="16135" max="16135" width="13.7109375" style="5" customWidth="1"/>
    <col min="16136" max="16136" width="4" style="5" customWidth="1"/>
    <col min="16137" max="16137" width="14.42578125" style="5" customWidth="1"/>
    <col min="16138" max="16138" width="4" style="5" customWidth="1"/>
    <col min="16139" max="16139" width="17.28515625" style="5" customWidth="1"/>
    <col min="16140" max="16140" width="3.140625" style="5" customWidth="1"/>
    <col min="16141" max="16141" width="17.28515625" style="5" customWidth="1"/>
    <col min="16142" max="16143" width="11" style="5"/>
    <col min="16144" max="16144" width="7.5703125" style="5" customWidth="1"/>
    <col min="16145" max="16145" width="13.28515625" style="5" customWidth="1"/>
    <col min="16146" max="16146" width="11" style="5"/>
    <col min="16147" max="16148" width="9.85546875" style="5" customWidth="1"/>
    <col min="16149" max="16149" width="14.42578125" style="5" customWidth="1"/>
    <col min="16150" max="16384" width="11" style="5"/>
  </cols>
  <sheetData>
    <row r="1" spans="1:26" x14ac:dyDescent="0.2">
      <c r="A1" s="4" t="s">
        <v>128</v>
      </c>
      <c r="G1" s="4" t="s">
        <v>27</v>
      </c>
      <c r="H1" s="4"/>
      <c r="K1" s="6" t="s">
        <v>129</v>
      </c>
      <c r="M1" s="4"/>
      <c r="N1" s="4"/>
      <c r="O1" s="4"/>
      <c r="V1" s="4" t="s">
        <v>130</v>
      </c>
    </row>
    <row r="2" spans="1:26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7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x14ac:dyDescent="0.2">
      <c r="A3" s="4" t="s">
        <v>131</v>
      </c>
      <c r="G3" s="4"/>
      <c r="H3" s="4"/>
      <c r="K3" s="6" t="s">
        <v>132</v>
      </c>
      <c r="V3" s="4" t="s">
        <v>133</v>
      </c>
    </row>
    <row r="4" spans="1:26" x14ac:dyDescent="0.2">
      <c r="G4" s="4"/>
      <c r="H4" s="4"/>
      <c r="K4" s="6" t="s">
        <v>134</v>
      </c>
      <c r="V4" s="4" t="s">
        <v>144</v>
      </c>
    </row>
    <row r="5" spans="1:26" x14ac:dyDescent="0.2">
      <c r="A5" s="4" t="s">
        <v>135</v>
      </c>
      <c r="B5" s="5" t="s">
        <v>1296</v>
      </c>
      <c r="G5" s="4"/>
      <c r="J5" s="4"/>
      <c r="K5" s="6" t="s">
        <v>136</v>
      </c>
      <c r="V5" s="5" t="s">
        <v>145</v>
      </c>
    </row>
    <row r="6" spans="1:26" x14ac:dyDescent="0.2">
      <c r="G6" s="4"/>
      <c r="J6" s="4"/>
      <c r="K6" s="6" t="s">
        <v>137</v>
      </c>
      <c r="V6" s="4" t="s">
        <v>1299</v>
      </c>
    </row>
    <row r="7" spans="1:26" x14ac:dyDescent="0.2">
      <c r="A7" s="4" t="s">
        <v>1328</v>
      </c>
      <c r="G7" s="4"/>
      <c r="J7" s="4"/>
      <c r="K7" s="6" t="s">
        <v>138</v>
      </c>
      <c r="R7" s="65"/>
    </row>
    <row r="8" spans="1:26" x14ac:dyDescent="0.2">
      <c r="A8" s="4" t="s">
        <v>27</v>
      </c>
      <c r="K8" s="6" t="s">
        <v>139</v>
      </c>
      <c r="P8" s="4"/>
    </row>
    <row r="9" spans="1:26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3"/>
    </row>
    <row r="11" spans="1:26" x14ac:dyDescent="0.2">
      <c r="A11" s="61"/>
      <c r="E11" s="167" t="s">
        <v>1313</v>
      </c>
      <c r="G11" s="4" t="s">
        <v>27</v>
      </c>
      <c r="H11" s="4"/>
      <c r="I11" s="167" t="s">
        <v>1314</v>
      </c>
      <c r="K11" s="168" t="s">
        <v>1315</v>
      </c>
      <c r="L11" s="6"/>
      <c r="M11" s="4"/>
      <c r="N11" s="4"/>
      <c r="O11" s="4"/>
      <c r="R11" s="167" t="s">
        <v>1318</v>
      </c>
      <c r="V11" s="167" t="s">
        <v>1317</v>
      </c>
      <c r="X11" s="168" t="s">
        <v>1321</v>
      </c>
    </row>
    <row r="12" spans="1:26" x14ac:dyDescent="0.2">
      <c r="B12" s="8"/>
      <c r="E12" s="86" t="s">
        <v>1311</v>
      </c>
      <c r="G12" s="167" t="s">
        <v>1312</v>
      </c>
      <c r="I12" s="167" t="s">
        <v>1319</v>
      </c>
      <c r="K12" s="167" t="s">
        <v>1312</v>
      </c>
      <c r="R12" s="169" t="s">
        <v>1316</v>
      </c>
      <c r="T12" s="167" t="s">
        <v>1312</v>
      </c>
      <c r="V12" s="168" t="s">
        <v>1320</v>
      </c>
      <c r="X12" s="167" t="s">
        <v>1312</v>
      </c>
    </row>
    <row r="13" spans="1:26" x14ac:dyDescent="0.2">
      <c r="E13" s="6" t="s">
        <v>46</v>
      </c>
      <c r="I13" s="6"/>
      <c r="J13" s="6"/>
      <c r="K13" s="6" t="s">
        <v>47</v>
      </c>
      <c r="L13" s="6"/>
      <c r="P13" s="6"/>
      <c r="R13" s="6" t="s">
        <v>48</v>
      </c>
      <c r="S13" s="6"/>
      <c r="T13" s="6"/>
      <c r="U13" s="6"/>
      <c r="W13" s="6"/>
      <c r="X13" s="6" t="s">
        <v>47</v>
      </c>
    </row>
    <row r="14" spans="1:26" x14ac:dyDescent="0.2">
      <c r="A14" s="6" t="s">
        <v>49</v>
      </c>
      <c r="E14" s="9" t="s">
        <v>143</v>
      </c>
      <c r="G14" s="6" t="s">
        <v>50</v>
      </c>
      <c r="H14" s="6"/>
      <c r="I14" s="6" t="s">
        <v>51</v>
      </c>
      <c r="J14" s="6"/>
      <c r="K14" s="6" t="s">
        <v>51</v>
      </c>
      <c r="M14" s="6"/>
      <c r="O14" s="6"/>
      <c r="R14" s="9" t="s">
        <v>146</v>
      </c>
      <c r="S14" s="6"/>
      <c r="T14" s="6" t="s">
        <v>50</v>
      </c>
      <c r="U14" s="6"/>
      <c r="V14" s="6" t="s">
        <v>51</v>
      </c>
      <c r="W14" s="6"/>
      <c r="X14" s="6" t="s">
        <v>51</v>
      </c>
    </row>
    <row r="15" spans="1:26" x14ac:dyDescent="0.2">
      <c r="A15" s="6" t="s">
        <v>52</v>
      </c>
      <c r="E15" s="7" t="s">
        <v>65</v>
      </c>
      <c r="G15" s="7" t="s">
        <v>53</v>
      </c>
      <c r="H15" s="6"/>
      <c r="I15" s="7" t="s">
        <v>54</v>
      </c>
      <c r="J15" s="6"/>
      <c r="K15" s="7" t="s">
        <v>55</v>
      </c>
      <c r="M15" s="6"/>
      <c r="O15" s="6"/>
      <c r="R15" s="7" t="s">
        <v>65</v>
      </c>
      <c r="S15" s="6"/>
      <c r="T15" s="7" t="s">
        <v>53</v>
      </c>
      <c r="U15" s="6"/>
      <c r="V15" s="7" t="s">
        <v>54</v>
      </c>
      <c r="W15" s="6"/>
      <c r="X15" s="7" t="s">
        <v>55</v>
      </c>
    </row>
    <row r="16" spans="1:26" x14ac:dyDescent="0.2">
      <c r="A16" s="6"/>
      <c r="B16" s="4"/>
      <c r="C16" s="4"/>
      <c r="G16" s="4"/>
      <c r="H16" s="4"/>
      <c r="O16" s="4"/>
      <c r="T16" s="4"/>
      <c r="U16" s="4"/>
    </row>
    <row r="17" spans="1:24" x14ac:dyDescent="0.2">
      <c r="A17" s="6">
        <v>1</v>
      </c>
      <c r="B17" s="4" t="s">
        <v>56</v>
      </c>
      <c r="C17" s="4"/>
      <c r="E17" s="10">
        <f>+('Bal Sheet 2022'!O84+'Bal Sheet 2022'!O62)/1000</f>
        <v>2755497.0716153844</v>
      </c>
      <c r="G17" s="11">
        <f>+E17/$E$33</f>
        <v>0.22443912625033122</v>
      </c>
      <c r="H17" s="12"/>
      <c r="I17" s="84">
        <f>('Earnings 2022'!N34)/1000/E17</f>
        <v>4.4970062307979904E-2</v>
      </c>
      <c r="J17" s="12"/>
      <c r="K17" s="84">
        <f>G17*I17</f>
        <v>1.0093041491825962E-2</v>
      </c>
      <c r="M17" s="55"/>
      <c r="O17" s="11"/>
      <c r="R17" s="10">
        <f>ROUND(('2023 2024 Bal Sheet'!E505/1000),0)</f>
        <v>2756855</v>
      </c>
      <c r="T17" s="11">
        <f>+R17/R$33</f>
        <v>0.20084592857260464</v>
      </c>
      <c r="U17" s="12"/>
      <c r="V17" s="84">
        <f>((' 2024 Earnings'!B273/1000))/'SCHLC26  Workpaper'!R17</f>
        <v>5.2602138235641749E-2</v>
      </c>
      <c r="W17" s="12"/>
      <c r="X17" s="84">
        <f>T17*V17</f>
        <v>1.0564925298841978E-2</v>
      </c>
    </row>
    <row r="18" spans="1:24" x14ac:dyDescent="0.2">
      <c r="A18" s="6" t="s">
        <v>27</v>
      </c>
      <c r="B18" s="4"/>
      <c r="C18" s="4"/>
      <c r="E18" s="13"/>
      <c r="G18" s="12"/>
      <c r="H18" s="12"/>
      <c r="I18" s="16"/>
      <c r="J18" s="12"/>
      <c r="K18" s="16"/>
      <c r="M18" s="56"/>
      <c r="O18" s="12"/>
      <c r="R18" s="13"/>
      <c r="T18" s="12"/>
      <c r="U18" s="12"/>
      <c r="V18" s="16"/>
      <c r="W18" s="12"/>
      <c r="X18" s="12"/>
    </row>
    <row r="19" spans="1:24" x14ac:dyDescent="0.2">
      <c r="A19" s="6">
        <v>2</v>
      </c>
      <c r="B19" s="4" t="s">
        <v>57</v>
      </c>
      <c r="C19" s="4"/>
      <c r="E19" s="10">
        <f>+'Bal Sheet 2022'!O59/1000</f>
        <v>547841.429</v>
      </c>
      <c r="G19" s="11">
        <f>+E19/$E$33</f>
        <v>4.4622457746402333E-2</v>
      </c>
      <c r="H19" s="12"/>
      <c r="I19" s="84">
        <f>('Earnings 2022'!N39/1000)/E19</f>
        <v>3.5333309923883102E-2</v>
      </c>
      <c r="J19" s="12"/>
      <c r="K19" s="84">
        <f>G19*I19</f>
        <v>1.5766591291190119E-3</v>
      </c>
      <c r="M19" s="57"/>
      <c r="O19" s="12"/>
      <c r="R19" s="10">
        <f>ROUND(('2023 2024 Bal Sheet'!E370/1000),0)</f>
        <v>459462</v>
      </c>
      <c r="T19" s="11">
        <f>+R19/R$33</f>
        <v>3.3473313625064095E-2</v>
      </c>
      <c r="U19" s="12"/>
      <c r="V19" s="84">
        <f>((' 2024 Earnings'!B280/1000))/'SCHLC26  Workpaper'!R19</f>
        <v>2.1677527194849628E-2</v>
      </c>
      <c r="W19" s="12"/>
      <c r="X19" s="84">
        <f>T19*V19</f>
        <v>7.2561866640905753E-4</v>
      </c>
    </row>
    <row r="20" spans="1:24" x14ac:dyDescent="0.2">
      <c r="A20" s="6"/>
      <c r="B20" s="6"/>
      <c r="C20" s="4"/>
      <c r="E20" s="13"/>
      <c r="G20" s="12"/>
      <c r="H20" s="12"/>
      <c r="I20" s="12"/>
      <c r="J20" s="12"/>
      <c r="K20" s="12"/>
      <c r="M20" s="56"/>
      <c r="O20" s="12"/>
      <c r="R20" s="13"/>
      <c r="T20" s="12"/>
      <c r="U20" s="12"/>
      <c r="V20" s="12"/>
      <c r="W20" s="12"/>
      <c r="X20" s="12"/>
    </row>
    <row r="21" spans="1:24" x14ac:dyDescent="0.2">
      <c r="A21" s="6">
        <v>3</v>
      </c>
      <c r="B21" s="4" t="s">
        <v>58</v>
      </c>
      <c r="C21" s="4"/>
      <c r="E21" s="10">
        <f>+'Bal Sheet 2022'!O102/1000</f>
        <v>1421843.558</v>
      </c>
      <c r="G21" s="11">
        <f>+E21/E$33</f>
        <v>0.11581116492898415</v>
      </c>
      <c r="H21" s="12"/>
      <c r="I21" s="11">
        <v>0</v>
      </c>
      <c r="J21" s="12"/>
      <c r="K21" s="11">
        <v>0</v>
      </c>
      <c r="M21" s="55"/>
      <c r="O21" s="11"/>
      <c r="R21" s="10">
        <f>ROUND(('2023 2024 Bal Sheet'!E622/1000),0)</f>
        <v>1605597</v>
      </c>
      <c r="T21" s="11">
        <f>+R21/R$33</f>
        <v>0.11697300742272926</v>
      </c>
      <c r="U21" s="12"/>
      <c r="V21" s="11">
        <v>0</v>
      </c>
      <c r="W21" s="12"/>
      <c r="X21" s="11">
        <v>0</v>
      </c>
    </row>
    <row r="22" spans="1:24" x14ac:dyDescent="0.2">
      <c r="A22" s="6"/>
      <c r="B22" s="6"/>
      <c r="C22" s="4"/>
      <c r="E22" s="15"/>
      <c r="G22" s="12"/>
      <c r="H22" s="12"/>
      <c r="I22" s="12"/>
      <c r="J22" s="12"/>
      <c r="K22" s="12"/>
      <c r="M22" s="58"/>
      <c r="O22" s="12"/>
      <c r="R22" s="15"/>
      <c r="T22" s="12"/>
      <c r="U22" s="12"/>
      <c r="V22" s="12"/>
      <c r="W22" s="12"/>
      <c r="X22" s="12"/>
    </row>
    <row r="23" spans="1:24" x14ac:dyDescent="0.2">
      <c r="A23" s="6">
        <v>4</v>
      </c>
      <c r="B23" s="4" t="s">
        <v>59</v>
      </c>
      <c r="C23" s="4"/>
      <c r="E23" s="10">
        <f>+('Bal Sheet 2022'!O100+'Bal Sheet 2022'!O104)/1000</f>
        <v>7552076.0008461541</v>
      </c>
      <c r="G23" s="11">
        <f>+E23/E$33</f>
        <v>0.61512725107428234</v>
      </c>
      <c r="H23" s="12"/>
      <c r="I23" s="12">
        <v>0</v>
      </c>
      <c r="J23" s="12"/>
      <c r="K23" s="12">
        <v>0</v>
      </c>
      <c r="M23" s="55"/>
      <c r="O23" s="11"/>
      <c r="R23" s="10">
        <f>ROUND(('2023 2024 Bal Sheet'!E628+'2023 2024 Bal Sheet'!E635)/1000,0)</f>
        <v>8904304</v>
      </c>
      <c r="T23" s="11">
        <f>+R23/R$33</f>
        <v>0.64870775037960204</v>
      </c>
      <c r="U23" s="12"/>
      <c r="V23" s="12">
        <v>0</v>
      </c>
      <c r="W23" s="12"/>
      <c r="X23" s="12">
        <v>0</v>
      </c>
    </row>
    <row r="24" spans="1:24" x14ac:dyDescent="0.2">
      <c r="A24" s="6"/>
      <c r="B24" s="6"/>
      <c r="C24" s="4"/>
      <c r="E24" s="15"/>
      <c r="G24" s="12"/>
      <c r="H24" s="12"/>
      <c r="I24" s="12"/>
      <c r="J24" s="12"/>
      <c r="K24" s="12"/>
      <c r="M24" s="15"/>
      <c r="O24" s="12"/>
      <c r="R24" s="15"/>
      <c r="T24" s="12"/>
      <c r="U24" s="12"/>
      <c r="V24" s="12"/>
      <c r="W24" s="12"/>
      <c r="X24" s="12"/>
    </row>
    <row r="25" spans="1:24" x14ac:dyDescent="0.2">
      <c r="A25" s="6">
        <v>5</v>
      </c>
      <c r="B25" s="4" t="s">
        <v>60</v>
      </c>
      <c r="C25" s="4"/>
      <c r="E25" s="14"/>
      <c r="G25" s="12"/>
      <c r="H25" s="12"/>
      <c r="I25" s="12"/>
      <c r="J25" s="12"/>
      <c r="K25" s="12"/>
      <c r="M25" s="14"/>
      <c r="O25" s="12"/>
      <c r="R25" s="15"/>
      <c r="T25" s="12"/>
      <c r="U25" s="16"/>
      <c r="V25" s="12"/>
      <c r="W25" s="16"/>
      <c r="X25" s="12"/>
    </row>
    <row r="26" spans="1:24" x14ac:dyDescent="0.2">
      <c r="A26" s="6"/>
      <c r="B26" s="6"/>
      <c r="C26" s="4"/>
      <c r="E26" s="15"/>
      <c r="G26" s="12"/>
      <c r="H26" s="12"/>
      <c r="I26" s="12"/>
      <c r="J26" s="12"/>
      <c r="K26" s="12"/>
      <c r="M26" s="15"/>
      <c r="O26" s="12"/>
      <c r="R26" s="15"/>
      <c r="T26" s="12"/>
      <c r="U26" s="16"/>
      <c r="V26" s="12"/>
      <c r="W26" s="16"/>
      <c r="X26" s="12"/>
    </row>
    <row r="27" spans="1:24" x14ac:dyDescent="0.2">
      <c r="A27" s="6">
        <v>6</v>
      </c>
      <c r="B27" s="4" t="s">
        <v>61</v>
      </c>
      <c r="C27" s="4"/>
      <c r="E27" s="15"/>
      <c r="G27" s="12"/>
      <c r="H27" s="12"/>
      <c r="I27" s="12"/>
      <c r="J27" s="12"/>
      <c r="K27" s="12"/>
      <c r="M27" s="15"/>
      <c r="O27" s="12"/>
      <c r="R27" s="15"/>
      <c r="T27" s="12"/>
      <c r="U27" s="16"/>
      <c r="V27" s="12"/>
      <c r="W27" s="16"/>
      <c r="X27" s="12"/>
    </row>
    <row r="28" spans="1:24" x14ac:dyDescent="0.2">
      <c r="A28" s="6"/>
      <c r="B28" s="6"/>
      <c r="C28" s="4"/>
      <c r="E28" s="15"/>
      <c r="G28" s="12"/>
      <c r="H28" s="12"/>
      <c r="I28" s="12"/>
      <c r="J28" s="12"/>
      <c r="K28" s="12"/>
      <c r="M28" s="15"/>
      <c r="O28" s="12"/>
      <c r="R28" s="15"/>
      <c r="T28" s="12"/>
      <c r="U28" s="16"/>
      <c r="V28" s="12"/>
      <c r="W28" s="16"/>
      <c r="X28" s="12"/>
    </row>
    <row r="29" spans="1:24" x14ac:dyDescent="0.2">
      <c r="A29" s="6">
        <v>7</v>
      </c>
      <c r="B29" s="4" t="s">
        <v>62</v>
      </c>
      <c r="E29" s="15"/>
      <c r="G29" s="12"/>
      <c r="H29" s="12"/>
      <c r="I29" s="12"/>
      <c r="J29" s="12"/>
      <c r="K29" s="12"/>
      <c r="M29" s="15"/>
      <c r="O29" s="12"/>
      <c r="R29" s="15"/>
      <c r="T29" s="12"/>
      <c r="U29" s="16"/>
      <c r="V29" s="12"/>
      <c r="W29" s="16"/>
      <c r="X29" s="12"/>
    </row>
    <row r="30" spans="1:24" x14ac:dyDescent="0.2">
      <c r="A30" s="6"/>
      <c r="B30" s="6"/>
      <c r="C30" s="4"/>
      <c r="E30" s="15"/>
      <c r="G30" s="12"/>
      <c r="H30" s="12"/>
      <c r="I30" s="12"/>
      <c r="J30" s="12"/>
      <c r="K30" s="12"/>
      <c r="M30" s="15"/>
      <c r="O30" s="12"/>
      <c r="R30" s="15"/>
      <c r="T30" s="12"/>
      <c r="U30" s="16"/>
      <c r="V30" s="12"/>
      <c r="W30" s="16"/>
      <c r="X30" s="12"/>
    </row>
    <row r="31" spans="1:24" x14ac:dyDescent="0.2">
      <c r="A31" s="6">
        <v>8</v>
      </c>
      <c r="B31" s="5" t="s">
        <v>63</v>
      </c>
      <c r="E31" s="15"/>
      <c r="G31" s="12"/>
      <c r="H31" s="12"/>
      <c r="I31" s="12"/>
      <c r="J31" s="12"/>
      <c r="K31" s="12"/>
      <c r="M31" s="15"/>
      <c r="O31" s="12"/>
      <c r="R31" s="15"/>
      <c r="T31" s="12"/>
      <c r="U31" s="16"/>
      <c r="V31" s="12"/>
      <c r="W31" s="16"/>
      <c r="X31" s="12"/>
    </row>
    <row r="32" spans="1:24" x14ac:dyDescent="0.2">
      <c r="A32" s="6"/>
      <c r="B32" s="6"/>
      <c r="C32" s="4"/>
      <c r="E32" s="15"/>
      <c r="G32" s="12"/>
      <c r="H32" s="12"/>
      <c r="I32" s="12"/>
      <c r="J32" s="12"/>
      <c r="K32" s="12"/>
      <c r="M32" s="15"/>
      <c r="O32" s="12"/>
      <c r="R32" s="15"/>
      <c r="T32" s="12"/>
      <c r="U32" s="16"/>
      <c r="V32" s="12"/>
      <c r="W32" s="16"/>
      <c r="X32" s="12"/>
    </row>
    <row r="33" spans="1:25" ht="13.5" thickBot="1" x14ac:dyDescent="0.25">
      <c r="A33" s="6">
        <v>9</v>
      </c>
      <c r="B33" s="5" t="s">
        <v>64</v>
      </c>
      <c r="E33" s="17">
        <f>SUM(E17:E32)</f>
        <v>12277258.059461538</v>
      </c>
      <c r="G33" s="18">
        <f>SUM(G17:G32)</f>
        <v>1</v>
      </c>
      <c r="H33" s="12"/>
      <c r="I33" s="6"/>
      <c r="J33" s="6"/>
      <c r="K33" s="85">
        <f>SUM(K17:K32)</f>
        <v>1.1669700620944974E-2</v>
      </c>
      <c r="M33" s="59"/>
      <c r="O33" s="12"/>
      <c r="R33" s="17">
        <f>SUM(R17:R32)</f>
        <v>13726218</v>
      </c>
      <c r="T33" s="18">
        <f>SUM(T17:T32)</f>
        <v>1</v>
      </c>
      <c r="U33" s="16"/>
      <c r="V33" s="6"/>
      <c r="W33" s="16"/>
      <c r="X33" s="85">
        <f>SUM(X17:X32)</f>
        <v>1.1290543965251035E-2</v>
      </c>
    </row>
    <row r="34" spans="1:25" ht="13.5" thickTop="1" x14ac:dyDescent="0.2">
      <c r="I34" s="6"/>
      <c r="J34" s="6"/>
      <c r="K34" s="170" t="s">
        <v>1322</v>
      </c>
      <c r="S34" s="19"/>
      <c r="T34" s="12"/>
      <c r="U34" s="16"/>
      <c r="V34" s="6"/>
      <c r="W34" s="16"/>
      <c r="X34" s="170" t="s">
        <v>1322</v>
      </c>
    </row>
    <row r="35" spans="1:25" x14ac:dyDescent="0.2">
      <c r="B35" s="6"/>
      <c r="C35" s="4"/>
      <c r="R35" s="4"/>
      <c r="S35" s="15"/>
      <c r="T35" s="20"/>
      <c r="U35" s="21"/>
      <c r="W35" s="21"/>
    </row>
    <row r="36" spans="1:25" x14ac:dyDescent="0.2">
      <c r="S36" s="19"/>
      <c r="U36" s="19"/>
      <c r="W36" s="21"/>
    </row>
    <row r="37" spans="1:25" x14ac:dyDescent="0.2">
      <c r="A37" s="6">
        <v>10</v>
      </c>
      <c r="E37" s="6"/>
      <c r="F37" s="16"/>
      <c r="J37" s="21"/>
      <c r="K37" s="5" t="s">
        <v>127</v>
      </c>
      <c r="T37" s="16"/>
      <c r="V37" s="21"/>
      <c r="X37" s="21"/>
    </row>
    <row r="38" spans="1:25" x14ac:dyDescent="0.2">
      <c r="K38" s="21"/>
      <c r="T38" s="21"/>
      <c r="U38" s="22"/>
      <c r="V38" s="23"/>
      <c r="X38" s="21"/>
    </row>
    <row r="39" spans="1:25" ht="13.5" thickBot="1" x14ac:dyDescent="0.25">
      <c r="K39" s="21"/>
      <c r="R39" s="21">
        <f>X33</f>
        <v>1.1290543965251035E-2</v>
      </c>
      <c r="T39" s="66">
        <f>+'PGS 2024 Tax Rate'!C5</f>
        <v>0.25345000000000001</v>
      </c>
      <c r="V39" s="10" t="e">
        <f>#REF!/1000</f>
        <v>#REF!</v>
      </c>
      <c r="W39" s="24"/>
      <c r="X39" s="25" t="e">
        <f>ROUND((R39*T39*V39),0)</f>
        <v>#REF!</v>
      </c>
      <c r="Y39" s="24"/>
    </row>
    <row r="40" spans="1:25" ht="13.5" thickTop="1" x14ac:dyDescent="0.2">
      <c r="K40" s="21"/>
      <c r="T40" s="86" t="s">
        <v>1323</v>
      </c>
      <c r="V40" s="169" t="s">
        <v>1324</v>
      </c>
      <c r="X40" s="167" t="s">
        <v>1327</v>
      </c>
    </row>
    <row r="41" spans="1:25" x14ac:dyDescent="0.2">
      <c r="K41" s="21"/>
      <c r="V41" s="86"/>
    </row>
    <row r="42" spans="1:25" x14ac:dyDescent="0.2">
      <c r="K42" s="21"/>
    </row>
    <row r="43" spans="1:25" x14ac:dyDescent="0.2">
      <c r="B43" s="5" t="s">
        <v>141</v>
      </c>
      <c r="K43" s="21"/>
    </row>
    <row r="44" spans="1:25" x14ac:dyDescent="0.2">
      <c r="B44" s="5" t="s">
        <v>142</v>
      </c>
      <c r="K44" s="21"/>
      <c r="T44" s="86" t="s">
        <v>1325</v>
      </c>
    </row>
    <row r="45" spans="1:25" x14ac:dyDescent="0.2">
      <c r="B45" s="26" t="s">
        <v>126</v>
      </c>
    </row>
    <row r="46" spans="1:25" x14ac:dyDescent="0.2">
      <c r="B46" s="5" t="s">
        <v>140</v>
      </c>
      <c r="U46" s="10"/>
    </row>
    <row r="47" spans="1:25" x14ac:dyDescent="0.2">
      <c r="B47" s="5" t="s">
        <v>1143</v>
      </c>
    </row>
    <row r="54" spans="1:26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">
      <c r="A55" s="5" t="s">
        <v>1297</v>
      </c>
      <c r="U55" s="5" t="s">
        <v>1298</v>
      </c>
      <c r="Z55" s="5" t="s">
        <v>1330</v>
      </c>
    </row>
  </sheetData>
  <printOptions horizontalCentered="1"/>
  <pageMargins left="0.5" right="0.5" top="1" bottom="1" header="0.5" footer="0.5"/>
  <pageSetup scale="56" orientation="landscape" r:id="rId1"/>
  <headerFooter alignWithMargins="0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23"/>
  <sheetViews>
    <sheetView showGridLines="0" zoomScale="40" zoomScaleNormal="40" workbookViewId="0">
      <pane xSplit="1" ySplit="5" topLeftCell="H59" activePane="bottomRight" state="frozen"/>
      <selection pane="topRight" activeCell="B1" sqref="B1"/>
      <selection pane="bottomLeft" activeCell="A6" sqref="A6"/>
      <selection pane="bottomRight" activeCell="S90" sqref="S90"/>
    </sheetView>
  </sheetViews>
  <sheetFormatPr defaultColWidth="8.7109375" defaultRowHeight="15" x14ac:dyDescent="0.25"/>
  <cols>
    <col min="1" max="1" width="35.7109375" style="88" customWidth="1"/>
    <col min="2" max="13" width="17.85546875" style="88" customWidth="1"/>
    <col min="14" max="16384" width="8.7109375" style="88"/>
  </cols>
  <sheetData>
    <row r="1" spans="1:13" x14ac:dyDescent="0.25">
      <c r="A1" s="87" t="s">
        <v>1144</v>
      </c>
      <c r="B1" s="87"/>
      <c r="C1" s="87"/>
      <c r="D1" s="87"/>
      <c r="E1" s="87"/>
      <c r="F1" s="87"/>
      <c r="G1" s="87"/>
      <c r="H1" s="87"/>
    </row>
    <row r="2" spans="1:13" x14ac:dyDescent="0.25">
      <c r="A2" s="89" t="s">
        <v>147</v>
      </c>
      <c r="B2" s="89"/>
      <c r="C2" s="89"/>
      <c r="D2" s="89"/>
      <c r="E2" s="89"/>
      <c r="F2" s="89"/>
      <c r="G2" s="89"/>
      <c r="H2" s="89"/>
    </row>
    <row r="3" spans="1:13" x14ac:dyDescent="0.25">
      <c r="A3" s="89" t="s">
        <v>1145</v>
      </c>
      <c r="B3" s="89"/>
      <c r="C3" s="89"/>
      <c r="D3" s="89"/>
      <c r="E3" s="89"/>
      <c r="F3" s="89"/>
      <c r="G3" s="89"/>
      <c r="H3" s="89"/>
    </row>
    <row r="4" spans="1:13" x14ac:dyDescent="0.25">
      <c r="A4" s="90"/>
      <c r="B4" s="91" t="s">
        <v>1146</v>
      </c>
      <c r="C4" s="91" t="s">
        <v>1147</v>
      </c>
      <c r="D4" s="91" t="s">
        <v>1148</v>
      </c>
      <c r="E4" s="91" t="s">
        <v>1149</v>
      </c>
      <c r="F4" s="91" t="s">
        <v>28</v>
      </c>
      <c r="G4" s="91" t="s">
        <v>1150</v>
      </c>
      <c r="H4" s="91" t="s">
        <v>1151</v>
      </c>
      <c r="I4" s="91" t="s">
        <v>1152</v>
      </c>
      <c r="J4" s="91" t="s">
        <v>1153</v>
      </c>
      <c r="K4" s="91" t="s">
        <v>1154</v>
      </c>
      <c r="L4" s="91" t="s">
        <v>1155</v>
      </c>
      <c r="M4" s="91" t="s">
        <v>1156</v>
      </c>
    </row>
    <row r="5" spans="1:13" x14ac:dyDescent="0.25">
      <c r="A5" s="90"/>
      <c r="B5" s="92" t="s">
        <v>1157</v>
      </c>
      <c r="C5" s="92" t="s">
        <v>1157</v>
      </c>
      <c r="D5" s="92" t="s">
        <v>1157</v>
      </c>
      <c r="E5" s="92" t="s">
        <v>1157</v>
      </c>
      <c r="F5" s="92" t="s">
        <v>1157</v>
      </c>
      <c r="G5" s="92" t="s">
        <v>1157</v>
      </c>
      <c r="H5" s="92" t="s">
        <v>1157</v>
      </c>
      <c r="I5" s="92" t="s">
        <v>1157</v>
      </c>
      <c r="J5" s="92" t="s">
        <v>1157</v>
      </c>
      <c r="K5" s="92" t="s">
        <v>1157</v>
      </c>
      <c r="L5" s="92" t="s">
        <v>1157</v>
      </c>
      <c r="M5" s="92" t="s">
        <v>1157</v>
      </c>
    </row>
    <row r="6" spans="1:13" x14ac:dyDescent="0.25">
      <c r="A6" s="93" t="s">
        <v>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</row>
    <row r="7" spans="1:13" x14ac:dyDescent="0.25">
      <c r="A7" s="93" t="s">
        <v>1158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3" x14ac:dyDescent="0.25">
      <c r="A8" s="95" t="s">
        <v>2</v>
      </c>
      <c r="B8" s="96">
        <v>140842</v>
      </c>
      <c r="C8" s="96">
        <v>-32164833</v>
      </c>
      <c r="D8" s="96">
        <v>1086046</v>
      </c>
      <c r="E8" s="96">
        <v>21011233</v>
      </c>
      <c r="F8" s="96">
        <v>931761</v>
      </c>
      <c r="G8" s="96">
        <v>833534</v>
      </c>
      <c r="H8" s="96">
        <v>786319</v>
      </c>
      <c r="I8" s="96">
        <v>127746</v>
      </c>
      <c r="J8" s="96">
        <v>199062796</v>
      </c>
      <c r="K8" s="96">
        <v>226514959</v>
      </c>
      <c r="L8" s="96">
        <v>110460380</v>
      </c>
      <c r="M8" s="96">
        <v>159203891</v>
      </c>
    </row>
    <row r="9" spans="1:13" x14ac:dyDescent="0.25">
      <c r="A9" s="97" t="s">
        <v>1159</v>
      </c>
      <c r="B9" s="98" t="s">
        <v>3</v>
      </c>
      <c r="C9" s="96">
        <v>-34125269</v>
      </c>
      <c r="D9" s="98" t="s">
        <v>3</v>
      </c>
      <c r="E9" s="98" t="s">
        <v>3</v>
      </c>
      <c r="F9" s="98" t="s">
        <v>3</v>
      </c>
      <c r="G9" s="98" t="s">
        <v>3</v>
      </c>
      <c r="H9" s="98" t="s">
        <v>3</v>
      </c>
      <c r="I9" s="98" t="s">
        <v>3</v>
      </c>
      <c r="J9" s="96">
        <v>-43619576</v>
      </c>
      <c r="K9" s="98" t="s">
        <v>3</v>
      </c>
      <c r="L9" s="98" t="s">
        <v>3</v>
      </c>
      <c r="M9" s="98" t="s">
        <v>3</v>
      </c>
    </row>
    <row r="10" spans="1:13" x14ac:dyDescent="0.25">
      <c r="A10" s="97" t="s">
        <v>1160</v>
      </c>
      <c r="B10" s="96">
        <v>140842</v>
      </c>
      <c r="C10" s="96">
        <v>1960436</v>
      </c>
      <c r="D10" s="96">
        <v>1086046</v>
      </c>
      <c r="E10" s="96">
        <v>1011233</v>
      </c>
      <c r="F10" s="96">
        <v>931761</v>
      </c>
      <c r="G10" s="96">
        <v>833534</v>
      </c>
      <c r="H10" s="96">
        <v>786319</v>
      </c>
      <c r="I10" s="96">
        <v>127746</v>
      </c>
      <c r="J10" s="96">
        <v>682372</v>
      </c>
      <c r="K10" s="96">
        <v>514959</v>
      </c>
      <c r="L10" s="96">
        <v>460380</v>
      </c>
      <c r="M10" s="96">
        <v>2203891</v>
      </c>
    </row>
    <row r="11" spans="1:13" x14ac:dyDescent="0.25">
      <c r="A11" s="97" t="s">
        <v>1161</v>
      </c>
      <c r="B11" s="99">
        <v>0</v>
      </c>
      <c r="C11" s="99">
        <v>0</v>
      </c>
      <c r="D11" s="99">
        <v>0</v>
      </c>
      <c r="E11" s="96">
        <v>20000000</v>
      </c>
      <c r="F11" s="98" t="s">
        <v>3</v>
      </c>
      <c r="G11" s="98" t="s">
        <v>3</v>
      </c>
      <c r="H11" s="98" t="s">
        <v>3</v>
      </c>
      <c r="I11" s="98" t="s">
        <v>3</v>
      </c>
      <c r="J11" s="96">
        <v>242000000</v>
      </c>
      <c r="K11" s="96">
        <v>226000000</v>
      </c>
      <c r="L11" s="96">
        <v>110000000</v>
      </c>
      <c r="M11" s="96">
        <v>157000000</v>
      </c>
    </row>
    <row r="12" spans="1:13" x14ac:dyDescent="0.25">
      <c r="A12" s="95" t="s">
        <v>1162</v>
      </c>
      <c r="B12" s="96">
        <v>4951681</v>
      </c>
      <c r="C12" s="96">
        <v>4930583</v>
      </c>
      <c r="D12" s="96">
        <v>5535643</v>
      </c>
      <c r="E12" s="96">
        <v>5644725</v>
      </c>
      <c r="F12" s="96">
        <v>6031100</v>
      </c>
      <c r="G12" s="96">
        <v>6055286</v>
      </c>
      <c r="H12" s="96">
        <v>5616652</v>
      </c>
      <c r="I12" s="96">
        <v>4955373</v>
      </c>
      <c r="J12" s="96">
        <v>5203657</v>
      </c>
      <c r="K12" s="96">
        <v>5661978</v>
      </c>
      <c r="L12" s="96">
        <v>5371429</v>
      </c>
      <c r="M12" s="96">
        <v>5238090</v>
      </c>
    </row>
    <row r="13" spans="1:13" x14ac:dyDescent="0.25">
      <c r="A13" s="97" t="s">
        <v>1163</v>
      </c>
      <c r="B13" s="96">
        <v>17489</v>
      </c>
      <c r="C13" s="96">
        <v>17489</v>
      </c>
      <c r="D13" s="96">
        <v>17489</v>
      </c>
      <c r="E13" s="96">
        <v>25478</v>
      </c>
      <c r="F13" s="96">
        <v>28277</v>
      </c>
      <c r="G13" s="96">
        <v>17489</v>
      </c>
      <c r="H13" s="96">
        <v>17489</v>
      </c>
      <c r="I13" s="96">
        <v>17489</v>
      </c>
      <c r="J13" s="96">
        <v>34410</v>
      </c>
      <c r="K13" s="96">
        <v>112853</v>
      </c>
      <c r="L13" s="96">
        <v>159818</v>
      </c>
      <c r="M13" s="96">
        <v>203259</v>
      </c>
    </row>
    <row r="14" spans="1:13" x14ac:dyDescent="0.25">
      <c r="A14" s="100" t="s">
        <v>1164</v>
      </c>
      <c r="B14" s="99">
        <v>0</v>
      </c>
      <c r="C14" s="99">
        <v>0</v>
      </c>
      <c r="D14" s="99">
        <v>0</v>
      </c>
      <c r="E14" s="96">
        <v>7989</v>
      </c>
      <c r="F14" s="96">
        <v>10788</v>
      </c>
      <c r="G14" s="98" t="s">
        <v>3</v>
      </c>
      <c r="H14" s="98" t="s">
        <v>3</v>
      </c>
      <c r="I14" s="98" t="s">
        <v>3</v>
      </c>
      <c r="J14" s="96">
        <v>16921</v>
      </c>
      <c r="K14" s="96">
        <v>95364</v>
      </c>
      <c r="L14" s="96">
        <v>142329</v>
      </c>
      <c r="M14" s="96">
        <v>185770</v>
      </c>
    </row>
    <row r="15" spans="1:13" x14ac:dyDescent="0.25">
      <c r="A15" s="100" t="s">
        <v>1165</v>
      </c>
      <c r="B15" s="96">
        <v>92212</v>
      </c>
      <c r="C15" s="96">
        <v>92212</v>
      </c>
      <c r="D15" s="96">
        <v>92212</v>
      </c>
      <c r="E15" s="96">
        <v>92212</v>
      </c>
      <c r="F15" s="96">
        <v>92212</v>
      </c>
      <c r="G15" s="96">
        <v>92212</v>
      </c>
      <c r="H15" s="96">
        <v>92212</v>
      </c>
      <c r="I15" s="96">
        <v>92212</v>
      </c>
      <c r="J15" s="96">
        <v>92212</v>
      </c>
      <c r="K15" s="96">
        <v>92212</v>
      </c>
      <c r="L15" s="96">
        <v>92212</v>
      </c>
      <c r="M15" s="96">
        <v>92212</v>
      </c>
    </row>
    <row r="16" spans="1:13" x14ac:dyDescent="0.25">
      <c r="A16" s="100" t="s">
        <v>1166</v>
      </c>
      <c r="B16" s="96">
        <v>-74723</v>
      </c>
      <c r="C16" s="96">
        <v>-74723</v>
      </c>
      <c r="D16" s="96">
        <v>-74723</v>
      </c>
      <c r="E16" s="96">
        <v>-74723</v>
      </c>
      <c r="F16" s="96">
        <v>-74723</v>
      </c>
      <c r="G16" s="96">
        <v>-74723</v>
      </c>
      <c r="H16" s="96">
        <v>-74723</v>
      </c>
      <c r="I16" s="96">
        <v>-74723</v>
      </c>
      <c r="J16" s="96">
        <v>-74723</v>
      </c>
      <c r="K16" s="96">
        <v>-74723</v>
      </c>
      <c r="L16" s="96">
        <v>-74723</v>
      </c>
      <c r="M16" s="96">
        <v>-74723</v>
      </c>
    </row>
    <row r="17" spans="1:13" x14ac:dyDescent="0.25">
      <c r="A17" s="97" t="s">
        <v>1167</v>
      </c>
      <c r="B17" s="96">
        <v>4934192</v>
      </c>
      <c r="C17" s="96">
        <v>4913094</v>
      </c>
      <c r="D17" s="96">
        <v>5518154</v>
      </c>
      <c r="E17" s="96">
        <v>5619247</v>
      </c>
      <c r="F17" s="96">
        <v>6002823</v>
      </c>
      <c r="G17" s="96">
        <v>6037797</v>
      </c>
      <c r="H17" s="96">
        <v>5599163</v>
      </c>
      <c r="I17" s="96">
        <v>4937884</v>
      </c>
      <c r="J17" s="96">
        <v>5169248</v>
      </c>
      <c r="K17" s="96">
        <v>5549125</v>
      </c>
      <c r="L17" s="96">
        <v>5211611</v>
      </c>
      <c r="M17" s="96">
        <v>5034831</v>
      </c>
    </row>
    <row r="18" spans="1:13" x14ac:dyDescent="0.25">
      <c r="A18" s="100" t="s">
        <v>1168</v>
      </c>
      <c r="B18" s="96">
        <v>4564039</v>
      </c>
      <c r="C18" s="96">
        <v>4639579</v>
      </c>
      <c r="D18" s="96">
        <v>5332316</v>
      </c>
      <c r="E18" s="96">
        <v>5374147</v>
      </c>
      <c r="F18" s="96">
        <v>5656619</v>
      </c>
      <c r="G18" s="96">
        <v>5576061</v>
      </c>
      <c r="H18" s="96">
        <v>5293047</v>
      </c>
      <c r="I18" s="96">
        <v>4655734</v>
      </c>
      <c r="J18" s="96">
        <v>4742132</v>
      </c>
      <c r="K18" s="96">
        <v>5178109</v>
      </c>
      <c r="L18" s="96">
        <v>4936665</v>
      </c>
      <c r="M18" s="96">
        <v>4726080</v>
      </c>
    </row>
    <row r="19" spans="1:13" x14ac:dyDescent="0.25">
      <c r="A19" s="100" t="s">
        <v>1169</v>
      </c>
      <c r="B19" s="96">
        <v>370153</v>
      </c>
      <c r="C19" s="96">
        <v>273515</v>
      </c>
      <c r="D19" s="96">
        <v>185838</v>
      </c>
      <c r="E19" s="96">
        <v>245100</v>
      </c>
      <c r="F19" s="96">
        <v>346204</v>
      </c>
      <c r="G19" s="96">
        <v>461735</v>
      </c>
      <c r="H19" s="96">
        <v>306115</v>
      </c>
      <c r="I19" s="96">
        <v>282150</v>
      </c>
      <c r="J19" s="96">
        <v>427115</v>
      </c>
      <c r="K19" s="96">
        <v>371016</v>
      </c>
      <c r="L19" s="96">
        <v>274946</v>
      </c>
      <c r="M19" s="96">
        <v>308751</v>
      </c>
    </row>
    <row r="20" spans="1:13" x14ac:dyDescent="0.25">
      <c r="A20" s="95" t="s">
        <v>1170</v>
      </c>
      <c r="B20" s="96">
        <v>2307915560</v>
      </c>
      <c r="C20" s="96">
        <v>2306017954</v>
      </c>
      <c r="D20" s="96">
        <v>2309395745</v>
      </c>
      <c r="E20" s="96">
        <v>2295216408</v>
      </c>
      <c r="F20" s="96">
        <v>2287111059</v>
      </c>
      <c r="G20" s="96">
        <v>2325385242</v>
      </c>
      <c r="H20" s="96">
        <v>2322553419</v>
      </c>
      <c r="I20" s="96">
        <v>2342927384</v>
      </c>
      <c r="J20" s="96">
        <v>2366473432</v>
      </c>
      <c r="K20" s="96">
        <v>2336214944</v>
      </c>
      <c r="L20" s="96">
        <v>2339131287</v>
      </c>
      <c r="M20" s="96">
        <v>2316536296</v>
      </c>
    </row>
    <row r="21" spans="1:13" x14ac:dyDescent="0.25">
      <c r="A21" s="97" t="s">
        <v>1171</v>
      </c>
      <c r="B21" s="96">
        <v>27507143</v>
      </c>
      <c r="C21" s="96">
        <v>35740732</v>
      </c>
      <c r="D21" s="96">
        <v>44366294</v>
      </c>
      <c r="E21" s="96">
        <v>52506479</v>
      </c>
      <c r="F21" s="96">
        <v>60751169</v>
      </c>
      <c r="G21" s="96">
        <v>46370186</v>
      </c>
      <c r="H21" s="96">
        <v>48598183</v>
      </c>
      <c r="I21" s="96">
        <v>57392905</v>
      </c>
      <c r="J21" s="96">
        <v>66099959</v>
      </c>
      <c r="K21" s="96">
        <v>74350761</v>
      </c>
      <c r="L21" s="96">
        <v>43489173</v>
      </c>
      <c r="M21" s="96">
        <v>28053169</v>
      </c>
    </row>
    <row r="22" spans="1:13" ht="22.5" x14ac:dyDescent="0.25">
      <c r="A22" s="101" t="s">
        <v>1172</v>
      </c>
      <c r="B22" s="102">
        <v>2198663673</v>
      </c>
      <c r="C22" s="102">
        <v>2190776689</v>
      </c>
      <c r="D22" s="102">
        <v>2181645057</v>
      </c>
      <c r="E22" s="102">
        <v>2157513762</v>
      </c>
      <c r="F22" s="102">
        <v>2139798838</v>
      </c>
      <c r="G22" s="102">
        <v>2166656673</v>
      </c>
      <c r="H22" s="102">
        <v>2172352511</v>
      </c>
      <c r="I22" s="102">
        <v>2185298898</v>
      </c>
      <c r="J22" s="102">
        <v>2195659552</v>
      </c>
      <c r="K22" s="102">
        <v>2165946655</v>
      </c>
      <c r="L22" s="102">
        <v>2199972090</v>
      </c>
      <c r="M22" s="102">
        <v>2190506016</v>
      </c>
    </row>
    <row r="23" spans="1:13" x14ac:dyDescent="0.25">
      <c r="A23" s="97" t="s">
        <v>1173</v>
      </c>
      <c r="B23" s="96">
        <v>81744743</v>
      </c>
      <c r="C23" s="96">
        <v>79500533</v>
      </c>
      <c r="D23" s="96">
        <v>83384394</v>
      </c>
      <c r="E23" s="96">
        <v>85196167</v>
      </c>
      <c r="F23" s="96">
        <v>86561052</v>
      </c>
      <c r="G23" s="96">
        <v>112358383</v>
      </c>
      <c r="H23" s="96">
        <v>101602724</v>
      </c>
      <c r="I23" s="96">
        <v>100235580</v>
      </c>
      <c r="J23" s="96">
        <v>104713921</v>
      </c>
      <c r="K23" s="96">
        <v>95917528</v>
      </c>
      <c r="L23" s="96">
        <v>95670023</v>
      </c>
      <c r="M23" s="96">
        <v>97977110</v>
      </c>
    </row>
    <row r="24" spans="1:13" x14ac:dyDescent="0.25">
      <c r="A24" s="95" t="s">
        <v>1174</v>
      </c>
      <c r="B24" s="96">
        <v>174985</v>
      </c>
      <c r="C24" s="96">
        <v>174985</v>
      </c>
      <c r="D24" s="96">
        <v>109373</v>
      </c>
      <c r="E24" s="96">
        <v>174948</v>
      </c>
      <c r="F24" s="96">
        <v>174948</v>
      </c>
      <c r="G24" s="96">
        <v>109374</v>
      </c>
      <c r="H24" s="96">
        <v>193289</v>
      </c>
      <c r="I24" s="96">
        <v>193289</v>
      </c>
      <c r="J24" s="96">
        <v>109374</v>
      </c>
      <c r="K24" s="96">
        <v>196606</v>
      </c>
      <c r="L24" s="96">
        <v>196606</v>
      </c>
      <c r="M24" s="96">
        <v>109374</v>
      </c>
    </row>
    <row r="25" spans="1:13" x14ac:dyDescent="0.25">
      <c r="A25" s="97" t="s">
        <v>1175</v>
      </c>
      <c r="B25" s="96">
        <v>174985</v>
      </c>
      <c r="C25" s="96">
        <v>174985</v>
      </c>
      <c r="D25" s="96">
        <v>109373</v>
      </c>
      <c r="E25" s="96">
        <v>174948</v>
      </c>
      <c r="F25" s="96">
        <v>174948</v>
      </c>
      <c r="G25" s="96">
        <v>109374</v>
      </c>
      <c r="H25" s="96">
        <v>193289</v>
      </c>
      <c r="I25" s="96">
        <v>193289</v>
      </c>
      <c r="J25" s="96">
        <v>109374</v>
      </c>
      <c r="K25" s="96">
        <v>196606</v>
      </c>
      <c r="L25" s="96">
        <v>196606</v>
      </c>
      <c r="M25" s="96">
        <v>109374</v>
      </c>
    </row>
    <row r="26" spans="1:13" x14ac:dyDescent="0.25">
      <c r="A26" s="95" t="s">
        <v>1176</v>
      </c>
      <c r="B26" s="103">
        <v>15235652</v>
      </c>
      <c r="C26" s="103">
        <v>15235652</v>
      </c>
      <c r="D26" s="103">
        <v>17077969</v>
      </c>
      <c r="E26" s="103">
        <v>17077969</v>
      </c>
      <c r="F26" s="103">
        <v>17077969</v>
      </c>
      <c r="G26" s="103">
        <v>14648526</v>
      </c>
      <c r="H26" s="103">
        <v>14650715</v>
      </c>
      <c r="I26" s="103">
        <v>14650715</v>
      </c>
      <c r="J26" s="103">
        <v>12870805</v>
      </c>
      <c r="K26" s="103">
        <v>12870805</v>
      </c>
      <c r="L26" s="103">
        <v>12870805</v>
      </c>
      <c r="M26" s="103">
        <v>10984783</v>
      </c>
    </row>
    <row r="27" spans="1:13" x14ac:dyDescent="0.25">
      <c r="A27" s="97" t="s">
        <v>1177</v>
      </c>
      <c r="B27" s="103">
        <v>15237840</v>
      </c>
      <c r="C27" s="103">
        <v>15237840</v>
      </c>
      <c r="D27" s="103">
        <v>12544157</v>
      </c>
      <c r="E27" s="103">
        <v>12544157</v>
      </c>
      <c r="F27" s="103">
        <v>12544157</v>
      </c>
      <c r="G27" s="103">
        <v>9246715</v>
      </c>
      <c r="H27" s="103">
        <v>9246715</v>
      </c>
      <c r="I27" s="103">
        <v>9246715</v>
      </c>
      <c r="J27" s="103">
        <v>4330805</v>
      </c>
      <c r="K27" s="103">
        <v>4330805</v>
      </c>
      <c r="L27" s="103">
        <v>4330805</v>
      </c>
      <c r="M27" s="103">
        <v>64783</v>
      </c>
    </row>
    <row r="28" spans="1:13" x14ac:dyDescent="0.25">
      <c r="A28" s="97" t="s">
        <v>1178</v>
      </c>
      <c r="B28" s="103">
        <v>-2188</v>
      </c>
      <c r="C28" s="103">
        <v>-2188</v>
      </c>
      <c r="D28" s="103">
        <v>4533812</v>
      </c>
      <c r="E28" s="103">
        <v>4533812</v>
      </c>
      <c r="F28" s="103">
        <v>4533812</v>
      </c>
      <c r="G28" s="103">
        <v>5401812</v>
      </c>
      <c r="H28" s="103">
        <v>5404000</v>
      </c>
      <c r="I28" s="103">
        <v>5404000</v>
      </c>
      <c r="J28" s="103">
        <v>8540000</v>
      </c>
      <c r="K28" s="103">
        <v>8540000</v>
      </c>
      <c r="L28" s="103">
        <v>8540000</v>
      </c>
      <c r="M28" s="103">
        <v>10920000</v>
      </c>
    </row>
    <row r="29" spans="1:13" x14ac:dyDescent="0.25">
      <c r="A29" s="95" t="s">
        <v>1179</v>
      </c>
      <c r="B29" s="103">
        <v>4973282</v>
      </c>
      <c r="C29" s="103">
        <v>5506054</v>
      </c>
      <c r="D29" s="103">
        <v>5112706</v>
      </c>
      <c r="E29" s="103">
        <v>5406942</v>
      </c>
      <c r="F29" s="103">
        <v>8590205</v>
      </c>
      <c r="G29" s="103">
        <v>6047415</v>
      </c>
      <c r="H29" s="103">
        <v>6415487</v>
      </c>
      <c r="I29" s="103">
        <v>6876262</v>
      </c>
      <c r="J29" s="103">
        <v>3848946</v>
      </c>
      <c r="K29" s="103">
        <v>4058630</v>
      </c>
      <c r="L29" s="103">
        <v>4139674</v>
      </c>
      <c r="M29" s="103">
        <v>4274009</v>
      </c>
    </row>
    <row r="30" spans="1:13" x14ac:dyDescent="0.25">
      <c r="A30" s="95" t="s">
        <v>4</v>
      </c>
      <c r="B30" s="103">
        <v>3897024</v>
      </c>
      <c r="C30" s="103">
        <v>3550019</v>
      </c>
      <c r="D30" s="103">
        <v>3937780</v>
      </c>
      <c r="E30" s="103">
        <v>3763797</v>
      </c>
      <c r="F30" s="103">
        <v>3385808</v>
      </c>
      <c r="G30" s="103">
        <v>2917368</v>
      </c>
      <c r="H30" s="103">
        <v>2394483</v>
      </c>
      <c r="I30" s="103">
        <v>1859869</v>
      </c>
      <c r="J30" s="103">
        <v>1381665</v>
      </c>
      <c r="K30" s="103">
        <v>3381582</v>
      </c>
      <c r="L30" s="103">
        <v>3264823</v>
      </c>
      <c r="M30" s="103">
        <v>2902627</v>
      </c>
    </row>
    <row r="31" spans="1:13" x14ac:dyDescent="0.25">
      <c r="A31" s="97" t="s">
        <v>1180</v>
      </c>
      <c r="B31" s="103">
        <v>0</v>
      </c>
      <c r="C31" s="103">
        <v>0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</row>
    <row r="32" spans="1:13" x14ac:dyDescent="0.25">
      <c r="A32" s="97" t="s">
        <v>1181</v>
      </c>
      <c r="B32" s="103">
        <v>3897024</v>
      </c>
      <c r="C32" s="103">
        <v>3550019</v>
      </c>
      <c r="D32" s="103">
        <v>3937780</v>
      </c>
      <c r="E32" s="103">
        <v>3763797</v>
      </c>
      <c r="F32" s="103">
        <v>3385808</v>
      </c>
      <c r="G32" s="103">
        <v>2917368</v>
      </c>
      <c r="H32" s="103">
        <v>2394483</v>
      </c>
      <c r="I32" s="103">
        <v>1859869</v>
      </c>
      <c r="J32" s="103">
        <v>1381665</v>
      </c>
      <c r="K32" s="103">
        <v>3381582</v>
      </c>
      <c r="L32" s="103">
        <v>3264823</v>
      </c>
      <c r="M32" s="103">
        <v>2902627</v>
      </c>
    </row>
    <row r="33" spans="1:13" x14ac:dyDescent="0.25">
      <c r="A33" s="93" t="s">
        <v>5</v>
      </c>
      <c r="B33" s="104">
        <v>2337289026</v>
      </c>
      <c r="C33" s="104">
        <v>2303250414</v>
      </c>
      <c r="D33" s="104">
        <v>2342255262</v>
      </c>
      <c r="E33" s="104">
        <v>2348296021</v>
      </c>
      <c r="F33" s="104">
        <v>2323302849</v>
      </c>
      <c r="G33" s="104">
        <v>2355996744</v>
      </c>
      <c r="H33" s="104">
        <v>2352610364</v>
      </c>
      <c r="I33" s="104">
        <v>2371590638</v>
      </c>
      <c r="J33" s="104">
        <v>2588950676</v>
      </c>
      <c r="K33" s="104">
        <v>2588899505</v>
      </c>
      <c r="L33" s="104">
        <v>2475435005</v>
      </c>
      <c r="M33" s="104">
        <v>2499249070</v>
      </c>
    </row>
    <row r="34" spans="1:13" x14ac:dyDescent="0.25">
      <c r="A34" s="105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</row>
    <row r="35" spans="1:13" x14ac:dyDescent="0.25">
      <c r="A35" s="93" t="s">
        <v>1182</v>
      </c>
      <c r="B35" s="103">
        <v>2394735</v>
      </c>
      <c r="C35" s="103">
        <v>2364163</v>
      </c>
      <c r="D35" s="103">
        <v>3334262</v>
      </c>
      <c r="E35" s="103">
        <v>1311065</v>
      </c>
      <c r="F35" s="103">
        <v>1280792</v>
      </c>
      <c r="G35" s="103">
        <v>1265518</v>
      </c>
      <c r="H35" s="103">
        <v>1261144</v>
      </c>
      <c r="I35" s="103">
        <v>1249470</v>
      </c>
      <c r="J35" s="103">
        <v>1238396</v>
      </c>
      <c r="K35" s="103">
        <v>1270622</v>
      </c>
      <c r="L35" s="103">
        <v>1498905</v>
      </c>
      <c r="M35" s="103">
        <v>1347308</v>
      </c>
    </row>
    <row r="36" spans="1:13" x14ac:dyDescent="0.25">
      <c r="A36" s="97" t="s">
        <v>1183</v>
      </c>
      <c r="B36" s="103">
        <v>4099284</v>
      </c>
      <c r="C36" s="103">
        <v>4099284</v>
      </c>
      <c r="D36" s="103">
        <v>4099284</v>
      </c>
      <c r="E36" s="103">
        <v>4106361</v>
      </c>
      <c r="F36" s="103">
        <v>4106361</v>
      </c>
      <c r="G36" s="103">
        <v>4106361</v>
      </c>
      <c r="H36" s="103">
        <v>4106361</v>
      </c>
      <c r="I36" s="103">
        <v>4106361</v>
      </c>
      <c r="J36" s="103">
        <v>4106361</v>
      </c>
      <c r="K36" s="103">
        <v>4106361</v>
      </c>
      <c r="L36" s="103">
        <v>4106361</v>
      </c>
      <c r="M36" s="103">
        <v>4188018</v>
      </c>
    </row>
    <row r="37" spans="1:13" x14ac:dyDescent="0.25">
      <c r="A37" s="97" t="s">
        <v>1184</v>
      </c>
      <c r="B37" s="103">
        <v>-2705781</v>
      </c>
      <c r="C37" s="103">
        <v>-2736352</v>
      </c>
      <c r="D37" s="103">
        <v>-2766254</v>
      </c>
      <c r="E37" s="103">
        <v>-2796527</v>
      </c>
      <c r="F37" s="103">
        <v>-2826801</v>
      </c>
      <c r="G37" s="103">
        <v>-2857075</v>
      </c>
      <c r="H37" s="103">
        <v>-2887349</v>
      </c>
      <c r="I37" s="103">
        <v>-2917623</v>
      </c>
      <c r="J37" s="103">
        <v>-2947897</v>
      </c>
      <c r="K37" s="103">
        <v>-2978171</v>
      </c>
      <c r="L37" s="103">
        <v>-3008445</v>
      </c>
      <c r="M37" s="103">
        <v>-3046142</v>
      </c>
    </row>
    <row r="38" spans="1:13" x14ac:dyDescent="0.25">
      <c r="A38" s="97" t="s">
        <v>1185</v>
      </c>
      <c r="B38" s="103">
        <v>1001232</v>
      </c>
      <c r="C38" s="103">
        <v>1001232</v>
      </c>
      <c r="D38" s="103">
        <v>2001232</v>
      </c>
      <c r="E38" s="103">
        <v>1232</v>
      </c>
      <c r="F38" s="103">
        <v>1232</v>
      </c>
      <c r="G38" s="103">
        <v>16232</v>
      </c>
      <c r="H38" s="103">
        <v>42132</v>
      </c>
      <c r="I38" s="103">
        <v>60732</v>
      </c>
      <c r="J38" s="103">
        <v>79932</v>
      </c>
      <c r="K38" s="103">
        <v>142432</v>
      </c>
      <c r="L38" s="103">
        <v>400989</v>
      </c>
      <c r="M38" s="103">
        <v>205432</v>
      </c>
    </row>
    <row r="39" spans="1:13" x14ac:dyDescent="0.25">
      <c r="A39" s="105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</row>
    <row r="40" spans="1:13" x14ac:dyDescent="0.25">
      <c r="A40" s="93" t="s">
        <v>6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</row>
    <row r="41" spans="1:13" x14ac:dyDescent="0.25">
      <c r="A41" s="95" t="s">
        <v>1186</v>
      </c>
      <c r="B41" s="103">
        <v>-290</v>
      </c>
      <c r="C41" s="103">
        <v>-290</v>
      </c>
      <c r="D41" s="103">
        <v>-290</v>
      </c>
      <c r="E41" s="103">
        <v>-290</v>
      </c>
      <c r="F41" s="103">
        <v>-290</v>
      </c>
      <c r="G41" s="103">
        <v>-290</v>
      </c>
      <c r="H41" s="107" t="s">
        <v>3</v>
      </c>
      <c r="I41" s="107" t="s">
        <v>3</v>
      </c>
      <c r="J41" s="107" t="s">
        <v>3</v>
      </c>
      <c r="K41" s="107" t="s">
        <v>3</v>
      </c>
      <c r="L41" s="107" t="s">
        <v>3</v>
      </c>
      <c r="M41" s="103">
        <v>63819</v>
      </c>
    </row>
    <row r="42" spans="1:13" x14ac:dyDescent="0.25">
      <c r="A42" s="97" t="s">
        <v>1187</v>
      </c>
      <c r="B42" s="103">
        <v>-290</v>
      </c>
      <c r="C42" s="103">
        <v>-290</v>
      </c>
      <c r="D42" s="103">
        <v>-290</v>
      </c>
      <c r="E42" s="103">
        <v>-290</v>
      </c>
      <c r="F42" s="103">
        <v>-290</v>
      </c>
      <c r="G42" s="103">
        <v>-290</v>
      </c>
      <c r="H42" s="107" t="s">
        <v>3</v>
      </c>
      <c r="I42" s="107" t="s">
        <v>3</v>
      </c>
      <c r="J42" s="107" t="s">
        <v>3</v>
      </c>
      <c r="K42" s="107" t="s">
        <v>3</v>
      </c>
      <c r="L42" s="107" t="s">
        <v>3</v>
      </c>
      <c r="M42" s="103">
        <v>63819</v>
      </c>
    </row>
    <row r="43" spans="1:13" x14ac:dyDescent="0.25">
      <c r="A43" s="95" t="s">
        <v>8</v>
      </c>
      <c r="B43" s="103">
        <v>2959772</v>
      </c>
      <c r="C43" s="103">
        <v>2959772</v>
      </c>
      <c r="D43" s="103">
        <v>2959772</v>
      </c>
      <c r="E43" s="103">
        <v>2959772</v>
      </c>
      <c r="F43" s="103">
        <v>2959772</v>
      </c>
      <c r="G43" s="103">
        <v>2959772</v>
      </c>
      <c r="H43" s="103">
        <v>2959772</v>
      </c>
      <c r="I43" s="103">
        <v>2959772</v>
      </c>
      <c r="J43" s="103">
        <v>2959772</v>
      </c>
      <c r="K43" s="103">
        <v>2959772</v>
      </c>
      <c r="L43" s="103">
        <v>2959772</v>
      </c>
      <c r="M43" s="103">
        <v>2959772</v>
      </c>
    </row>
    <row r="44" spans="1:13" x14ac:dyDescent="0.25">
      <c r="A44" s="97" t="s">
        <v>1188</v>
      </c>
      <c r="B44" s="103">
        <v>2959772</v>
      </c>
      <c r="C44" s="103">
        <v>2959772</v>
      </c>
      <c r="D44" s="103">
        <v>2959772</v>
      </c>
      <c r="E44" s="103">
        <v>2959772</v>
      </c>
      <c r="F44" s="103">
        <v>2959772</v>
      </c>
      <c r="G44" s="103">
        <v>2959772</v>
      </c>
      <c r="H44" s="103">
        <v>2959772</v>
      </c>
      <c r="I44" s="103">
        <v>2959772</v>
      </c>
      <c r="J44" s="103">
        <v>2959772</v>
      </c>
      <c r="K44" s="103">
        <v>2959772</v>
      </c>
      <c r="L44" s="103">
        <v>2959772</v>
      </c>
      <c r="M44" s="103">
        <v>2959772</v>
      </c>
    </row>
    <row r="45" spans="1:13" x14ac:dyDescent="0.25">
      <c r="A45" s="95" t="s">
        <v>1189</v>
      </c>
      <c r="B45" s="103">
        <v>7507984170</v>
      </c>
      <c r="C45" s="103">
        <v>7507738807</v>
      </c>
      <c r="D45" s="103">
        <v>7507493443</v>
      </c>
      <c r="E45" s="103">
        <v>7511631990</v>
      </c>
      <c r="F45" s="103">
        <v>7511386626</v>
      </c>
      <c r="G45" s="103">
        <v>7502836453</v>
      </c>
      <c r="H45" s="103">
        <v>7503399546</v>
      </c>
      <c r="I45" s="103">
        <v>7504664173</v>
      </c>
      <c r="J45" s="103">
        <v>7504417266</v>
      </c>
      <c r="K45" s="103">
        <v>7501670358</v>
      </c>
      <c r="L45" s="103">
        <v>7546662826</v>
      </c>
      <c r="M45" s="103">
        <v>7537997852</v>
      </c>
    </row>
    <row r="46" spans="1:13" x14ac:dyDescent="0.25">
      <c r="A46" s="97" t="s">
        <v>1190</v>
      </c>
      <c r="B46" s="103">
        <v>10000000</v>
      </c>
      <c r="C46" s="103">
        <v>10000000</v>
      </c>
      <c r="D46" s="103">
        <v>10000000</v>
      </c>
      <c r="E46" s="103">
        <v>10000000</v>
      </c>
      <c r="F46" s="103">
        <v>10000000</v>
      </c>
      <c r="G46" s="103">
        <v>10000000</v>
      </c>
      <c r="H46" s="103">
        <v>10000000</v>
      </c>
      <c r="I46" s="103">
        <v>10000000</v>
      </c>
      <c r="J46" s="103">
        <v>10000000</v>
      </c>
      <c r="K46" s="103">
        <v>7500000</v>
      </c>
      <c r="L46" s="103">
        <v>7500000</v>
      </c>
      <c r="M46" s="103">
        <v>7500000</v>
      </c>
    </row>
    <row r="47" spans="1:13" x14ac:dyDescent="0.25">
      <c r="A47" s="97" t="s">
        <v>1191</v>
      </c>
      <c r="B47" s="103">
        <v>7478423655</v>
      </c>
      <c r="C47" s="103">
        <v>7478423655</v>
      </c>
      <c r="D47" s="103">
        <v>7478423655</v>
      </c>
      <c r="E47" s="103">
        <v>7480804297</v>
      </c>
      <c r="F47" s="103">
        <v>7480804297</v>
      </c>
      <c r="G47" s="103">
        <v>7472499487</v>
      </c>
      <c r="H47" s="103">
        <v>7472499487</v>
      </c>
      <c r="I47" s="103">
        <v>7474011022</v>
      </c>
      <c r="J47" s="103">
        <v>7474011022</v>
      </c>
      <c r="K47" s="103">
        <v>7474011022</v>
      </c>
      <c r="L47" s="103">
        <v>7519250397</v>
      </c>
      <c r="M47" s="103">
        <v>7510678997</v>
      </c>
    </row>
    <row r="48" spans="1:13" x14ac:dyDescent="0.25">
      <c r="A48" s="97" t="s">
        <v>1192</v>
      </c>
      <c r="B48" s="103">
        <v>31777723</v>
      </c>
      <c r="C48" s="103">
        <v>31777723</v>
      </c>
      <c r="D48" s="103">
        <v>31777723</v>
      </c>
      <c r="E48" s="103">
        <v>33777723</v>
      </c>
      <c r="F48" s="103">
        <v>33777723</v>
      </c>
      <c r="G48" s="103">
        <v>33777723</v>
      </c>
      <c r="H48" s="103">
        <v>33777723</v>
      </c>
      <c r="I48" s="103">
        <v>33777723</v>
      </c>
      <c r="J48" s="103">
        <v>33777723</v>
      </c>
      <c r="K48" s="103">
        <v>33777723</v>
      </c>
      <c r="L48" s="103">
        <v>33777723</v>
      </c>
      <c r="M48" s="103">
        <v>33777723</v>
      </c>
    </row>
    <row r="49" spans="1:14" x14ac:dyDescent="0.25">
      <c r="A49" s="97" t="s">
        <v>1193</v>
      </c>
      <c r="B49" s="103">
        <v>-13442687</v>
      </c>
      <c r="C49" s="103">
        <v>-13658160</v>
      </c>
      <c r="D49" s="103">
        <v>-13873634</v>
      </c>
      <c r="E49" s="103">
        <v>-14085840</v>
      </c>
      <c r="F49" s="103">
        <v>-14301313</v>
      </c>
      <c r="G49" s="103">
        <v>-14516787</v>
      </c>
      <c r="H49" s="103">
        <v>-14732260</v>
      </c>
      <c r="I49" s="103">
        <v>-14947734</v>
      </c>
      <c r="J49" s="103">
        <v>-15163208</v>
      </c>
      <c r="K49" s="103">
        <v>-15378681</v>
      </c>
      <c r="L49" s="103">
        <v>-15594155</v>
      </c>
      <c r="M49" s="103">
        <v>-15809629</v>
      </c>
    </row>
    <row r="50" spans="1:14" x14ac:dyDescent="0.25">
      <c r="A50" s="97" t="s">
        <v>1194</v>
      </c>
      <c r="B50" s="103">
        <v>1225479</v>
      </c>
      <c r="C50" s="103">
        <v>1195589</v>
      </c>
      <c r="D50" s="103">
        <v>1165699</v>
      </c>
      <c r="E50" s="103">
        <v>1135810</v>
      </c>
      <c r="F50" s="103">
        <v>1105920</v>
      </c>
      <c r="G50" s="103">
        <v>1076030</v>
      </c>
      <c r="H50" s="103">
        <v>1854596</v>
      </c>
      <c r="I50" s="103">
        <v>1823163</v>
      </c>
      <c r="J50" s="103">
        <v>1791729</v>
      </c>
      <c r="K50" s="103">
        <v>1760295</v>
      </c>
      <c r="L50" s="103">
        <v>1728861</v>
      </c>
      <c r="M50" s="103">
        <v>1850761</v>
      </c>
    </row>
    <row r="51" spans="1:14" x14ac:dyDescent="0.25">
      <c r="A51" s="95" t="s">
        <v>1195</v>
      </c>
      <c r="B51" s="103">
        <v>143410061</v>
      </c>
      <c r="C51" s="103">
        <v>142980528</v>
      </c>
      <c r="D51" s="103">
        <v>140284794</v>
      </c>
      <c r="E51" s="103">
        <v>135940449</v>
      </c>
      <c r="F51" s="103">
        <v>132618173</v>
      </c>
      <c r="G51" s="103">
        <v>134002385</v>
      </c>
      <c r="H51" s="103">
        <v>135918235</v>
      </c>
      <c r="I51" s="103">
        <v>139940520</v>
      </c>
      <c r="J51" s="103">
        <v>146262471</v>
      </c>
      <c r="K51" s="103">
        <v>140409261</v>
      </c>
      <c r="L51" s="103">
        <v>148995966</v>
      </c>
      <c r="M51" s="103">
        <v>145420737</v>
      </c>
    </row>
    <row r="52" spans="1:14" x14ac:dyDescent="0.25">
      <c r="A52" s="97" t="s">
        <v>1196</v>
      </c>
      <c r="B52" s="103">
        <v>143410061</v>
      </c>
      <c r="C52" s="103">
        <v>142980528</v>
      </c>
      <c r="D52" s="103">
        <v>140284794</v>
      </c>
      <c r="E52" s="103">
        <v>135940449</v>
      </c>
      <c r="F52" s="103">
        <v>132618173</v>
      </c>
      <c r="G52" s="103">
        <v>134002385</v>
      </c>
      <c r="H52" s="103">
        <v>135918235</v>
      </c>
      <c r="I52" s="103">
        <v>139940520</v>
      </c>
      <c r="J52" s="103">
        <v>146262471</v>
      </c>
      <c r="K52" s="103">
        <v>140409261</v>
      </c>
      <c r="L52" s="103">
        <v>148995966</v>
      </c>
      <c r="M52" s="103">
        <v>145420737</v>
      </c>
    </row>
    <row r="53" spans="1:14" x14ac:dyDescent="0.25">
      <c r="A53" s="93" t="s">
        <v>1197</v>
      </c>
      <c r="B53" s="104">
        <v>7654353713</v>
      </c>
      <c r="C53" s="104">
        <v>7653678817</v>
      </c>
      <c r="D53" s="104">
        <v>7650737719</v>
      </c>
      <c r="E53" s="104">
        <v>7650531920</v>
      </c>
      <c r="F53" s="104">
        <v>7646964281</v>
      </c>
      <c r="G53" s="104">
        <v>7639798320</v>
      </c>
      <c r="H53" s="104">
        <v>7642277552</v>
      </c>
      <c r="I53" s="104">
        <v>7647564465</v>
      </c>
      <c r="J53" s="104">
        <v>7653639508</v>
      </c>
      <c r="K53" s="104">
        <v>7645039392</v>
      </c>
      <c r="L53" s="104">
        <v>7698618564</v>
      </c>
      <c r="M53" s="104">
        <v>7686442180</v>
      </c>
    </row>
    <row r="54" spans="1:14" x14ac:dyDescent="0.25">
      <c r="A54" s="105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</row>
    <row r="55" spans="1:14" ht="15.75" thickBot="1" x14ac:dyDescent="0.3">
      <c r="A55" s="93" t="s">
        <v>9</v>
      </c>
      <c r="B55" s="103">
        <v>9994037474</v>
      </c>
      <c r="C55" s="103">
        <v>9959293395</v>
      </c>
      <c r="D55" s="103">
        <v>9996327243</v>
      </c>
      <c r="E55" s="103">
        <v>10000139007</v>
      </c>
      <c r="F55" s="103">
        <v>9971547922</v>
      </c>
      <c r="G55" s="103">
        <v>9997060582</v>
      </c>
      <c r="H55" s="103">
        <v>9996149060</v>
      </c>
      <c r="I55" s="103">
        <v>10020404574</v>
      </c>
      <c r="J55" s="103">
        <v>10243828581</v>
      </c>
      <c r="K55" s="103">
        <v>10235209519</v>
      </c>
      <c r="L55" s="103">
        <v>10175552474</v>
      </c>
      <c r="M55" s="103">
        <v>10187038558</v>
      </c>
    </row>
    <row r="56" spans="1:14" x14ac:dyDescent="0.25">
      <c r="A56" s="105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14" x14ac:dyDescent="0.25">
      <c r="A57" s="93" t="s">
        <v>10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</row>
    <row r="58" spans="1:14" x14ac:dyDescent="0.25">
      <c r="A58" s="93" t="s">
        <v>11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</row>
    <row r="59" spans="1:14" x14ac:dyDescent="0.25">
      <c r="A59" s="149" t="s">
        <v>1198</v>
      </c>
      <c r="B59" s="150">
        <v>440077836</v>
      </c>
      <c r="C59" s="150">
        <v>399670814</v>
      </c>
      <c r="D59" s="150">
        <v>481925443</v>
      </c>
      <c r="E59" s="150">
        <v>489856501</v>
      </c>
      <c r="F59" s="150">
        <v>478705906</v>
      </c>
      <c r="G59" s="150">
        <v>481302750</v>
      </c>
      <c r="H59" s="150">
        <v>451284817</v>
      </c>
      <c r="I59" s="150">
        <v>446319696</v>
      </c>
      <c r="J59" s="150">
        <v>399713205</v>
      </c>
      <c r="K59" s="150">
        <v>441690509</v>
      </c>
      <c r="L59" s="150">
        <v>443558859</v>
      </c>
      <c r="M59" s="150">
        <v>422475956</v>
      </c>
      <c r="N59" s="157" t="s">
        <v>1310</v>
      </c>
    </row>
    <row r="60" spans="1:14" x14ac:dyDescent="0.25">
      <c r="A60" s="97" t="s">
        <v>1199</v>
      </c>
      <c r="B60" s="103">
        <v>40407022</v>
      </c>
      <c r="C60" s="107" t="s">
        <v>3</v>
      </c>
      <c r="D60" s="103">
        <v>82227251</v>
      </c>
      <c r="E60" s="103">
        <v>90158309</v>
      </c>
      <c r="F60" s="103">
        <v>79007714</v>
      </c>
      <c r="G60" s="103">
        <v>81581545</v>
      </c>
      <c r="H60" s="103">
        <v>51563611</v>
      </c>
      <c r="I60" s="103">
        <v>46598490</v>
      </c>
      <c r="J60" s="107" t="s">
        <v>3</v>
      </c>
      <c r="K60" s="103">
        <v>41977303</v>
      </c>
      <c r="L60" s="103">
        <v>43845654</v>
      </c>
      <c r="M60" s="103">
        <v>22791093</v>
      </c>
    </row>
    <row r="61" spans="1:14" x14ac:dyDescent="0.25">
      <c r="A61" s="97" t="s">
        <v>1200</v>
      </c>
      <c r="B61" s="103">
        <v>399670814</v>
      </c>
      <c r="C61" s="103">
        <v>399670814</v>
      </c>
      <c r="D61" s="103">
        <v>399698192</v>
      </c>
      <c r="E61" s="103">
        <v>399698192</v>
      </c>
      <c r="F61" s="103">
        <v>399698192</v>
      </c>
      <c r="G61" s="103">
        <v>399721205</v>
      </c>
      <c r="H61" s="103">
        <v>399721205</v>
      </c>
      <c r="I61" s="103">
        <v>399721205</v>
      </c>
      <c r="J61" s="103">
        <v>399713205</v>
      </c>
      <c r="K61" s="103">
        <v>399713205</v>
      </c>
      <c r="L61" s="103">
        <v>399713205</v>
      </c>
      <c r="M61" s="103">
        <v>399684863</v>
      </c>
    </row>
    <row r="62" spans="1:14" x14ac:dyDescent="0.25">
      <c r="A62" s="95" t="s">
        <v>12</v>
      </c>
      <c r="B62" s="103">
        <v>66374800</v>
      </c>
      <c r="C62" s="103">
        <v>78628415</v>
      </c>
      <c r="D62" s="103">
        <v>74307283</v>
      </c>
      <c r="E62" s="103">
        <v>66742442</v>
      </c>
      <c r="F62" s="103">
        <v>65152761</v>
      </c>
      <c r="G62" s="103">
        <v>70037041</v>
      </c>
      <c r="H62" s="103">
        <v>67269429</v>
      </c>
      <c r="I62" s="103">
        <v>65204683</v>
      </c>
      <c r="J62" s="103">
        <v>67600543</v>
      </c>
      <c r="K62" s="103">
        <v>55496970</v>
      </c>
      <c r="L62" s="103">
        <v>56393505</v>
      </c>
      <c r="M62" s="103">
        <v>63222515</v>
      </c>
    </row>
    <row r="63" spans="1:14" x14ac:dyDescent="0.25">
      <c r="A63" s="97" t="s">
        <v>1201</v>
      </c>
      <c r="B63" s="103">
        <v>3797758</v>
      </c>
      <c r="C63" s="103">
        <v>14954570</v>
      </c>
      <c r="D63" s="103">
        <v>10531646</v>
      </c>
      <c r="E63" s="103">
        <v>3545781</v>
      </c>
      <c r="F63" s="103">
        <v>3488429</v>
      </c>
      <c r="G63" s="103">
        <v>6273416</v>
      </c>
      <c r="H63" s="103">
        <v>3952573</v>
      </c>
      <c r="I63" s="103">
        <v>3564572</v>
      </c>
      <c r="J63" s="103">
        <v>5224421</v>
      </c>
      <c r="K63" s="103">
        <v>3323866</v>
      </c>
      <c r="L63" s="103">
        <v>3739565</v>
      </c>
      <c r="M63" s="103">
        <v>10120168</v>
      </c>
    </row>
    <row r="64" spans="1:14" x14ac:dyDescent="0.25">
      <c r="A64" s="97" t="s">
        <v>1202</v>
      </c>
      <c r="B64" s="103">
        <v>0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</row>
    <row r="65" spans="1:13" x14ac:dyDescent="0.25">
      <c r="A65" s="97" t="s">
        <v>1203</v>
      </c>
      <c r="B65" s="103">
        <v>0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</row>
    <row r="66" spans="1:13" x14ac:dyDescent="0.25">
      <c r="A66" s="97" t="s">
        <v>1204</v>
      </c>
      <c r="B66" s="103">
        <v>57845432</v>
      </c>
      <c r="C66" s="103">
        <v>58942235</v>
      </c>
      <c r="D66" s="103">
        <v>59044027</v>
      </c>
      <c r="E66" s="103">
        <v>58465051</v>
      </c>
      <c r="F66" s="103">
        <v>58835541</v>
      </c>
      <c r="G66" s="103">
        <v>60934834</v>
      </c>
      <c r="H66" s="103">
        <v>60488065</v>
      </c>
      <c r="I66" s="103">
        <v>58811320</v>
      </c>
      <c r="J66" s="103">
        <v>59547331</v>
      </c>
      <c r="K66" s="103">
        <v>49344313</v>
      </c>
      <c r="L66" s="103">
        <v>49825149</v>
      </c>
      <c r="M66" s="103">
        <v>50273556</v>
      </c>
    </row>
    <row r="67" spans="1:13" x14ac:dyDescent="0.25">
      <c r="A67" s="97" t="s">
        <v>1205</v>
      </c>
      <c r="B67" s="103">
        <v>2828790</v>
      </c>
      <c r="C67" s="103">
        <v>2828790</v>
      </c>
      <c r="D67" s="103">
        <v>2828790</v>
      </c>
      <c r="E67" s="103">
        <v>2828790</v>
      </c>
      <c r="F67" s="103">
        <v>2828790</v>
      </c>
      <c r="G67" s="103">
        <v>2828790</v>
      </c>
      <c r="H67" s="103">
        <v>2828790</v>
      </c>
      <c r="I67" s="103">
        <v>2828790</v>
      </c>
      <c r="J67" s="103">
        <v>2828790</v>
      </c>
      <c r="K67" s="103">
        <v>2828790</v>
      </c>
      <c r="L67" s="103">
        <v>2828790</v>
      </c>
      <c r="M67" s="103">
        <v>2828790</v>
      </c>
    </row>
    <row r="68" spans="1:13" x14ac:dyDescent="0.25">
      <c r="A68" s="97" t="s">
        <v>1206</v>
      </c>
      <c r="B68" s="103">
        <v>1902819</v>
      </c>
      <c r="C68" s="103">
        <v>1902819</v>
      </c>
      <c r="D68" s="103">
        <v>1902819</v>
      </c>
      <c r="E68" s="103">
        <v>1902819</v>
      </c>
      <c r="F68" s="107" t="s">
        <v>3</v>
      </c>
      <c r="G68" s="107" t="s">
        <v>3</v>
      </c>
      <c r="H68" s="107" t="s">
        <v>3</v>
      </c>
      <c r="I68" s="107" t="s">
        <v>3</v>
      </c>
      <c r="J68" s="107" t="s">
        <v>3</v>
      </c>
      <c r="K68" s="107" t="s">
        <v>3</v>
      </c>
      <c r="L68" s="107" t="s">
        <v>3</v>
      </c>
      <c r="M68" s="107" t="s">
        <v>3</v>
      </c>
    </row>
    <row r="69" spans="1:13" x14ac:dyDescent="0.25">
      <c r="A69" s="97" t="s">
        <v>1207</v>
      </c>
      <c r="B69" s="103">
        <v>1</v>
      </c>
      <c r="C69" s="103">
        <v>1</v>
      </c>
      <c r="D69" s="103">
        <v>1</v>
      </c>
      <c r="E69" s="103">
        <v>1</v>
      </c>
      <c r="F69" s="103">
        <v>1</v>
      </c>
      <c r="G69" s="103">
        <v>1</v>
      </c>
      <c r="H69" s="103">
        <v>1</v>
      </c>
      <c r="I69" s="103">
        <v>1</v>
      </c>
      <c r="J69" s="103">
        <v>1</v>
      </c>
      <c r="K69" s="103">
        <v>1</v>
      </c>
      <c r="L69" s="103">
        <v>1</v>
      </c>
      <c r="M69" s="103">
        <v>1</v>
      </c>
    </row>
    <row r="70" spans="1:13" x14ac:dyDescent="0.25">
      <c r="A70" s="95" t="s">
        <v>1208</v>
      </c>
      <c r="B70" s="103">
        <v>1422</v>
      </c>
      <c r="C70" s="103">
        <v>1422</v>
      </c>
      <c r="D70" s="103">
        <v>1422</v>
      </c>
      <c r="E70" s="103">
        <v>3905</v>
      </c>
      <c r="F70" s="103">
        <v>3905</v>
      </c>
      <c r="G70" s="103">
        <v>3905</v>
      </c>
      <c r="H70" s="103">
        <v>10380</v>
      </c>
      <c r="I70" s="103">
        <v>3905</v>
      </c>
      <c r="J70" s="103">
        <v>6958</v>
      </c>
      <c r="K70" s="103">
        <v>7040</v>
      </c>
      <c r="L70" s="103">
        <v>3905</v>
      </c>
      <c r="M70" s="103">
        <v>3905</v>
      </c>
    </row>
    <row r="71" spans="1:13" x14ac:dyDescent="0.25">
      <c r="A71" s="97" t="s">
        <v>1209</v>
      </c>
      <c r="B71" s="103">
        <v>1422</v>
      </c>
      <c r="C71" s="103">
        <v>1422</v>
      </c>
      <c r="D71" s="103">
        <v>1422</v>
      </c>
      <c r="E71" s="103">
        <v>3905</v>
      </c>
      <c r="F71" s="103">
        <v>3905</v>
      </c>
      <c r="G71" s="103">
        <v>3905</v>
      </c>
      <c r="H71" s="103">
        <v>10380</v>
      </c>
      <c r="I71" s="103">
        <v>3905</v>
      </c>
      <c r="J71" s="103">
        <v>6958</v>
      </c>
      <c r="K71" s="103">
        <v>7040</v>
      </c>
      <c r="L71" s="103">
        <v>3905</v>
      </c>
      <c r="M71" s="103">
        <v>3905</v>
      </c>
    </row>
    <row r="72" spans="1:13" x14ac:dyDescent="0.25">
      <c r="A72" s="95" t="s">
        <v>1210</v>
      </c>
      <c r="B72" s="103">
        <v>719644</v>
      </c>
      <c r="C72" s="103">
        <v>719644</v>
      </c>
      <c r="D72" s="103">
        <v>40924</v>
      </c>
      <c r="E72" s="103">
        <v>40924</v>
      </c>
      <c r="F72" s="103">
        <v>40924</v>
      </c>
      <c r="G72" s="103">
        <v>2086</v>
      </c>
      <c r="H72" s="103">
        <v>4274</v>
      </c>
      <c r="I72" s="103">
        <v>4274</v>
      </c>
      <c r="J72" s="103">
        <v>467</v>
      </c>
      <c r="K72" s="103">
        <v>467</v>
      </c>
      <c r="L72" s="103">
        <v>467</v>
      </c>
      <c r="M72" s="107" t="s">
        <v>3</v>
      </c>
    </row>
    <row r="73" spans="1:13" x14ac:dyDescent="0.25">
      <c r="A73" s="97" t="s">
        <v>1211</v>
      </c>
      <c r="B73" s="103">
        <v>133832</v>
      </c>
      <c r="C73" s="103">
        <v>133832</v>
      </c>
      <c r="D73" s="103">
        <v>43112</v>
      </c>
      <c r="E73" s="103">
        <v>43112</v>
      </c>
      <c r="F73" s="103">
        <v>43112</v>
      </c>
      <c r="G73" s="103">
        <v>4274</v>
      </c>
      <c r="H73" s="103">
        <v>4274</v>
      </c>
      <c r="I73" s="103">
        <v>4274</v>
      </c>
      <c r="J73" s="103">
        <v>467</v>
      </c>
      <c r="K73" s="103">
        <v>467</v>
      </c>
      <c r="L73" s="103">
        <v>467</v>
      </c>
      <c r="M73" s="107" t="s">
        <v>3</v>
      </c>
    </row>
    <row r="74" spans="1:13" x14ac:dyDescent="0.25">
      <c r="A74" s="97" t="s">
        <v>1212</v>
      </c>
      <c r="B74" s="103">
        <v>585812</v>
      </c>
      <c r="C74" s="103">
        <v>585812</v>
      </c>
      <c r="D74" s="103">
        <v>-2188</v>
      </c>
      <c r="E74" s="103">
        <v>-2188</v>
      </c>
      <c r="F74" s="103">
        <v>-2188</v>
      </c>
      <c r="G74" s="103">
        <v>-2188</v>
      </c>
      <c r="H74" s="107" t="s">
        <v>3</v>
      </c>
      <c r="I74" s="107" t="s">
        <v>3</v>
      </c>
      <c r="J74" s="107" t="s">
        <v>3</v>
      </c>
      <c r="K74" s="107" t="s">
        <v>3</v>
      </c>
      <c r="L74" s="107" t="s">
        <v>3</v>
      </c>
      <c r="M74" s="107" t="s">
        <v>3</v>
      </c>
    </row>
    <row r="75" spans="1:13" x14ac:dyDescent="0.25">
      <c r="A75" s="95" t="s">
        <v>13</v>
      </c>
      <c r="B75" s="103">
        <v>261483032</v>
      </c>
      <c r="C75" s="103">
        <v>82392697</v>
      </c>
      <c r="D75" s="103">
        <v>98168487</v>
      </c>
      <c r="E75" s="103">
        <v>280200972</v>
      </c>
      <c r="F75" s="103">
        <v>117373690</v>
      </c>
      <c r="G75" s="103">
        <v>79806258</v>
      </c>
      <c r="H75" s="103">
        <v>262694127</v>
      </c>
      <c r="I75" s="103">
        <v>96774734</v>
      </c>
      <c r="J75" s="103">
        <v>106421009</v>
      </c>
      <c r="K75" s="103">
        <v>302065878</v>
      </c>
      <c r="L75" s="103">
        <v>128365518</v>
      </c>
      <c r="M75" s="103">
        <v>81077129</v>
      </c>
    </row>
    <row r="76" spans="1:13" x14ac:dyDescent="0.25">
      <c r="A76" s="97" t="s">
        <v>1213</v>
      </c>
      <c r="B76" s="103">
        <v>1812500</v>
      </c>
      <c r="C76" s="103">
        <v>3020833</v>
      </c>
      <c r="D76" s="103">
        <v>4229167</v>
      </c>
      <c r="E76" s="103">
        <v>5437500</v>
      </c>
      <c r="F76" s="103">
        <v>6645833</v>
      </c>
      <c r="G76" s="103">
        <v>604167</v>
      </c>
      <c r="H76" s="103">
        <v>1812500</v>
      </c>
      <c r="I76" s="103">
        <v>3020833</v>
      </c>
      <c r="J76" s="103">
        <v>4229167</v>
      </c>
      <c r="K76" s="103">
        <v>5437500</v>
      </c>
      <c r="L76" s="103">
        <v>6645833</v>
      </c>
      <c r="M76" s="103">
        <v>604167</v>
      </c>
    </row>
    <row r="77" spans="1:13" x14ac:dyDescent="0.25">
      <c r="A77" s="97" t="s">
        <v>1214</v>
      </c>
      <c r="B77" s="103">
        <v>75172894</v>
      </c>
      <c r="C77" s="103">
        <v>57680515</v>
      </c>
      <c r="D77" s="103">
        <v>63947947</v>
      </c>
      <c r="E77" s="103">
        <v>64575450</v>
      </c>
      <c r="F77" s="103">
        <v>65638939</v>
      </c>
      <c r="G77" s="103">
        <v>74740253</v>
      </c>
      <c r="H77" s="103">
        <v>70601713</v>
      </c>
      <c r="I77" s="103">
        <v>72178833</v>
      </c>
      <c r="J77" s="103">
        <v>71804559</v>
      </c>
      <c r="K77" s="103">
        <v>72809426</v>
      </c>
      <c r="L77" s="103">
        <v>73941566</v>
      </c>
      <c r="M77" s="103">
        <v>75908884</v>
      </c>
    </row>
    <row r="78" spans="1:13" x14ac:dyDescent="0.25">
      <c r="A78" s="97" t="s">
        <v>1215</v>
      </c>
      <c r="B78" s="103">
        <v>13227300</v>
      </c>
      <c r="C78" s="103">
        <v>21691350</v>
      </c>
      <c r="D78" s="103">
        <v>29991375</v>
      </c>
      <c r="E78" s="103">
        <v>37592100</v>
      </c>
      <c r="F78" s="103">
        <v>45088920</v>
      </c>
      <c r="G78" s="103">
        <v>4461840</v>
      </c>
      <c r="H78" s="103">
        <v>12898170</v>
      </c>
      <c r="I78" s="103">
        <v>21575070</v>
      </c>
      <c r="J78" s="103">
        <v>30387285</v>
      </c>
      <c r="K78" s="103">
        <v>37930815</v>
      </c>
      <c r="L78" s="103">
        <v>47778120</v>
      </c>
      <c r="M78" s="103">
        <v>4564080</v>
      </c>
    </row>
    <row r="79" spans="1:13" x14ac:dyDescent="0.25">
      <c r="A79" s="97" t="s">
        <v>1216</v>
      </c>
      <c r="B79" s="103">
        <v>160335028</v>
      </c>
      <c r="C79" s="107" t="s">
        <v>3</v>
      </c>
      <c r="D79" s="107" t="s">
        <v>3</v>
      </c>
      <c r="E79" s="103">
        <v>161666844</v>
      </c>
      <c r="F79" s="107" t="s">
        <v>3</v>
      </c>
      <c r="G79" s="107" t="s">
        <v>3</v>
      </c>
      <c r="H79" s="103">
        <v>163395827</v>
      </c>
      <c r="I79" s="107" t="s">
        <v>3</v>
      </c>
      <c r="J79" s="107" t="s">
        <v>3</v>
      </c>
      <c r="K79" s="103">
        <v>171349433</v>
      </c>
      <c r="L79" s="107" t="s">
        <v>3</v>
      </c>
      <c r="M79" s="107" t="s">
        <v>3</v>
      </c>
    </row>
    <row r="80" spans="1:13" x14ac:dyDescent="0.25">
      <c r="A80" s="97" t="s">
        <v>1217</v>
      </c>
      <c r="B80" s="103">
        <v>10935312</v>
      </c>
      <c r="C80" s="107" t="s">
        <v>3</v>
      </c>
      <c r="D80" s="107" t="s">
        <v>3</v>
      </c>
      <c r="E80" s="103">
        <v>10929080</v>
      </c>
      <c r="F80" s="107" t="s">
        <v>3</v>
      </c>
      <c r="G80" s="107" t="s">
        <v>3</v>
      </c>
      <c r="H80" s="103">
        <v>13985919</v>
      </c>
      <c r="I80" s="107" t="s">
        <v>3</v>
      </c>
      <c r="J80" s="107" t="s">
        <v>3</v>
      </c>
      <c r="K80" s="103">
        <v>14538705</v>
      </c>
      <c r="L80" s="107" t="s">
        <v>3</v>
      </c>
      <c r="M80" s="107" t="s">
        <v>3</v>
      </c>
    </row>
    <row r="81" spans="1:14" x14ac:dyDescent="0.25">
      <c r="A81" s="97" t="s">
        <v>1218</v>
      </c>
      <c r="B81" s="103">
        <v>-2</v>
      </c>
      <c r="C81" s="103">
        <v>-2</v>
      </c>
      <c r="D81" s="103">
        <v>-2</v>
      </c>
      <c r="E81" s="103">
        <v>-2</v>
      </c>
      <c r="F81" s="103">
        <v>-2</v>
      </c>
      <c r="G81" s="103">
        <v>-2</v>
      </c>
      <c r="H81" s="103">
        <v>-2</v>
      </c>
      <c r="I81" s="103">
        <v>-2</v>
      </c>
      <c r="J81" s="103">
        <v>-2</v>
      </c>
      <c r="K81" s="103">
        <v>-2</v>
      </c>
      <c r="L81" s="103">
        <v>-2</v>
      </c>
      <c r="M81" s="103">
        <v>-2</v>
      </c>
    </row>
    <row r="82" spans="1:14" x14ac:dyDescent="0.25">
      <c r="A82" s="93" t="s">
        <v>14</v>
      </c>
      <c r="B82" s="104">
        <v>768656734</v>
      </c>
      <c r="C82" s="104">
        <v>561412991</v>
      </c>
      <c r="D82" s="104">
        <v>654443559</v>
      </c>
      <c r="E82" s="104">
        <v>836844744</v>
      </c>
      <c r="F82" s="104">
        <v>661277185</v>
      </c>
      <c r="G82" s="104">
        <v>631152040</v>
      </c>
      <c r="H82" s="104">
        <v>781263028</v>
      </c>
      <c r="I82" s="104">
        <v>608307292</v>
      </c>
      <c r="J82" s="104">
        <v>573742182</v>
      </c>
      <c r="K82" s="104">
        <v>799260864</v>
      </c>
      <c r="L82" s="104">
        <v>628322253</v>
      </c>
      <c r="M82" s="104">
        <v>566779504</v>
      </c>
    </row>
    <row r="83" spans="1:14" x14ac:dyDescent="0.25">
      <c r="A83" s="105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</row>
    <row r="84" spans="1:14" x14ac:dyDescent="0.25">
      <c r="A84" s="149" t="s">
        <v>15</v>
      </c>
      <c r="B84" s="150">
        <v>2839831029</v>
      </c>
      <c r="C84" s="150">
        <v>2957574144</v>
      </c>
      <c r="D84" s="150">
        <v>2831060113</v>
      </c>
      <c r="E84" s="150">
        <v>2614973323</v>
      </c>
      <c r="F84" s="150">
        <v>2693724189</v>
      </c>
      <c r="G84" s="150">
        <v>2683324152</v>
      </c>
      <c r="H84" s="150">
        <v>2679636872</v>
      </c>
      <c r="I84" s="150">
        <v>2783230488</v>
      </c>
      <c r="J84" s="150">
        <v>2702424397</v>
      </c>
      <c r="K84" s="150">
        <v>2628208366</v>
      </c>
      <c r="L84" s="150">
        <v>2677030606</v>
      </c>
      <c r="M84" s="150">
        <v>2663752054</v>
      </c>
      <c r="N84" s="157" t="s">
        <v>1310</v>
      </c>
    </row>
    <row r="85" spans="1:14" x14ac:dyDescent="0.25">
      <c r="A85" s="97" t="s">
        <v>1219</v>
      </c>
      <c r="B85" s="103">
        <v>2184054880</v>
      </c>
      <c r="C85" s="103">
        <v>2301797995</v>
      </c>
      <c r="D85" s="103">
        <v>2175283965</v>
      </c>
      <c r="E85" s="103">
        <v>1959197175</v>
      </c>
      <c r="F85" s="103">
        <v>2037948041</v>
      </c>
      <c r="G85" s="103">
        <v>2027548004</v>
      </c>
      <c r="H85" s="103">
        <v>2023860724</v>
      </c>
      <c r="I85" s="103">
        <v>2127454339</v>
      </c>
      <c r="J85" s="103">
        <v>2046648248</v>
      </c>
      <c r="K85" s="103">
        <v>1972432218</v>
      </c>
      <c r="L85" s="103">
        <v>2021254458</v>
      </c>
      <c r="M85" s="103">
        <v>2007975905</v>
      </c>
    </row>
    <row r="86" spans="1:14" x14ac:dyDescent="0.25">
      <c r="A86" s="97" t="s">
        <v>1220</v>
      </c>
      <c r="B86" s="103">
        <v>655776148</v>
      </c>
      <c r="C86" s="103">
        <v>655776148</v>
      </c>
      <c r="D86" s="103">
        <v>655776148</v>
      </c>
      <c r="E86" s="103">
        <v>655776148</v>
      </c>
      <c r="F86" s="103">
        <v>655776148</v>
      </c>
      <c r="G86" s="103">
        <v>655776148</v>
      </c>
      <c r="H86" s="103">
        <v>655776148</v>
      </c>
      <c r="I86" s="103">
        <v>655776148</v>
      </c>
      <c r="J86" s="103">
        <v>655776148</v>
      </c>
      <c r="K86" s="103">
        <v>655776148</v>
      </c>
      <c r="L86" s="103">
        <v>655776148</v>
      </c>
      <c r="M86" s="103">
        <v>655776148</v>
      </c>
    </row>
    <row r="87" spans="1:14" x14ac:dyDescent="0.25">
      <c r="A87" s="95" t="s">
        <v>1221</v>
      </c>
      <c r="B87" s="103">
        <v>1386137</v>
      </c>
      <c r="C87" s="103">
        <v>1397466</v>
      </c>
      <c r="D87" s="103">
        <v>1373528</v>
      </c>
      <c r="E87" s="103">
        <v>1373528</v>
      </c>
      <c r="F87" s="103">
        <v>1373528</v>
      </c>
      <c r="G87" s="103">
        <v>1373097</v>
      </c>
      <c r="H87" s="103">
        <v>1373097</v>
      </c>
      <c r="I87" s="103">
        <v>1373097</v>
      </c>
      <c r="J87" s="103">
        <v>1373097</v>
      </c>
      <c r="K87" s="103">
        <v>1373097</v>
      </c>
      <c r="L87" s="103">
        <v>1373097</v>
      </c>
      <c r="M87" s="103">
        <v>1373097</v>
      </c>
    </row>
    <row r="88" spans="1:14" x14ac:dyDescent="0.25">
      <c r="A88" s="95" t="s">
        <v>1222</v>
      </c>
      <c r="B88" s="103">
        <v>-290</v>
      </c>
      <c r="C88" s="103">
        <v>-290</v>
      </c>
      <c r="D88" s="103">
        <v>-290</v>
      </c>
      <c r="E88" s="103">
        <v>-290</v>
      </c>
      <c r="F88" s="103">
        <v>-290</v>
      </c>
      <c r="G88" s="103">
        <v>-290</v>
      </c>
      <c r="H88" s="107" t="s">
        <v>3</v>
      </c>
      <c r="I88" s="107" t="s">
        <v>3</v>
      </c>
      <c r="J88" s="107" t="s">
        <v>3</v>
      </c>
      <c r="K88" s="107" t="s">
        <v>3</v>
      </c>
      <c r="L88" s="107" t="s">
        <v>3</v>
      </c>
      <c r="M88" s="107" t="s">
        <v>3</v>
      </c>
    </row>
    <row r="89" spans="1:14" x14ac:dyDescent="0.25">
      <c r="A89" s="97" t="s">
        <v>1223</v>
      </c>
      <c r="B89" s="103">
        <v>-290</v>
      </c>
      <c r="C89" s="103">
        <v>-290</v>
      </c>
      <c r="D89" s="103">
        <v>-290</v>
      </c>
      <c r="E89" s="103">
        <v>-290</v>
      </c>
      <c r="F89" s="103">
        <v>-290</v>
      </c>
      <c r="G89" s="103">
        <v>-290</v>
      </c>
      <c r="H89" s="107" t="s">
        <v>3</v>
      </c>
      <c r="I89" s="107" t="s">
        <v>3</v>
      </c>
      <c r="J89" s="107" t="s">
        <v>3</v>
      </c>
      <c r="K89" s="107" t="s">
        <v>3</v>
      </c>
      <c r="L89" s="107" t="s">
        <v>3</v>
      </c>
      <c r="M89" s="107" t="s">
        <v>3</v>
      </c>
    </row>
    <row r="90" spans="1:14" x14ac:dyDescent="0.25">
      <c r="A90" s="95" t="s">
        <v>1224</v>
      </c>
      <c r="B90" s="103">
        <v>31692413</v>
      </c>
      <c r="C90" s="103">
        <v>31868348</v>
      </c>
      <c r="D90" s="103">
        <v>32358779</v>
      </c>
      <c r="E90" s="103">
        <v>32521266</v>
      </c>
      <c r="F90" s="103">
        <v>32749767</v>
      </c>
      <c r="G90" s="103">
        <v>32636624</v>
      </c>
      <c r="H90" s="103">
        <v>32782807</v>
      </c>
      <c r="I90" s="103">
        <v>33018609</v>
      </c>
      <c r="J90" s="103">
        <v>33316940</v>
      </c>
      <c r="K90" s="103">
        <v>33515784</v>
      </c>
      <c r="L90" s="103">
        <v>33708641</v>
      </c>
      <c r="M90" s="103">
        <v>31331967</v>
      </c>
    </row>
    <row r="91" spans="1:14" ht="22.5" x14ac:dyDescent="0.25">
      <c r="A91" s="101" t="s">
        <v>1225</v>
      </c>
      <c r="B91" s="109">
        <v>31692413</v>
      </c>
      <c r="C91" s="109">
        <v>31868348</v>
      </c>
      <c r="D91" s="109">
        <v>32358779</v>
      </c>
      <c r="E91" s="109">
        <v>32521266</v>
      </c>
      <c r="F91" s="109">
        <v>32749767</v>
      </c>
      <c r="G91" s="109">
        <v>32636624</v>
      </c>
      <c r="H91" s="109">
        <v>32782807</v>
      </c>
      <c r="I91" s="109">
        <v>33018609</v>
      </c>
      <c r="J91" s="109">
        <v>33316940</v>
      </c>
      <c r="K91" s="109">
        <v>33515784</v>
      </c>
      <c r="L91" s="109">
        <v>33708641</v>
      </c>
      <c r="M91" s="109">
        <v>31331967</v>
      </c>
    </row>
    <row r="92" spans="1:14" x14ac:dyDescent="0.25">
      <c r="A92" s="95" t="s">
        <v>1226</v>
      </c>
      <c r="B92" s="103">
        <v>-11530122</v>
      </c>
      <c r="C92" s="103">
        <v>-11530122</v>
      </c>
      <c r="D92" s="103">
        <v>-18535905</v>
      </c>
      <c r="E92" s="103">
        <v>-18535905</v>
      </c>
      <c r="F92" s="103">
        <v>-18557437</v>
      </c>
      <c r="G92" s="103">
        <v>-17193310</v>
      </c>
      <c r="H92" s="103">
        <v>-17209062</v>
      </c>
      <c r="I92" s="103">
        <v>-17209062</v>
      </c>
      <c r="J92" s="103">
        <v>-11835546</v>
      </c>
      <c r="K92" s="103">
        <v>-11909058</v>
      </c>
      <c r="L92" s="103">
        <v>-11909058</v>
      </c>
      <c r="M92" s="103">
        <v>-9673666</v>
      </c>
    </row>
    <row r="93" spans="1:14" x14ac:dyDescent="0.25">
      <c r="A93" s="97" t="s">
        <v>1227</v>
      </c>
      <c r="B93" s="103">
        <v>10441567</v>
      </c>
      <c r="C93" s="103">
        <v>10441567</v>
      </c>
      <c r="D93" s="103">
        <v>3599171</v>
      </c>
      <c r="E93" s="103">
        <v>3599171</v>
      </c>
      <c r="F93" s="103">
        <v>3599171</v>
      </c>
      <c r="G93" s="103">
        <v>5149557</v>
      </c>
      <c r="H93" s="103">
        <v>5149557</v>
      </c>
      <c r="I93" s="103">
        <v>5149557</v>
      </c>
      <c r="J93" s="103">
        <v>10686460</v>
      </c>
      <c r="K93" s="103">
        <v>10686460</v>
      </c>
      <c r="L93" s="103">
        <v>10686460</v>
      </c>
      <c r="M93" s="103">
        <v>13088595</v>
      </c>
    </row>
    <row r="94" spans="1:14" x14ac:dyDescent="0.25">
      <c r="A94" s="97" t="s">
        <v>1228</v>
      </c>
      <c r="B94" s="103">
        <v>-21971689</v>
      </c>
      <c r="C94" s="103">
        <v>-21971689</v>
      </c>
      <c r="D94" s="103">
        <v>-22135075</v>
      </c>
      <c r="E94" s="103">
        <v>-22135075</v>
      </c>
      <c r="F94" s="103">
        <v>-22156608</v>
      </c>
      <c r="G94" s="103">
        <v>-22342867</v>
      </c>
      <c r="H94" s="103">
        <v>-22358619</v>
      </c>
      <c r="I94" s="103">
        <v>-22358619</v>
      </c>
      <c r="J94" s="103">
        <v>-22522005</v>
      </c>
      <c r="K94" s="103">
        <v>-22595518</v>
      </c>
      <c r="L94" s="103">
        <v>-22595518</v>
      </c>
      <c r="M94" s="103">
        <v>-22762260</v>
      </c>
    </row>
    <row r="95" spans="1:14" x14ac:dyDescent="0.25">
      <c r="A95" s="93" t="s">
        <v>16</v>
      </c>
      <c r="B95" s="104">
        <v>2861379167</v>
      </c>
      <c r="C95" s="104">
        <v>2979309546</v>
      </c>
      <c r="D95" s="104">
        <v>2846256226</v>
      </c>
      <c r="E95" s="104">
        <v>2630331922</v>
      </c>
      <c r="F95" s="104">
        <v>2709289757</v>
      </c>
      <c r="G95" s="104">
        <v>2700140273</v>
      </c>
      <c r="H95" s="104">
        <v>2696583714</v>
      </c>
      <c r="I95" s="104">
        <v>2800413131</v>
      </c>
      <c r="J95" s="104">
        <v>2725278888</v>
      </c>
      <c r="K95" s="104">
        <v>2651188189</v>
      </c>
      <c r="L95" s="104">
        <v>2700203285</v>
      </c>
      <c r="M95" s="104">
        <v>2686783452</v>
      </c>
    </row>
    <row r="96" spans="1:14" x14ac:dyDescent="0.25">
      <c r="A96" s="105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</row>
    <row r="97" spans="1:14" x14ac:dyDescent="0.25">
      <c r="A97" s="93" t="s">
        <v>1229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</row>
    <row r="98" spans="1:14" x14ac:dyDescent="0.25">
      <c r="A98" s="105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</row>
    <row r="99" spans="1:14" x14ac:dyDescent="0.25">
      <c r="A99" s="93" t="s">
        <v>17</v>
      </c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</row>
    <row r="100" spans="1:14" x14ac:dyDescent="0.25">
      <c r="A100" s="149" t="s">
        <v>1230</v>
      </c>
      <c r="B100" s="150">
        <v>6714823030</v>
      </c>
      <c r="C100" s="150">
        <v>6768865467</v>
      </c>
      <c r="D100" s="150">
        <v>6816031104</v>
      </c>
      <c r="E100" s="150">
        <v>6825342668</v>
      </c>
      <c r="F100" s="150">
        <v>6889504785</v>
      </c>
      <c r="G100" s="150">
        <v>6957183193</v>
      </c>
      <c r="H100" s="150">
        <v>6975684623</v>
      </c>
      <c r="I100" s="150">
        <v>7074498343</v>
      </c>
      <c r="J100" s="150">
        <v>7102346967</v>
      </c>
      <c r="K100" s="150">
        <v>7106488787</v>
      </c>
      <c r="L100" s="150">
        <v>7174609301</v>
      </c>
      <c r="M100" s="150">
        <v>7242418077</v>
      </c>
      <c r="N100" s="157" t="s">
        <v>1310</v>
      </c>
    </row>
    <row r="101" spans="1:14" x14ac:dyDescent="0.25">
      <c r="A101" s="97" t="s">
        <v>1231</v>
      </c>
      <c r="B101" s="103">
        <v>6714823030</v>
      </c>
      <c r="C101" s="103">
        <v>6768865467</v>
      </c>
      <c r="D101" s="103">
        <v>6816031104</v>
      </c>
      <c r="E101" s="103">
        <v>6825342668</v>
      </c>
      <c r="F101" s="103">
        <v>6889504785</v>
      </c>
      <c r="G101" s="103">
        <v>6957183193</v>
      </c>
      <c r="H101" s="103">
        <v>6975684623</v>
      </c>
      <c r="I101" s="103">
        <v>7074498343</v>
      </c>
      <c r="J101" s="103">
        <v>7102346967</v>
      </c>
      <c r="K101" s="103">
        <v>7106488787</v>
      </c>
      <c r="L101" s="103">
        <v>7174609301</v>
      </c>
      <c r="M101" s="103">
        <v>7242418077</v>
      </c>
    </row>
    <row r="102" spans="1:14" x14ac:dyDescent="0.25">
      <c r="A102" s="149" t="s">
        <v>18</v>
      </c>
      <c r="B102" s="150">
        <v>1003496929</v>
      </c>
      <c r="C102" s="150">
        <v>1003496929</v>
      </c>
      <c r="D102" s="150">
        <v>1003463932</v>
      </c>
      <c r="E102" s="150">
        <v>1199083822</v>
      </c>
      <c r="F102" s="150">
        <v>1198669503</v>
      </c>
      <c r="G102" s="150">
        <v>1200001710</v>
      </c>
      <c r="H102" s="150">
        <v>1200001492</v>
      </c>
      <c r="I102" s="150">
        <v>1200001492</v>
      </c>
      <c r="J102" s="150">
        <v>1422266446</v>
      </c>
      <c r="K102" s="150">
        <v>1421816979</v>
      </c>
      <c r="L102" s="150">
        <v>1421680609</v>
      </c>
      <c r="M102" s="150">
        <v>1421846638</v>
      </c>
      <c r="N102" s="157" t="s">
        <v>1310</v>
      </c>
    </row>
    <row r="103" spans="1:14" x14ac:dyDescent="0.25">
      <c r="A103" s="97" t="s">
        <v>1232</v>
      </c>
      <c r="B103" s="103">
        <v>1003496929</v>
      </c>
      <c r="C103" s="103">
        <v>1003496929</v>
      </c>
      <c r="D103" s="103">
        <v>1003463932</v>
      </c>
      <c r="E103" s="103">
        <v>1199083822</v>
      </c>
      <c r="F103" s="103">
        <v>1198669503</v>
      </c>
      <c r="G103" s="103">
        <v>1200001710</v>
      </c>
      <c r="H103" s="103">
        <v>1200001492</v>
      </c>
      <c r="I103" s="103">
        <v>1200001492</v>
      </c>
      <c r="J103" s="103">
        <v>1422266446</v>
      </c>
      <c r="K103" s="103">
        <v>1421816979</v>
      </c>
      <c r="L103" s="103">
        <v>1421680609</v>
      </c>
      <c r="M103" s="103">
        <v>1421846638</v>
      </c>
    </row>
    <row r="104" spans="1:14" x14ac:dyDescent="0.25">
      <c r="A104" s="149" t="s">
        <v>19</v>
      </c>
      <c r="B104" s="150">
        <v>47132236</v>
      </c>
      <c r="C104" s="150">
        <v>47132236</v>
      </c>
      <c r="D104" s="150">
        <v>47439621</v>
      </c>
      <c r="E104" s="150">
        <v>47439621</v>
      </c>
      <c r="F104" s="150">
        <v>47439621</v>
      </c>
      <c r="G104" s="150">
        <v>47736890</v>
      </c>
      <c r="H104" s="150">
        <v>47736890</v>
      </c>
      <c r="I104" s="150">
        <v>47736890</v>
      </c>
      <c r="J104" s="150">
        <v>47743846</v>
      </c>
      <c r="K104" s="150">
        <v>47743846</v>
      </c>
      <c r="L104" s="150">
        <v>47743846</v>
      </c>
      <c r="M104" s="150">
        <v>47852127</v>
      </c>
      <c r="N104" s="157" t="s">
        <v>1310</v>
      </c>
    </row>
    <row r="105" spans="1:14" x14ac:dyDescent="0.25">
      <c r="A105" s="97" t="s">
        <v>1233</v>
      </c>
      <c r="B105" s="103">
        <v>47132236</v>
      </c>
      <c r="C105" s="103">
        <v>47132236</v>
      </c>
      <c r="D105" s="103">
        <v>47439621</v>
      </c>
      <c r="E105" s="103">
        <v>47439621</v>
      </c>
      <c r="F105" s="103">
        <v>47439621</v>
      </c>
      <c r="G105" s="103">
        <v>47736890</v>
      </c>
      <c r="H105" s="103">
        <v>47736890</v>
      </c>
      <c r="I105" s="103">
        <v>47736890</v>
      </c>
      <c r="J105" s="103">
        <v>47743846</v>
      </c>
      <c r="K105" s="103">
        <v>47743846</v>
      </c>
      <c r="L105" s="103">
        <v>47743846</v>
      </c>
      <c r="M105" s="103">
        <v>47852127</v>
      </c>
    </row>
    <row r="106" spans="1:14" x14ac:dyDescent="0.25">
      <c r="A106" s="95" t="s">
        <v>1234</v>
      </c>
      <c r="B106" s="103">
        <v>133906680</v>
      </c>
      <c r="C106" s="103">
        <v>135647967</v>
      </c>
      <c r="D106" s="103">
        <v>137665344</v>
      </c>
      <c r="E106" s="103">
        <v>142990121</v>
      </c>
      <c r="F106" s="103">
        <v>146902466</v>
      </c>
      <c r="G106" s="103">
        <v>139510965</v>
      </c>
      <c r="H106" s="103">
        <v>138261326</v>
      </c>
      <c r="I106" s="103">
        <v>135408762</v>
      </c>
      <c r="J106" s="103">
        <v>133124368</v>
      </c>
      <c r="K106" s="103">
        <v>139704000</v>
      </c>
      <c r="L106" s="103">
        <v>132177138</v>
      </c>
      <c r="M106" s="103">
        <v>136955618</v>
      </c>
    </row>
    <row r="107" spans="1:14" x14ac:dyDescent="0.25">
      <c r="A107" s="97" t="s">
        <v>1235</v>
      </c>
      <c r="B107" s="103">
        <v>-7367001</v>
      </c>
      <c r="C107" s="103">
        <v>-7367001</v>
      </c>
      <c r="D107" s="103">
        <v>-7367001</v>
      </c>
      <c r="E107" s="103">
        <v>-7367001</v>
      </c>
      <c r="F107" s="103">
        <v>-7367001</v>
      </c>
      <c r="G107" s="103">
        <v>-7367001</v>
      </c>
      <c r="H107" s="103">
        <v>-7367001</v>
      </c>
      <c r="I107" s="103">
        <v>-7367001</v>
      </c>
      <c r="J107" s="103">
        <v>-7367001</v>
      </c>
      <c r="K107" s="103">
        <v>-7367001</v>
      </c>
      <c r="L107" s="103">
        <v>-7367001</v>
      </c>
      <c r="M107" s="103">
        <v>-4693762</v>
      </c>
    </row>
    <row r="108" spans="1:14" x14ac:dyDescent="0.25">
      <c r="A108" s="97" t="s">
        <v>1236</v>
      </c>
      <c r="B108" s="103">
        <v>1</v>
      </c>
      <c r="C108" s="103">
        <v>1</v>
      </c>
      <c r="D108" s="103">
        <v>1</v>
      </c>
      <c r="E108" s="103">
        <v>1</v>
      </c>
      <c r="F108" s="103">
        <v>1</v>
      </c>
      <c r="G108" s="103">
        <v>1</v>
      </c>
      <c r="H108" s="103">
        <v>1</v>
      </c>
      <c r="I108" s="103">
        <v>1</v>
      </c>
      <c r="J108" s="103">
        <v>1</v>
      </c>
      <c r="K108" s="103">
        <v>1</v>
      </c>
      <c r="L108" s="103">
        <v>1</v>
      </c>
      <c r="M108" s="103">
        <v>1</v>
      </c>
    </row>
    <row r="109" spans="1:14" x14ac:dyDescent="0.25">
      <c r="A109" s="97" t="s">
        <v>1237</v>
      </c>
      <c r="B109" s="103">
        <v>23363484</v>
      </c>
      <c r="C109" s="103">
        <v>33019724</v>
      </c>
      <c r="D109" s="103">
        <v>44201782</v>
      </c>
      <c r="E109" s="103">
        <v>73687993</v>
      </c>
      <c r="F109" s="103">
        <v>95346494</v>
      </c>
      <c r="G109" s="103">
        <v>62599352</v>
      </c>
      <c r="H109" s="103">
        <v>55684274</v>
      </c>
      <c r="I109" s="103">
        <v>39917840</v>
      </c>
      <c r="J109" s="103">
        <v>27302350</v>
      </c>
      <c r="K109" s="103">
        <v>63625540</v>
      </c>
      <c r="L109" s="103">
        <v>22106041</v>
      </c>
      <c r="M109" s="103">
        <v>33709224</v>
      </c>
    </row>
    <row r="110" spans="1:14" x14ac:dyDescent="0.25">
      <c r="A110" s="97" t="s">
        <v>1238</v>
      </c>
      <c r="B110" s="103">
        <v>-21</v>
      </c>
      <c r="C110" s="103">
        <v>-21</v>
      </c>
      <c r="D110" s="103">
        <v>-21</v>
      </c>
      <c r="E110" s="103">
        <v>-21</v>
      </c>
      <c r="F110" s="103">
        <v>-21</v>
      </c>
      <c r="G110" s="103">
        <v>-21</v>
      </c>
      <c r="H110" s="103">
        <v>-21</v>
      </c>
      <c r="I110" s="103">
        <v>-21</v>
      </c>
      <c r="J110" s="103">
        <v>-21</v>
      </c>
      <c r="K110" s="103">
        <v>-21</v>
      </c>
      <c r="L110" s="103">
        <v>-21</v>
      </c>
      <c r="M110" s="103">
        <v>-21</v>
      </c>
    </row>
    <row r="111" spans="1:14" x14ac:dyDescent="0.25">
      <c r="A111" s="97" t="s">
        <v>1239</v>
      </c>
      <c r="B111" s="103">
        <v>117910217</v>
      </c>
      <c r="C111" s="103">
        <v>109995264</v>
      </c>
      <c r="D111" s="103">
        <v>100830583</v>
      </c>
      <c r="E111" s="103">
        <v>76669149</v>
      </c>
      <c r="F111" s="103">
        <v>58922993</v>
      </c>
      <c r="G111" s="103">
        <v>84278634</v>
      </c>
      <c r="H111" s="103">
        <v>89944073</v>
      </c>
      <c r="I111" s="103">
        <v>102857943</v>
      </c>
      <c r="J111" s="103">
        <v>113189039</v>
      </c>
      <c r="K111" s="103">
        <v>83445481</v>
      </c>
      <c r="L111" s="103">
        <v>117438118</v>
      </c>
      <c r="M111" s="103">
        <v>107940175</v>
      </c>
    </row>
    <row r="112" spans="1:14" x14ac:dyDescent="0.25">
      <c r="A112" s="95" t="s">
        <v>20</v>
      </c>
      <c r="B112" s="103">
        <v>-1535357301</v>
      </c>
      <c r="C112" s="103">
        <v>-1536571742</v>
      </c>
      <c r="D112" s="103">
        <v>-1508972542</v>
      </c>
      <c r="E112" s="103">
        <v>-1681893892</v>
      </c>
      <c r="F112" s="103">
        <v>-1681535396</v>
      </c>
      <c r="G112" s="103">
        <v>-1678664489</v>
      </c>
      <c r="H112" s="103">
        <v>-1843382014</v>
      </c>
      <c r="I112" s="103">
        <v>-1845961337</v>
      </c>
      <c r="J112" s="103">
        <v>-1760674116</v>
      </c>
      <c r="K112" s="103">
        <v>-1930993146</v>
      </c>
      <c r="L112" s="103">
        <v>-1929183959</v>
      </c>
      <c r="M112" s="103">
        <v>-1915596858</v>
      </c>
    </row>
    <row r="113" spans="1:13" x14ac:dyDescent="0.25">
      <c r="A113" s="97" t="s">
        <v>1240</v>
      </c>
      <c r="B113" s="103">
        <v>-13858306</v>
      </c>
      <c r="C113" s="103">
        <v>-15001047</v>
      </c>
      <c r="D113" s="103">
        <v>12598153</v>
      </c>
      <c r="E113" s="103">
        <v>1343647</v>
      </c>
      <c r="F113" s="103">
        <v>1795940</v>
      </c>
      <c r="G113" s="103">
        <v>4666846</v>
      </c>
      <c r="H113" s="103">
        <v>3345149</v>
      </c>
      <c r="I113" s="103">
        <v>880720</v>
      </c>
      <c r="J113" s="103">
        <v>86167941</v>
      </c>
      <c r="K113" s="103">
        <v>87198344</v>
      </c>
      <c r="L113" s="103">
        <v>89064619</v>
      </c>
      <c r="M113" s="103">
        <v>102651720</v>
      </c>
    </row>
    <row r="114" spans="1:13" ht="22.5" x14ac:dyDescent="0.25">
      <c r="A114" s="110" t="s">
        <v>1241</v>
      </c>
      <c r="B114" s="109">
        <v>-13858306</v>
      </c>
      <c r="C114" s="109">
        <v>-15001047</v>
      </c>
      <c r="D114" s="109">
        <v>12598153</v>
      </c>
      <c r="E114" s="109">
        <v>1343647</v>
      </c>
      <c r="F114" s="109">
        <v>1795940</v>
      </c>
      <c r="G114" s="109">
        <v>4666846</v>
      </c>
      <c r="H114" s="109">
        <v>3345149</v>
      </c>
      <c r="I114" s="109">
        <v>880720</v>
      </c>
      <c r="J114" s="109">
        <v>86167941</v>
      </c>
      <c r="K114" s="109">
        <v>87198344</v>
      </c>
      <c r="L114" s="109">
        <v>89064619</v>
      </c>
      <c r="M114" s="109">
        <v>102651720</v>
      </c>
    </row>
    <row r="115" spans="1:13" x14ac:dyDescent="0.25">
      <c r="A115" s="97" t="s">
        <v>1242</v>
      </c>
      <c r="B115" s="103">
        <v>-160335028</v>
      </c>
      <c r="C115" s="103">
        <v>-160406727</v>
      </c>
      <c r="D115" s="103">
        <v>-160406727</v>
      </c>
      <c r="E115" s="103">
        <v>-322073572</v>
      </c>
      <c r="F115" s="103">
        <v>-322167368</v>
      </c>
      <c r="G115" s="103">
        <v>-322167368</v>
      </c>
      <c r="H115" s="103">
        <v>-485563196</v>
      </c>
      <c r="I115" s="103">
        <v>-485678090</v>
      </c>
      <c r="J115" s="103">
        <v>-485678090</v>
      </c>
      <c r="K115" s="103">
        <v>-657027523</v>
      </c>
      <c r="L115" s="103">
        <v>-657084611</v>
      </c>
      <c r="M115" s="103">
        <v>-657084611</v>
      </c>
    </row>
    <row r="116" spans="1:13" x14ac:dyDescent="0.25">
      <c r="A116" s="97" t="s">
        <v>1243</v>
      </c>
      <c r="B116" s="103">
        <v>-1361163967</v>
      </c>
      <c r="C116" s="103">
        <v>-1361163967</v>
      </c>
      <c r="D116" s="103">
        <v>-1361163967</v>
      </c>
      <c r="E116" s="103">
        <v>-1361163967</v>
      </c>
      <c r="F116" s="103">
        <v>-1361163967</v>
      </c>
      <c r="G116" s="103">
        <v>-1361163967</v>
      </c>
      <c r="H116" s="103">
        <v>-1361163967</v>
      </c>
      <c r="I116" s="103">
        <v>-1361163967</v>
      </c>
      <c r="J116" s="103">
        <v>-1361163967</v>
      </c>
      <c r="K116" s="103">
        <v>-1361163967</v>
      </c>
      <c r="L116" s="103">
        <v>-1361163967</v>
      </c>
      <c r="M116" s="103">
        <v>-1361163967</v>
      </c>
    </row>
    <row r="117" spans="1:13" ht="22.5" x14ac:dyDescent="0.25">
      <c r="A117" s="110" t="s">
        <v>1244</v>
      </c>
      <c r="B117" s="109">
        <v>792839</v>
      </c>
      <c r="C117" s="109">
        <v>792839</v>
      </c>
      <c r="D117" s="109">
        <v>792839</v>
      </c>
      <c r="E117" s="109">
        <v>792839</v>
      </c>
      <c r="F117" s="109">
        <v>792839</v>
      </c>
      <c r="G117" s="109">
        <v>792839</v>
      </c>
      <c r="H117" s="109">
        <v>792839</v>
      </c>
      <c r="I117" s="109">
        <v>792839</v>
      </c>
      <c r="J117" s="109">
        <v>792839</v>
      </c>
      <c r="K117" s="109">
        <v>792839</v>
      </c>
      <c r="L117" s="109">
        <v>792839</v>
      </c>
      <c r="M117" s="109">
        <v>792839</v>
      </c>
    </row>
    <row r="118" spans="1:13" x14ac:dyDescent="0.25">
      <c r="A118" s="100" t="s">
        <v>1245</v>
      </c>
      <c r="B118" s="103">
        <v>-1361956806</v>
      </c>
      <c r="C118" s="103">
        <v>-1361956806</v>
      </c>
      <c r="D118" s="103">
        <v>-1361956806</v>
      </c>
      <c r="E118" s="103">
        <v>-1361956806</v>
      </c>
      <c r="F118" s="103">
        <v>-1361956806</v>
      </c>
      <c r="G118" s="103">
        <v>-1361956806</v>
      </c>
      <c r="H118" s="103">
        <v>-1361956806</v>
      </c>
      <c r="I118" s="103">
        <v>-1361956806</v>
      </c>
      <c r="J118" s="103">
        <v>-1361956806</v>
      </c>
      <c r="K118" s="103">
        <v>-1361956806</v>
      </c>
      <c r="L118" s="103">
        <v>-1361956806</v>
      </c>
      <c r="M118" s="103">
        <v>-1361956806</v>
      </c>
    </row>
    <row r="119" spans="1:13" x14ac:dyDescent="0.25">
      <c r="A119" s="93" t="s">
        <v>21</v>
      </c>
      <c r="B119" s="104">
        <v>6364001573</v>
      </c>
      <c r="C119" s="104">
        <v>6418570858</v>
      </c>
      <c r="D119" s="104">
        <v>6495627459</v>
      </c>
      <c r="E119" s="104">
        <v>6532962341</v>
      </c>
      <c r="F119" s="104">
        <v>6600980980</v>
      </c>
      <c r="G119" s="104">
        <v>6665768268</v>
      </c>
      <c r="H119" s="104">
        <v>6518302318</v>
      </c>
      <c r="I119" s="104">
        <v>6611684151</v>
      </c>
      <c r="J119" s="104">
        <v>6944807511</v>
      </c>
      <c r="K119" s="104">
        <v>6784760467</v>
      </c>
      <c r="L119" s="104">
        <v>6847026936</v>
      </c>
      <c r="M119" s="104">
        <v>6933475602</v>
      </c>
    </row>
    <row r="120" spans="1:13" x14ac:dyDescent="0.25">
      <c r="A120" s="93" t="s">
        <v>1246</v>
      </c>
      <c r="B120" s="104">
        <v>6364001573</v>
      </c>
      <c r="C120" s="104">
        <v>6418570858</v>
      </c>
      <c r="D120" s="104">
        <v>6495627459</v>
      </c>
      <c r="E120" s="104">
        <v>6532962341</v>
      </c>
      <c r="F120" s="104">
        <v>6600980980</v>
      </c>
      <c r="G120" s="104">
        <v>6665768268</v>
      </c>
      <c r="H120" s="104">
        <v>6518302318</v>
      </c>
      <c r="I120" s="104">
        <v>6611684151</v>
      </c>
      <c r="J120" s="104">
        <v>6944807511</v>
      </c>
      <c r="K120" s="104">
        <v>6784760467</v>
      </c>
      <c r="L120" s="104">
        <v>6847026936</v>
      </c>
      <c r="M120" s="104">
        <v>6933475602</v>
      </c>
    </row>
    <row r="121" spans="1:13" x14ac:dyDescent="0.25">
      <c r="A121" s="105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</row>
    <row r="122" spans="1:13" ht="15.75" thickBot="1" x14ac:dyDescent="0.3">
      <c r="A122" s="93" t="s">
        <v>1247</v>
      </c>
      <c r="B122" s="111">
        <v>9994037474</v>
      </c>
      <c r="C122" s="111">
        <v>9959293395</v>
      </c>
      <c r="D122" s="111">
        <v>9996327243</v>
      </c>
      <c r="E122" s="111">
        <v>10000139007</v>
      </c>
      <c r="F122" s="111">
        <v>9971547922</v>
      </c>
      <c r="G122" s="111">
        <v>9997060582</v>
      </c>
      <c r="H122" s="111">
        <v>9996149060</v>
      </c>
      <c r="I122" s="111">
        <v>10020404574</v>
      </c>
      <c r="J122" s="111">
        <v>10243828581</v>
      </c>
      <c r="K122" s="111">
        <v>10235209519</v>
      </c>
      <c r="L122" s="111">
        <v>10175552474</v>
      </c>
      <c r="M122" s="111">
        <v>10187038558</v>
      </c>
    </row>
    <row r="123" spans="1:13" x14ac:dyDescent="0.25">
      <c r="A123" s="112" t="s">
        <v>1248</v>
      </c>
      <c r="B123" s="112"/>
      <c r="C123" s="112"/>
      <c r="D123" s="112"/>
      <c r="E123" s="112"/>
      <c r="F123" s="112"/>
      <c r="G123" s="112"/>
      <c r="H123" s="112"/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25"/>
  <sheetViews>
    <sheetView showGridLines="0" topLeftCell="A4" zoomScaleNormal="100" workbookViewId="0">
      <selection activeCell="O84" sqref="O84"/>
    </sheetView>
  </sheetViews>
  <sheetFormatPr defaultColWidth="8.7109375" defaultRowHeight="15" x14ac:dyDescent="0.25"/>
  <cols>
    <col min="1" max="1" width="35.7109375" customWidth="1"/>
    <col min="2" max="2" width="17.85546875" style="88" customWidth="1"/>
    <col min="3" max="14" width="17.85546875" customWidth="1"/>
    <col min="15" max="15" width="14.28515625" style="88" customWidth="1"/>
    <col min="16" max="16" width="17" style="88" customWidth="1"/>
    <col min="17" max="16384" width="8.7109375" style="88"/>
  </cols>
  <sheetData>
    <row r="1" spans="1:14" x14ac:dyDescent="0.25">
      <c r="A1" s="113" t="s">
        <v>1144</v>
      </c>
      <c r="C1" s="113"/>
      <c r="D1" s="113"/>
      <c r="E1" s="113"/>
      <c r="F1" s="113"/>
      <c r="G1" s="113"/>
      <c r="H1" s="113"/>
      <c r="I1" s="113"/>
    </row>
    <row r="2" spans="1:14" x14ac:dyDescent="0.25">
      <c r="A2" s="114" t="s">
        <v>147</v>
      </c>
      <c r="B2" s="163" t="s">
        <v>1307</v>
      </c>
      <c r="C2" s="114"/>
      <c r="D2" s="114"/>
      <c r="E2" s="114"/>
      <c r="F2" s="114"/>
      <c r="G2" s="114"/>
      <c r="H2" s="114"/>
      <c r="I2" s="114"/>
    </row>
    <row r="3" spans="1:14" x14ac:dyDescent="0.25">
      <c r="A3" s="114" t="s">
        <v>1249</v>
      </c>
      <c r="B3" s="163">
        <v>2021</v>
      </c>
      <c r="C3" s="114"/>
      <c r="D3" s="114"/>
      <c r="E3" s="114"/>
      <c r="F3" s="114"/>
      <c r="G3" s="114"/>
      <c r="H3" s="114"/>
      <c r="I3" s="114"/>
    </row>
    <row r="4" spans="1:14" x14ac:dyDescent="0.25">
      <c r="A4" s="115"/>
      <c r="B4" s="164" t="s">
        <v>1156</v>
      </c>
      <c r="C4" s="116" t="s">
        <v>1146</v>
      </c>
      <c r="D4" s="116" t="s">
        <v>1147</v>
      </c>
      <c r="E4" s="116" t="s">
        <v>1148</v>
      </c>
      <c r="F4" s="116" t="s">
        <v>1149</v>
      </c>
      <c r="G4" s="116" t="s">
        <v>28</v>
      </c>
      <c r="H4" s="116" t="s">
        <v>1150</v>
      </c>
      <c r="I4" s="116" t="s">
        <v>1151</v>
      </c>
      <c r="J4" s="116" t="s">
        <v>1152</v>
      </c>
      <c r="K4" s="116" t="s">
        <v>1153</v>
      </c>
      <c r="L4" s="116" t="s">
        <v>1154</v>
      </c>
      <c r="M4" s="116" t="s">
        <v>1155</v>
      </c>
      <c r="N4" s="116" t="s">
        <v>1156</v>
      </c>
    </row>
    <row r="5" spans="1:14" x14ac:dyDescent="0.25">
      <c r="A5" s="115"/>
      <c r="B5" s="165" t="s">
        <v>1157</v>
      </c>
      <c r="C5" s="117" t="s">
        <v>1157</v>
      </c>
      <c r="D5" s="117" t="s">
        <v>1157</v>
      </c>
      <c r="E5" s="117" t="s">
        <v>1157</v>
      </c>
      <c r="F5" s="117" t="s">
        <v>1157</v>
      </c>
      <c r="G5" s="117" t="s">
        <v>1157</v>
      </c>
      <c r="H5" s="117" t="s">
        <v>1157</v>
      </c>
      <c r="I5" s="117" t="s">
        <v>1157</v>
      </c>
      <c r="J5" s="117" t="s">
        <v>1157</v>
      </c>
      <c r="K5" s="117" t="s">
        <v>1157</v>
      </c>
      <c r="L5" s="117" t="s">
        <v>1157</v>
      </c>
      <c r="M5" s="117" t="s">
        <v>1157</v>
      </c>
      <c r="N5" s="117" t="s">
        <v>1157</v>
      </c>
    </row>
    <row r="6" spans="1:14" x14ac:dyDescent="0.25">
      <c r="A6" s="118" t="s">
        <v>1</v>
      </c>
      <c r="B6" s="94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118" t="s">
        <v>1158</v>
      </c>
      <c r="B7" s="94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</row>
    <row r="8" spans="1:14" x14ac:dyDescent="0.25">
      <c r="A8" s="120" t="s">
        <v>2</v>
      </c>
      <c r="B8" s="96">
        <v>159203891</v>
      </c>
      <c r="C8" s="121">
        <v>137171801</v>
      </c>
      <c r="D8" s="121">
        <v>3422098</v>
      </c>
      <c r="E8" s="121">
        <v>81703422</v>
      </c>
      <c r="F8" s="121">
        <v>223307064</v>
      </c>
      <c r="G8" s="121">
        <v>118222393</v>
      </c>
      <c r="H8" s="121">
        <v>73683763</v>
      </c>
      <c r="I8" s="121">
        <v>-35671273</v>
      </c>
      <c r="J8" s="121">
        <v>-30281406</v>
      </c>
      <c r="K8" s="121">
        <v>116391699</v>
      </c>
      <c r="L8" s="121">
        <v>93491110</v>
      </c>
      <c r="M8" s="121">
        <v>-36726526</v>
      </c>
      <c r="N8" s="121">
        <v>-61459391</v>
      </c>
    </row>
    <row r="9" spans="1:14" x14ac:dyDescent="0.25">
      <c r="A9" s="122" t="s">
        <v>1159</v>
      </c>
      <c r="B9" s="98" t="s">
        <v>3</v>
      </c>
      <c r="C9" s="121">
        <v>-60034510</v>
      </c>
      <c r="D9" s="121">
        <v>-70228135</v>
      </c>
      <c r="E9" s="121">
        <v>-94102717</v>
      </c>
      <c r="F9" s="123" t="s">
        <v>3</v>
      </c>
      <c r="G9" s="123" t="s">
        <v>3</v>
      </c>
      <c r="H9" s="123" t="s">
        <v>3</v>
      </c>
      <c r="I9" s="121">
        <v>-35779507</v>
      </c>
      <c r="J9" s="121">
        <v>-30731026</v>
      </c>
      <c r="K9" s="121">
        <v>-50540872</v>
      </c>
      <c r="L9" s="121">
        <v>-49618415</v>
      </c>
      <c r="M9" s="121">
        <v>-37099846</v>
      </c>
      <c r="N9" s="121">
        <v>-62181401</v>
      </c>
    </row>
    <row r="10" spans="1:14" x14ac:dyDescent="0.25">
      <c r="A10" s="122" t="s">
        <v>1160</v>
      </c>
      <c r="B10" s="96">
        <v>2203891</v>
      </c>
      <c r="C10" s="121">
        <v>706311</v>
      </c>
      <c r="D10" s="121">
        <v>1650233</v>
      </c>
      <c r="E10" s="121">
        <v>806139</v>
      </c>
      <c r="F10" s="121">
        <v>307064</v>
      </c>
      <c r="G10" s="121">
        <v>222393</v>
      </c>
      <c r="H10" s="121">
        <v>183763</v>
      </c>
      <c r="I10" s="121">
        <v>108234</v>
      </c>
      <c r="J10" s="121">
        <v>449619</v>
      </c>
      <c r="K10" s="121">
        <v>432571</v>
      </c>
      <c r="L10" s="121">
        <v>-1390475</v>
      </c>
      <c r="M10" s="121">
        <v>373321</v>
      </c>
      <c r="N10" s="121">
        <v>722009</v>
      </c>
    </row>
    <row r="11" spans="1:14" x14ac:dyDescent="0.25">
      <c r="A11" s="122" t="s">
        <v>1161</v>
      </c>
      <c r="B11" s="96">
        <v>157000000</v>
      </c>
      <c r="C11" s="121">
        <v>196500000</v>
      </c>
      <c r="D11" s="121">
        <v>72000000</v>
      </c>
      <c r="E11" s="121">
        <v>175000000</v>
      </c>
      <c r="F11" s="121">
        <v>223000000</v>
      </c>
      <c r="G11" s="121">
        <v>118000000</v>
      </c>
      <c r="H11" s="121">
        <v>73500000</v>
      </c>
      <c r="I11" s="123" t="s">
        <v>3</v>
      </c>
      <c r="J11" s="123" t="s">
        <v>3</v>
      </c>
      <c r="K11" s="121">
        <v>166500000</v>
      </c>
      <c r="L11" s="121">
        <v>144500000</v>
      </c>
      <c r="M11" s="123" t="s">
        <v>3</v>
      </c>
      <c r="N11" s="123" t="s">
        <v>3</v>
      </c>
    </row>
    <row r="12" spans="1:14" x14ac:dyDescent="0.25">
      <c r="A12" s="120" t="s">
        <v>1162</v>
      </c>
      <c r="B12" s="96">
        <v>5238090</v>
      </c>
      <c r="C12" s="121">
        <v>4004353</v>
      </c>
      <c r="D12" s="121">
        <v>3721138</v>
      </c>
      <c r="E12" s="121">
        <v>3656759</v>
      </c>
      <c r="F12" s="121">
        <v>5632773</v>
      </c>
      <c r="G12" s="121">
        <v>5540452</v>
      </c>
      <c r="H12" s="121">
        <v>5909582</v>
      </c>
      <c r="I12" s="121">
        <v>5422872</v>
      </c>
      <c r="J12" s="121">
        <v>5305409</v>
      </c>
      <c r="K12" s="121">
        <v>4600495</v>
      </c>
      <c r="L12" s="121">
        <v>3736621</v>
      </c>
      <c r="M12" s="121">
        <v>3697481</v>
      </c>
      <c r="N12" s="121">
        <v>3220594</v>
      </c>
    </row>
    <row r="13" spans="1:14" x14ac:dyDescent="0.25">
      <c r="A13" s="122" t="s">
        <v>1163</v>
      </c>
      <c r="B13" s="96">
        <v>203259</v>
      </c>
      <c r="C13" s="121">
        <v>259082</v>
      </c>
      <c r="D13" s="121">
        <v>61188</v>
      </c>
      <c r="E13" s="121">
        <v>101530</v>
      </c>
      <c r="F13" s="121">
        <v>200852</v>
      </c>
      <c r="G13" s="121">
        <v>347838</v>
      </c>
      <c r="H13" s="121">
        <v>494790</v>
      </c>
      <c r="I13" s="121">
        <v>37914</v>
      </c>
      <c r="J13" s="121">
        <v>37914</v>
      </c>
      <c r="K13" s="121">
        <v>178999</v>
      </c>
      <c r="L13" s="121">
        <v>562085</v>
      </c>
      <c r="M13" s="121">
        <v>17489</v>
      </c>
      <c r="N13" s="121">
        <v>17489</v>
      </c>
    </row>
    <row r="14" spans="1:14" x14ac:dyDescent="0.25">
      <c r="A14" s="124" t="s">
        <v>1164</v>
      </c>
      <c r="B14" s="96">
        <v>185770</v>
      </c>
      <c r="C14" s="121">
        <v>241593</v>
      </c>
      <c r="D14" s="121">
        <v>43699</v>
      </c>
      <c r="E14" s="121">
        <v>84041</v>
      </c>
      <c r="F14" s="121">
        <v>183363</v>
      </c>
      <c r="G14" s="121">
        <v>330349</v>
      </c>
      <c r="H14" s="121">
        <v>477301</v>
      </c>
      <c r="I14" s="121">
        <v>20425</v>
      </c>
      <c r="J14" s="121">
        <v>20425</v>
      </c>
      <c r="K14" s="121">
        <v>161510</v>
      </c>
      <c r="L14" s="121">
        <v>544596</v>
      </c>
      <c r="M14" s="123" t="s">
        <v>3</v>
      </c>
      <c r="N14" s="123" t="s">
        <v>3</v>
      </c>
    </row>
    <row r="15" spans="1:14" x14ac:dyDescent="0.25">
      <c r="A15" s="124" t="s">
        <v>1165</v>
      </c>
      <c r="B15" s="96">
        <v>92212</v>
      </c>
      <c r="C15" s="121">
        <v>92212</v>
      </c>
      <c r="D15" s="121">
        <v>92212</v>
      </c>
      <c r="E15" s="121">
        <v>92212</v>
      </c>
      <c r="F15" s="121">
        <v>92212</v>
      </c>
      <c r="G15" s="121">
        <v>92212</v>
      </c>
      <c r="H15" s="121">
        <v>92212</v>
      </c>
      <c r="I15" s="121">
        <v>92212</v>
      </c>
      <c r="J15" s="121">
        <v>92212</v>
      </c>
      <c r="K15" s="121">
        <v>92212</v>
      </c>
      <c r="L15" s="121">
        <v>92212</v>
      </c>
      <c r="M15" s="121">
        <v>92212</v>
      </c>
      <c r="N15" s="121">
        <v>92212</v>
      </c>
    </row>
    <row r="16" spans="1:14" x14ac:dyDescent="0.25">
      <c r="A16" s="124" t="s">
        <v>1166</v>
      </c>
      <c r="B16" s="96">
        <v>-74723</v>
      </c>
      <c r="C16" s="121">
        <v>-74723</v>
      </c>
      <c r="D16" s="121">
        <v>-74723</v>
      </c>
      <c r="E16" s="121">
        <v>-74723</v>
      </c>
      <c r="F16" s="121">
        <v>-74723</v>
      </c>
      <c r="G16" s="121">
        <v>-74723</v>
      </c>
      <c r="H16" s="121">
        <v>-74723</v>
      </c>
      <c r="I16" s="121">
        <v>-74723</v>
      </c>
      <c r="J16" s="121">
        <v>-74723</v>
      </c>
      <c r="K16" s="121">
        <v>-74723</v>
      </c>
      <c r="L16" s="121">
        <v>-74723</v>
      </c>
      <c r="M16" s="121">
        <v>-74723</v>
      </c>
      <c r="N16" s="121">
        <v>-74723</v>
      </c>
    </row>
    <row r="17" spans="1:14" x14ac:dyDescent="0.25">
      <c r="A17" s="122" t="s">
        <v>1167</v>
      </c>
      <c r="B17" s="96">
        <v>5034831</v>
      </c>
      <c r="C17" s="121">
        <v>3745271</v>
      </c>
      <c r="D17" s="121">
        <v>3659951</v>
      </c>
      <c r="E17" s="121">
        <v>3555229</v>
      </c>
      <c r="F17" s="121">
        <v>5431921</v>
      </c>
      <c r="G17" s="121">
        <v>5192613</v>
      </c>
      <c r="H17" s="121">
        <v>5414792</v>
      </c>
      <c r="I17" s="121">
        <v>5384959</v>
      </c>
      <c r="J17" s="121">
        <v>5267495</v>
      </c>
      <c r="K17" s="121">
        <v>4421496</v>
      </c>
      <c r="L17" s="121">
        <v>3174537</v>
      </c>
      <c r="M17" s="121">
        <v>3679992</v>
      </c>
      <c r="N17" s="121">
        <v>3203105</v>
      </c>
    </row>
    <row r="18" spans="1:14" x14ac:dyDescent="0.25">
      <c r="A18" s="124" t="s">
        <v>1168</v>
      </c>
      <c r="B18" s="96">
        <v>4726080</v>
      </c>
      <c r="C18" s="121">
        <v>3412087</v>
      </c>
      <c r="D18" s="121">
        <v>3415543</v>
      </c>
      <c r="E18" s="121">
        <v>3285486</v>
      </c>
      <c r="F18" s="121">
        <v>5096187</v>
      </c>
      <c r="G18" s="121">
        <v>4875824</v>
      </c>
      <c r="H18" s="121">
        <v>5070629</v>
      </c>
      <c r="I18" s="121">
        <v>4927268</v>
      </c>
      <c r="J18" s="121">
        <v>4943167</v>
      </c>
      <c r="K18" s="121">
        <v>3976367</v>
      </c>
      <c r="L18" s="121">
        <v>2750303</v>
      </c>
      <c r="M18" s="121">
        <v>3371323</v>
      </c>
      <c r="N18" s="121">
        <v>2915666</v>
      </c>
    </row>
    <row r="19" spans="1:14" x14ac:dyDescent="0.25">
      <c r="A19" s="124" t="s">
        <v>1169</v>
      </c>
      <c r="B19" s="96">
        <v>308751</v>
      </c>
      <c r="C19" s="121">
        <v>333184</v>
      </c>
      <c r="D19" s="121">
        <v>244408</v>
      </c>
      <c r="E19" s="121">
        <v>269743</v>
      </c>
      <c r="F19" s="121">
        <v>335735</v>
      </c>
      <c r="G19" s="121">
        <v>316789</v>
      </c>
      <c r="H19" s="121">
        <v>344163</v>
      </c>
      <c r="I19" s="121">
        <v>457691</v>
      </c>
      <c r="J19" s="121">
        <v>324329</v>
      </c>
      <c r="K19" s="121">
        <v>445129</v>
      </c>
      <c r="L19" s="121">
        <v>424233</v>
      </c>
      <c r="M19" s="121">
        <v>308670</v>
      </c>
      <c r="N19" s="121">
        <v>287438</v>
      </c>
    </row>
    <row r="20" spans="1:14" x14ac:dyDescent="0.25">
      <c r="A20" s="120" t="s">
        <v>1170</v>
      </c>
      <c r="B20" s="96">
        <v>2316536296</v>
      </c>
      <c r="C20" s="121">
        <v>2324806344</v>
      </c>
      <c r="D20" s="121">
        <v>2331971526</v>
      </c>
      <c r="E20" s="121">
        <v>2323868903</v>
      </c>
      <c r="F20" s="121">
        <v>2362523589</v>
      </c>
      <c r="G20" s="121">
        <v>2355342390</v>
      </c>
      <c r="H20" s="121">
        <v>2351748852</v>
      </c>
      <c r="I20" s="121">
        <v>2415409707</v>
      </c>
      <c r="J20" s="121">
        <v>2854393003</v>
      </c>
      <c r="K20" s="121">
        <v>2940484082</v>
      </c>
      <c r="L20" s="121">
        <v>2942552917</v>
      </c>
      <c r="M20" s="121">
        <v>2894501690</v>
      </c>
      <c r="N20" s="121">
        <v>2386330249</v>
      </c>
    </row>
    <row r="21" spans="1:14" x14ac:dyDescent="0.25">
      <c r="A21" s="122" t="s">
        <v>1171</v>
      </c>
      <c r="B21" s="96">
        <v>28053169</v>
      </c>
      <c r="C21" s="121">
        <v>30249743</v>
      </c>
      <c r="D21" s="121">
        <v>38526991</v>
      </c>
      <c r="E21" s="121">
        <v>46969664</v>
      </c>
      <c r="F21" s="121">
        <v>56002457</v>
      </c>
      <c r="G21" s="121">
        <v>64526452</v>
      </c>
      <c r="H21" s="121">
        <v>31983472</v>
      </c>
      <c r="I21" s="121">
        <v>34073497</v>
      </c>
      <c r="J21" s="121">
        <v>42855356</v>
      </c>
      <c r="K21" s="121">
        <v>52016793</v>
      </c>
      <c r="L21" s="121">
        <v>60764925</v>
      </c>
      <c r="M21" s="121">
        <v>29111246</v>
      </c>
      <c r="N21" s="121">
        <v>12261021</v>
      </c>
    </row>
    <row r="22" spans="1:14" ht="22.5" x14ac:dyDescent="0.25">
      <c r="A22" s="125" t="s">
        <v>1172</v>
      </c>
      <c r="B22" s="102">
        <v>2190506016</v>
      </c>
      <c r="C22" s="126">
        <v>2193953906</v>
      </c>
      <c r="D22" s="126">
        <v>2192233238</v>
      </c>
      <c r="E22" s="126">
        <v>2175435691</v>
      </c>
      <c r="F22" s="126">
        <v>2200129281</v>
      </c>
      <c r="G22" s="126">
        <v>2188172055</v>
      </c>
      <c r="H22" s="126">
        <v>2201508247</v>
      </c>
      <c r="I22" s="126">
        <v>2273286699</v>
      </c>
      <c r="J22" s="126">
        <v>2704050087</v>
      </c>
      <c r="K22" s="126">
        <v>2775698398</v>
      </c>
      <c r="L22" s="126">
        <v>2768725912</v>
      </c>
      <c r="M22" s="126">
        <v>2751775556</v>
      </c>
      <c r="N22" s="126">
        <v>2256329706</v>
      </c>
    </row>
    <row r="23" spans="1:14" x14ac:dyDescent="0.25">
      <c r="A23" s="122" t="s">
        <v>1173</v>
      </c>
      <c r="B23" s="96">
        <v>97977110</v>
      </c>
      <c r="C23" s="121">
        <v>100602695</v>
      </c>
      <c r="D23" s="121">
        <v>101211297</v>
      </c>
      <c r="E23" s="121">
        <v>101463548</v>
      </c>
      <c r="F23" s="121">
        <v>106391851</v>
      </c>
      <c r="G23" s="121">
        <v>102643883</v>
      </c>
      <c r="H23" s="121">
        <v>118257134</v>
      </c>
      <c r="I23" s="121">
        <v>108049511</v>
      </c>
      <c r="J23" s="121">
        <v>107487560</v>
      </c>
      <c r="K23" s="121">
        <v>112768891</v>
      </c>
      <c r="L23" s="121">
        <v>113062080</v>
      </c>
      <c r="M23" s="121">
        <v>113614888</v>
      </c>
      <c r="N23" s="121">
        <v>117739522</v>
      </c>
    </row>
    <row r="24" spans="1:14" x14ac:dyDescent="0.25">
      <c r="A24" s="120" t="s">
        <v>1174</v>
      </c>
      <c r="B24" s="96">
        <v>109374</v>
      </c>
      <c r="C24" s="121">
        <v>203282</v>
      </c>
      <c r="D24" s="121">
        <v>203282</v>
      </c>
      <c r="E24" s="121">
        <v>109375</v>
      </c>
      <c r="F24" s="121">
        <v>109375</v>
      </c>
      <c r="G24" s="121">
        <v>109375</v>
      </c>
      <c r="H24" s="121">
        <v>109375</v>
      </c>
      <c r="I24" s="121">
        <v>109375</v>
      </c>
      <c r="J24" s="121">
        <v>109375</v>
      </c>
      <c r="K24" s="121">
        <v>109375</v>
      </c>
      <c r="L24" s="121">
        <v>109375</v>
      </c>
      <c r="M24" s="121">
        <v>204159</v>
      </c>
      <c r="N24" s="121">
        <v>204159</v>
      </c>
    </row>
    <row r="25" spans="1:14" x14ac:dyDescent="0.25">
      <c r="A25" s="122" t="s">
        <v>1175</v>
      </c>
      <c r="B25" s="96">
        <v>109374</v>
      </c>
      <c r="C25" s="121">
        <v>203282</v>
      </c>
      <c r="D25" s="121">
        <v>203282</v>
      </c>
      <c r="E25" s="121">
        <v>109375</v>
      </c>
      <c r="F25" s="121">
        <v>109375</v>
      </c>
      <c r="G25" s="121">
        <v>109375</v>
      </c>
      <c r="H25" s="121">
        <v>109375</v>
      </c>
      <c r="I25" s="121">
        <v>109375</v>
      </c>
      <c r="J25" s="121">
        <v>109375</v>
      </c>
      <c r="K25" s="121">
        <v>109375</v>
      </c>
      <c r="L25" s="121">
        <v>109375</v>
      </c>
      <c r="M25" s="121">
        <v>204159</v>
      </c>
      <c r="N25" s="121">
        <v>204159</v>
      </c>
    </row>
    <row r="26" spans="1:14" x14ac:dyDescent="0.25">
      <c r="A26" s="120" t="s">
        <v>1176</v>
      </c>
      <c r="B26" s="103">
        <v>10984783</v>
      </c>
      <c r="C26" s="127">
        <v>10984783</v>
      </c>
      <c r="D26" s="127">
        <v>10984783</v>
      </c>
      <c r="E26" s="127">
        <v>7621296</v>
      </c>
      <c r="F26" s="127">
        <v>7621296</v>
      </c>
      <c r="G26" s="127">
        <v>7621296</v>
      </c>
      <c r="H26" s="127">
        <v>5036471</v>
      </c>
      <c r="I26" s="127">
        <v>5036471</v>
      </c>
      <c r="J26" s="127">
        <v>5036471</v>
      </c>
      <c r="K26" s="127">
        <v>915320</v>
      </c>
      <c r="L26" s="127">
        <v>915320</v>
      </c>
      <c r="M26" s="127">
        <v>915320</v>
      </c>
      <c r="N26" s="127">
        <v>2132731</v>
      </c>
    </row>
    <row r="27" spans="1:14" x14ac:dyDescent="0.25">
      <c r="A27" s="122" t="s">
        <v>1177</v>
      </c>
      <c r="B27" s="103">
        <v>64783</v>
      </c>
      <c r="C27" s="127">
        <v>64783</v>
      </c>
      <c r="D27" s="127">
        <v>64783</v>
      </c>
      <c r="E27" s="127">
        <v>565296</v>
      </c>
      <c r="F27" s="127">
        <v>565296</v>
      </c>
      <c r="G27" s="127">
        <v>565296</v>
      </c>
      <c r="H27" s="127">
        <v>2656471</v>
      </c>
      <c r="I27" s="127">
        <v>2656471</v>
      </c>
      <c r="J27" s="127">
        <v>2656471</v>
      </c>
      <c r="K27" s="127">
        <v>915320</v>
      </c>
      <c r="L27" s="127">
        <v>915320</v>
      </c>
      <c r="M27" s="127">
        <v>915320</v>
      </c>
      <c r="N27" s="127">
        <v>1905984</v>
      </c>
    </row>
    <row r="28" spans="1:14" x14ac:dyDescent="0.25">
      <c r="A28" s="122" t="s">
        <v>1178</v>
      </c>
      <c r="B28" s="103">
        <v>10920000</v>
      </c>
      <c r="C28" s="127">
        <v>10920000</v>
      </c>
      <c r="D28" s="127">
        <v>10920000</v>
      </c>
      <c r="E28" s="127">
        <v>7056000</v>
      </c>
      <c r="F28" s="127">
        <v>7056000</v>
      </c>
      <c r="G28" s="127">
        <v>7056000</v>
      </c>
      <c r="H28" s="127">
        <v>2380000</v>
      </c>
      <c r="I28" s="127">
        <v>2380000</v>
      </c>
      <c r="J28" s="127">
        <v>2380000</v>
      </c>
      <c r="K28" s="128" t="s">
        <v>3</v>
      </c>
      <c r="L28" s="128" t="s">
        <v>3</v>
      </c>
      <c r="M28" s="128" t="s">
        <v>3</v>
      </c>
      <c r="N28" s="127">
        <v>226747</v>
      </c>
    </row>
    <row r="29" spans="1:14" x14ac:dyDescent="0.25">
      <c r="A29" s="120" t="s">
        <v>1179</v>
      </c>
      <c r="B29" s="103">
        <v>4274009</v>
      </c>
      <c r="C29" s="127">
        <v>4397165</v>
      </c>
      <c r="D29" s="127">
        <v>4559170</v>
      </c>
      <c r="E29" s="127">
        <v>4751991</v>
      </c>
      <c r="F29" s="127">
        <v>8639212</v>
      </c>
      <c r="G29" s="127">
        <v>5676994</v>
      </c>
      <c r="H29" s="127">
        <v>6179343</v>
      </c>
      <c r="I29" s="127">
        <v>6891206</v>
      </c>
      <c r="J29" s="127">
        <v>7364580</v>
      </c>
      <c r="K29" s="127">
        <v>8080492</v>
      </c>
      <c r="L29" s="127">
        <v>8577893</v>
      </c>
      <c r="M29" s="127">
        <v>8630100</v>
      </c>
      <c r="N29" s="127">
        <v>8845445</v>
      </c>
    </row>
    <row r="30" spans="1:14" x14ac:dyDescent="0.25">
      <c r="A30" s="120" t="s">
        <v>4</v>
      </c>
      <c r="B30" s="103">
        <v>2902627</v>
      </c>
      <c r="C30" s="127">
        <v>3507957</v>
      </c>
      <c r="D30" s="127">
        <v>3403917</v>
      </c>
      <c r="E30" s="127">
        <v>3074178</v>
      </c>
      <c r="F30" s="127">
        <v>3114117</v>
      </c>
      <c r="G30" s="127">
        <v>3852591</v>
      </c>
      <c r="H30" s="127">
        <v>2328856</v>
      </c>
      <c r="I30" s="127">
        <v>1967337</v>
      </c>
      <c r="J30" s="127">
        <v>1855741</v>
      </c>
      <c r="K30" s="127">
        <v>1368260</v>
      </c>
      <c r="L30" s="127">
        <v>876052</v>
      </c>
      <c r="M30" s="127">
        <v>3249084</v>
      </c>
      <c r="N30" s="127">
        <v>2930480</v>
      </c>
    </row>
    <row r="31" spans="1:14" x14ac:dyDescent="0.25">
      <c r="A31" s="122" t="s">
        <v>1180</v>
      </c>
      <c r="B31" s="103">
        <v>0</v>
      </c>
      <c r="C31" s="127">
        <v>0</v>
      </c>
      <c r="D31" s="127">
        <v>0</v>
      </c>
      <c r="E31" s="127">
        <v>0</v>
      </c>
      <c r="F31" s="127">
        <v>0</v>
      </c>
      <c r="G31" s="127">
        <v>1034873</v>
      </c>
      <c r="H31" s="127">
        <v>0</v>
      </c>
      <c r="I31" s="127">
        <v>0</v>
      </c>
      <c r="J31" s="127">
        <v>0</v>
      </c>
      <c r="K31" s="127">
        <v>0</v>
      </c>
      <c r="L31" s="127">
        <v>0</v>
      </c>
      <c r="M31" s="127">
        <v>0</v>
      </c>
      <c r="N31" s="127">
        <v>0</v>
      </c>
    </row>
    <row r="32" spans="1:14" x14ac:dyDescent="0.25">
      <c r="A32" s="122" t="s">
        <v>1181</v>
      </c>
      <c r="B32" s="103">
        <v>2902627</v>
      </c>
      <c r="C32" s="127">
        <v>3507957</v>
      </c>
      <c r="D32" s="127">
        <v>3403917</v>
      </c>
      <c r="E32" s="127">
        <v>3074178</v>
      </c>
      <c r="F32" s="127">
        <v>3114117</v>
      </c>
      <c r="G32" s="127">
        <v>2817718</v>
      </c>
      <c r="H32" s="127">
        <v>2328856</v>
      </c>
      <c r="I32" s="127">
        <v>1967337</v>
      </c>
      <c r="J32" s="127">
        <v>1855741</v>
      </c>
      <c r="K32" s="127">
        <v>1368260</v>
      </c>
      <c r="L32" s="127">
        <v>876052</v>
      </c>
      <c r="M32" s="127">
        <v>3249084</v>
      </c>
      <c r="N32" s="127">
        <v>2930480</v>
      </c>
    </row>
    <row r="33" spans="1:14" x14ac:dyDescent="0.25">
      <c r="A33" s="118" t="s">
        <v>5</v>
      </c>
      <c r="B33" s="104">
        <v>2499249070</v>
      </c>
      <c r="C33" s="129">
        <v>2485075685</v>
      </c>
      <c r="D33" s="129">
        <v>2358265914</v>
      </c>
      <c r="E33" s="129">
        <v>2424785924</v>
      </c>
      <c r="F33" s="129">
        <v>2610947426</v>
      </c>
      <c r="G33" s="129">
        <v>2496365490</v>
      </c>
      <c r="H33" s="129">
        <v>2444996242</v>
      </c>
      <c r="I33" s="129">
        <v>2399165696</v>
      </c>
      <c r="J33" s="129">
        <v>2843783172</v>
      </c>
      <c r="K33" s="129">
        <v>3071949722</v>
      </c>
      <c r="L33" s="129">
        <v>3050259287</v>
      </c>
      <c r="M33" s="129">
        <v>2874471309</v>
      </c>
      <c r="N33" s="129">
        <v>2342204266</v>
      </c>
    </row>
    <row r="34" spans="1:14" x14ac:dyDescent="0.25">
      <c r="A34" s="130"/>
      <c r="B34" s="94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</row>
    <row r="35" spans="1:14" x14ac:dyDescent="0.25">
      <c r="A35" s="118" t="s">
        <v>1182</v>
      </c>
      <c r="B35" s="103">
        <v>1347308</v>
      </c>
      <c r="C35" s="127">
        <v>1346713</v>
      </c>
      <c r="D35" s="127">
        <v>1343703</v>
      </c>
      <c r="E35" s="127">
        <v>1348064</v>
      </c>
      <c r="F35" s="127">
        <v>1406256</v>
      </c>
      <c r="G35" s="127">
        <v>1336061</v>
      </c>
      <c r="H35" s="127">
        <v>1328944</v>
      </c>
      <c r="I35" s="127">
        <v>1320008</v>
      </c>
      <c r="J35" s="127">
        <v>1436111</v>
      </c>
      <c r="K35" s="127">
        <v>1425394</v>
      </c>
      <c r="L35" s="127">
        <v>1423511</v>
      </c>
      <c r="M35" s="127">
        <v>1528022</v>
      </c>
      <c r="N35" s="127">
        <v>1418902</v>
      </c>
    </row>
    <row r="36" spans="1:14" x14ac:dyDescent="0.25">
      <c r="A36" s="122" t="s">
        <v>1183</v>
      </c>
      <c r="B36" s="103">
        <v>4188018</v>
      </c>
      <c r="C36" s="127">
        <v>4188018</v>
      </c>
      <c r="D36" s="127">
        <v>4188018</v>
      </c>
      <c r="E36" s="127">
        <v>4188018</v>
      </c>
      <c r="F36" s="127">
        <v>4188018</v>
      </c>
      <c r="G36" s="127">
        <v>4188018</v>
      </c>
      <c r="H36" s="127">
        <v>4188018</v>
      </c>
      <c r="I36" s="127">
        <v>4188018</v>
      </c>
      <c r="J36" s="127">
        <v>4188018</v>
      </c>
      <c r="K36" s="127">
        <v>4188018</v>
      </c>
      <c r="L36" s="127">
        <v>4188018</v>
      </c>
      <c r="M36" s="127">
        <v>4188018</v>
      </c>
      <c r="N36" s="127">
        <v>4188018</v>
      </c>
    </row>
    <row r="37" spans="1:14" x14ac:dyDescent="0.25">
      <c r="A37" s="122" t="s">
        <v>1184</v>
      </c>
      <c r="B37" s="103">
        <v>-3046142</v>
      </c>
      <c r="C37" s="127">
        <v>-3083839</v>
      </c>
      <c r="D37" s="127">
        <v>-3121536</v>
      </c>
      <c r="E37" s="127">
        <v>-3159234</v>
      </c>
      <c r="F37" s="127">
        <v>-3196931</v>
      </c>
      <c r="G37" s="127">
        <v>-3234628</v>
      </c>
      <c r="H37" s="127">
        <v>-3272325</v>
      </c>
      <c r="I37" s="127">
        <v>-3307975</v>
      </c>
      <c r="J37" s="127">
        <v>-3343625</v>
      </c>
      <c r="K37" s="127">
        <v>-3379274</v>
      </c>
      <c r="L37" s="127">
        <v>-3414924</v>
      </c>
      <c r="M37" s="127">
        <v>-3442108</v>
      </c>
      <c r="N37" s="127">
        <v>-3469291</v>
      </c>
    </row>
    <row r="38" spans="1:14" x14ac:dyDescent="0.25">
      <c r="A38" s="122" t="s">
        <v>1185</v>
      </c>
      <c r="B38" s="103">
        <v>205432</v>
      </c>
      <c r="C38" s="127">
        <v>242534</v>
      </c>
      <c r="D38" s="127">
        <v>277221</v>
      </c>
      <c r="E38" s="127">
        <v>319280</v>
      </c>
      <c r="F38" s="127">
        <v>415168</v>
      </c>
      <c r="G38" s="127">
        <v>382671</v>
      </c>
      <c r="H38" s="127">
        <v>413251</v>
      </c>
      <c r="I38" s="127">
        <v>439965</v>
      </c>
      <c r="J38" s="127">
        <v>591718</v>
      </c>
      <c r="K38" s="127">
        <v>616651</v>
      </c>
      <c r="L38" s="127">
        <v>650417</v>
      </c>
      <c r="M38" s="127">
        <v>782112</v>
      </c>
      <c r="N38" s="127">
        <v>700175</v>
      </c>
    </row>
    <row r="39" spans="1:14" x14ac:dyDescent="0.25">
      <c r="A39" s="130"/>
      <c r="B39" s="106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pans="1:14" x14ac:dyDescent="0.25">
      <c r="A40" s="118" t="s">
        <v>6</v>
      </c>
      <c r="B40" s="94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</row>
    <row r="41" spans="1:14" x14ac:dyDescent="0.25">
      <c r="A41" s="120" t="s">
        <v>1186</v>
      </c>
      <c r="B41" s="103">
        <v>63819</v>
      </c>
      <c r="C41" s="127">
        <v>63819</v>
      </c>
      <c r="D41" s="127">
        <v>63819</v>
      </c>
      <c r="E41" s="127">
        <v>424694</v>
      </c>
      <c r="F41" s="127">
        <v>424694</v>
      </c>
      <c r="G41" s="127">
        <v>424694</v>
      </c>
      <c r="H41" s="127">
        <v>4042046</v>
      </c>
      <c r="I41" s="127">
        <v>4042046</v>
      </c>
      <c r="J41" s="127">
        <v>4042046</v>
      </c>
      <c r="K41" s="127">
        <v>4566852</v>
      </c>
      <c r="L41" s="127">
        <v>4566852</v>
      </c>
      <c r="M41" s="127">
        <v>4566852</v>
      </c>
      <c r="N41" s="127">
        <v>3285192</v>
      </c>
    </row>
    <row r="42" spans="1:14" x14ac:dyDescent="0.25">
      <c r="A42" s="122" t="s">
        <v>1187</v>
      </c>
      <c r="B42" s="103">
        <v>63819</v>
      </c>
      <c r="C42" s="127">
        <v>63819</v>
      </c>
      <c r="D42" s="127">
        <v>63819</v>
      </c>
      <c r="E42" s="127">
        <v>424694</v>
      </c>
      <c r="F42" s="127">
        <v>424694</v>
      </c>
      <c r="G42" s="127">
        <v>424694</v>
      </c>
      <c r="H42" s="127">
        <v>4042046</v>
      </c>
      <c r="I42" s="127">
        <v>4042046</v>
      </c>
      <c r="J42" s="127">
        <v>4042046</v>
      </c>
      <c r="K42" s="127">
        <v>4566852</v>
      </c>
      <c r="L42" s="127">
        <v>4566852</v>
      </c>
      <c r="M42" s="127">
        <v>4566852</v>
      </c>
      <c r="N42" s="127">
        <v>3285192</v>
      </c>
    </row>
    <row r="43" spans="1:14" x14ac:dyDescent="0.25">
      <c r="A43" s="120" t="s">
        <v>8</v>
      </c>
      <c r="B43" s="103">
        <v>2959772</v>
      </c>
      <c r="C43" s="127">
        <v>2959772</v>
      </c>
      <c r="D43" s="127">
        <v>2959772</v>
      </c>
      <c r="E43" s="127">
        <v>2959772</v>
      </c>
      <c r="F43" s="127">
        <v>2959772</v>
      </c>
      <c r="G43" s="127">
        <v>2959772</v>
      </c>
      <c r="H43" s="127">
        <v>2959772</v>
      </c>
      <c r="I43" s="127">
        <v>2959772</v>
      </c>
      <c r="J43" s="127">
        <v>2959772</v>
      </c>
      <c r="K43" s="127">
        <v>2959772</v>
      </c>
      <c r="L43" s="127">
        <v>2959772</v>
      </c>
      <c r="M43" s="127">
        <v>2959772</v>
      </c>
      <c r="N43" s="127">
        <v>2959772</v>
      </c>
    </row>
    <row r="44" spans="1:14" x14ac:dyDescent="0.25">
      <c r="A44" s="122" t="s">
        <v>1188</v>
      </c>
      <c r="B44" s="103">
        <v>2959772</v>
      </c>
      <c r="C44" s="127">
        <v>2959772</v>
      </c>
      <c r="D44" s="127">
        <v>2959772</v>
      </c>
      <c r="E44" s="127">
        <v>2959772</v>
      </c>
      <c r="F44" s="127">
        <v>2959772</v>
      </c>
      <c r="G44" s="127">
        <v>2959772</v>
      </c>
      <c r="H44" s="127">
        <v>2959772</v>
      </c>
      <c r="I44" s="127">
        <v>2959772</v>
      </c>
      <c r="J44" s="127">
        <v>2959772</v>
      </c>
      <c r="K44" s="127">
        <v>2959772</v>
      </c>
      <c r="L44" s="127">
        <v>2959772</v>
      </c>
      <c r="M44" s="127">
        <v>2959772</v>
      </c>
      <c r="N44" s="127">
        <v>2959772</v>
      </c>
    </row>
    <row r="45" spans="1:14" x14ac:dyDescent="0.25">
      <c r="A45" s="120" t="s">
        <v>1189</v>
      </c>
      <c r="B45" s="103">
        <v>7537997852</v>
      </c>
      <c r="C45" s="127">
        <v>7537597611</v>
      </c>
      <c r="D45" s="127">
        <v>7538350704</v>
      </c>
      <c r="E45" s="127">
        <v>7538103796</v>
      </c>
      <c r="F45" s="127">
        <v>7537856889</v>
      </c>
      <c r="G45" s="127">
        <v>7537609980</v>
      </c>
      <c r="H45" s="127">
        <v>7529094012</v>
      </c>
      <c r="I45" s="127">
        <v>7528847105</v>
      </c>
      <c r="J45" s="127">
        <v>7528600197</v>
      </c>
      <c r="K45" s="127">
        <v>7528367181</v>
      </c>
      <c r="L45" s="127">
        <v>7528118334</v>
      </c>
      <c r="M45" s="127">
        <v>7570620567</v>
      </c>
      <c r="N45" s="127">
        <v>8039570050</v>
      </c>
    </row>
    <row r="46" spans="1:14" x14ac:dyDescent="0.25">
      <c r="A46" s="122" t="s">
        <v>1190</v>
      </c>
      <c r="B46" s="103">
        <v>7500000</v>
      </c>
      <c r="C46" s="127">
        <v>7500000</v>
      </c>
      <c r="D46" s="127">
        <v>7500000</v>
      </c>
      <c r="E46" s="127">
        <v>7500000</v>
      </c>
      <c r="F46" s="127">
        <v>7500000</v>
      </c>
      <c r="G46" s="127">
        <v>7500000</v>
      </c>
      <c r="H46" s="127">
        <v>7500000</v>
      </c>
      <c r="I46" s="127">
        <v>7500000</v>
      </c>
      <c r="J46" s="127">
        <v>7500000</v>
      </c>
      <c r="K46" s="127">
        <v>7500000</v>
      </c>
      <c r="L46" s="127">
        <v>7500000</v>
      </c>
      <c r="M46" s="127">
        <v>5000000</v>
      </c>
      <c r="N46" s="127">
        <v>5000000</v>
      </c>
    </row>
    <row r="47" spans="1:14" x14ac:dyDescent="0.25">
      <c r="A47" s="122" t="s">
        <v>1191</v>
      </c>
      <c r="B47" s="103">
        <v>7510678997</v>
      </c>
      <c r="C47" s="127">
        <v>7510678997</v>
      </c>
      <c r="D47" s="127">
        <v>7510678997</v>
      </c>
      <c r="E47" s="127">
        <v>7510678997</v>
      </c>
      <c r="F47" s="127">
        <v>7510678997</v>
      </c>
      <c r="G47" s="127">
        <v>7510678995</v>
      </c>
      <c r="H47" s="127">
        <v>7502409935</v>
      </c>
      <c r="I47" s="127">
        <v>7502409935</v>
      </c>
      <c r="J47" s="127">
        <v>7502409935</v>
      </c>
      <c r="K47" s="127">
        <v>7502409935</v>
      </c>
      <c r="L47" s="127">
        <v>7502409935</v>
      </c>
      <c r="M47" s="127">
        <v>7547659310</v>
      </c>
      <c r="N47" s="127">
        <v>8016029719</v>
      </c>
    </row>
    <row r="48" spans="1:14" x14ac:dyDescent="0.25">
      <c r="A48" s="122" t="s">
        <v>1192</v>
      </c>
      <c r="B48" s="103">
        <v>33777723</v>
      </c>
      <c r="C48" s="127">
        <v>33777723</v>
      </c>
      <c r="D48" s="127">
        <v>34777723</v>
      </c>
      <c r="E48" s="127">
        <v>34777723</v>
      </c>
      <c r="F48" s="127">
        <v>34777723</v>
      </c>
      <c r="G48" s="127">
        <v>34777723</v>
      </c>
      <c r="H48" s="127">
        <v>34777723</v>
      </c>
      <c r="I48" s="127">
        <v>34777723</v>
      </c>
      <c r="J48" s="127">
        <v>34777723</v>
      </c>
      <c r="K48" s="127">
        <v>34777723</v>
      </c>
      <c r="L48" s="127">
        <v>34777723</v>
      </c>
      <c r="M48" s="127">
        <v>34777723</v>
      </c>
      <c r="N48" s="127">
        <v>34777723</v>
      </c>
    </row>
    <row r="49" spans="1:17" x14ac:dyDescent="0.25">
      <c r="A49" s="122" t="s">
        <v>1193</v>
      </c>
      <c r="B49" s="103">
        <v>-15809629</v>
      </c>
      <c r="C49" s="127">
        <v>-16025102</v>
      </c>
      <c r="D49" s="127">
        <v>-16240576</v>
      </c>
      <c r="E49" s="127">
        <v>-16456049</v>
      </c>
      <c r="F49" s="127">
        <v>-16671523</v>
      </c>
      <c r="G49" s="127">
        <v>-16886997</v>
      </c>
      <c r="H49" s="127">
        <v>-17102470</v>
      </c>
      <c r="I49" s="127">
        <v>-17317944</v>
      </c>
      <c r="J49" s="127">
        <v>-17533417</v>
      </c>
      <c r="K49" s="127">
        <v>-17748891</v>
      </c>
      <c r="L49" s="127">
        <v>-17965995</v>
      </c>
      <c r="M49" s="127">
        <v>-18181395</v>
      </c>
      <c r="N49" s="127">
        <v>-18392403</v>
      </c>
    </row>
    <row r="50" spans="1:17" x14ac:dyDescent="0.25">
      <c r="A50" s="122" t="s">
        <v>1194</v>
      </c>
      <c r="B50" s="103">
        <v>1850761</v>
      </c>
      <c r="C50" s="127">
        <v>1665993</v>
      </c>
      <c r="D50" s="127">
        <v>1634560</v>
      </c>
      <c r="E50" s="127">
        <v>1603126</v>
      </c>
      <c r="F50" s="127">
        <v>1571692</v>
      </c>
      <c r="G50" s="127">
        <v>1540258</v>
      </c>
      <c r="H50" s="127">
        <v>1508824</v>
      </c>
      <c r="I50" s="127">
        <v>1477390</v>
      </c>
      <c r="J50" s="127">
        <v>1445957</v>
      </c>
      <c r="K50" s="127">
        <v>1428414</v>
      </c>
      <c r="L50" s="127">
        <v>1396671</v>
      </c>
      <c r="M50" s="127">
        <v>1364929</v>
      </c>
      <c r="N50" s="127">
        <v>2155012</v>
      </c>
    </row>
    <row r="51" spans="1:17" x14ac:dyDescent="0.25">
      <c r="A51" s="120" t="s">
        <v>1195</v>
      </c>
      <c r="B51" s="103">
        <v>145420737</v>
      </c>
      <c r="C51" s="127">
        <v>147456328</v>
      </c>
      <c r="D51" s="127">
        <v>148135819</v>
      </c>
      <c r="E51" s="127">
        <v>148054215</v>
      </c>
      <c r="F51" s="127">
        <v>154481181</v>
      </c>
      <c r="G51" s="127">
        <v>153415444</v>
      </c>
      <c r="H51" s="127">
        <v>152610116</v>
      </c>
      <c r="I51" s="127">
        <v>153285428</v>
      </c>
      <c r="J51" s="127">
        <v>159720131</v>
      </c>
      <c r="K51" s="127">
        <v>166663828</v>
      </c>
      <c r="L51" s="127">
        <v>170659347</v>
      </c>
      <c r="M51" s="127">
        <v>175919265</v>
      </c>
      <c r="N51" s="127">
        <v>177594218</v>
      </c>
    </row>
    <row r="52" spans="1:17" x14ac:dyDescent="0.25">
      <c r="A52" s="122" t="s">
        <v>1196</v>
      </c>
      <c r="B52" s="103">
        <v>145420737</v>
      </c>
      <c r="C52" s="127">
        <v>147456328</v>
      </c>
      <c r="D52" s="127">
        <v>148135819</v>
      </c>
      <c r="E52" s="127">
        <v>148054215</v>
      </c>
      <c r="F52" s="127">
        <v>154481181</v>
      </c>
      <c r="G52" s="127">
        <v>153415444</v>
      </c>
      <c r="H52" s="127">
        <v>152610116</v>
      </c>
      <c r="I52" s="127">
        <v>153285428</v>
      </c>
      <c r="J52" s="127">
        <v>159720131</v>
      </c>
      <c r="K52" s="127">
        <v>166663828</v>
      </c>
      <c r="L52" s="127">
        <v>170659347</v>
      </c>
      <c r="M52" s="127">
        <v>175919265</v>
      </c>
      <c r="N52" s="127">
        <v>177594218</v>
      </c>
    </row>
    <row r="53" spans="1:17" x14ac:dyDescent="0.25">
      <c r="A53" s="118" t="s">
        <v>1197</v>
      </c>
      <c r="B53" s="104">
        <v>7686442180</v>
      </c>
      <c r="C53" s="129">
        <v>7688077531</v>
      </c>
      <c r="D53" s="129">
        <v>7689510114</v>
      </c>
      <c r="E53" s="129">
        <v>7689542476</v>
      </c>
      <c r="F53" s="129">
        <v>7695722535</v>
      </c>
      <c r="G53" s="129">
        <v>7694409889</v>
      </c>
      <c r="H53" s="129">
        <v>7688705946</v>
      </c>
      <c r="I53" s="129">
        <v>7689134350</v>
      </c>
      <c r="J53" s="129">
        <v>7695322146</v>
      </c>
      <c r="K53" s="129">
        <v>7702557632</v>
      </c>
      <c r="L53" s="129">
        <v>7706304305</v>
      </c>
      <c r="M53" s="129">
        <v>7754066456</v>
      </c>
      <c r="N53" s="129">
        <v>8223409233</v>
      </c>
    </row>
    <row r="54" spans="1:17" x14ac:dyDescent="0.25">
      <c r="A54" s="130"/>
      <c r="B54" s="94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</row>
    <row r="55" spans="1:17" ht="15.75" thickBot="1" x14ac:dyDescent="0.3">
      <c r="A55" s="118" t="s">
        <v>9</v>
      </c>
      <c r="B55" s="103">
        <v>10187038558</v>
      </c>
      <c r="C55" s="127">
        <v>10174499928</v>
      </c>
      <c r="D55" s="127">
        <v>10049119731</v>
      </c>
      <c r="E55" s="127">
        <v>10115676464</v>
      </c>
      <c r="F55" s="127">
        <v>10308076217</v>
      </c>
      <c r="G55" s="127">
        <v>10192111440</v>
      </c>
      <c r="H55" s="127">
        <v>10135031132</v>
      </c>
      <c r="I55" s="127">
        <v>10089620054</v>
      </c>
      <c r="J55" s="127">
        <v>10540541430</v>
      </c>
      <c r="K55" s="127">
        <v>10775932749</v>
      </c>
      <c r="L55" s="127">
        <v>10757987104</v>
      </c>
      <c r="M55" s="127">
        <v>10630065787</v>
      </c>
      <c r="N55" s="127">
        <v>10567032401</v>
      </c>
    </row>
    <row r="56" spans="1:17" x14ac:dyDescent="0.25">
      <c r="A56" s="130"/>
      <c r="B56" s="108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</row>
    <row r="57" spans="1:17" x14ac:dyDescent="0.25">
      <c r="A57" s="118" t="s">
        <v>10</v>
      </c>
      <c r="B57" s="94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</row>
    <row r="58" spans="1:17" x14ac:dyDescent="0.25">
      <c r="A58" s="118" t="s">
        <v>11</v>
      </c>
      <c r="B58" s="94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</row>
    <row r="59" spans="1:17" x14ac:dyDescent="0.25">
      <c r="A59" s="120" t="s">
        <v>1198</v>
      </c>
      <c r="B59" s="150">
        <v>422475956</v>
      </c>
      <c r="C59" s="151">
        <v>399684863</v>
      </c>
      <c r="D59" s="151">
        <v>399684863</v>
      </c>
      <c r="E59" s="151">
        <v>399538192</v>
      </c>
      <c r="F59" s="151">
        <v>520866351</v>
      </c>
      <c r="G59" s="151">
        <v>520707458</v>
      </c>
      <c r="H59" s="151">
        <v>473933824</v>
      </c>
      <c r="I59" s="151">
        <v>399189863</v>
      </c>
      <c r="J59" s="151">
        <v>399189863</v>
      </c>
      <c r="K59" s="151">
        <v>796784658</v>
      </c>
      <c r="L59" s="151">
        <v>796784658</v>
      </c>
      <c r="M59" s="151">
        <v>796784658</v>
      </c>
      <c r="N59" s="151">
        <v>796313370</v>
      </c>
      <c r="O59" s="159">
        <f>AVERAGE(B59:N59)</f>
        <v>547841429</v>
      </c>
      <c r="P59" s="88" t="s">
        <v>1286</v>
      </c>
      <c r="Q59" s="157" t="s">
        <v>1300</v>
      </c>
    </row>
    <row r="60" spans="1:17" x14ac:dyDescent="0.25">
      <c r="A60" s="122" t="s">
        <v>1199</v>
      </c>
      <c r="B60" s="103">
        <v>22791093</v>
      </c>
      <c r="C60" s="133">
        <v>0</v>
      </c>
      <c r="D60" s="133">
        <v>0</v>
      </c>
      <c r="E60" s="133">
        <v>0</v>
      </c>
      <c r="F60" s="127">
        <v>121328159</v>
      </c>
      <c r="G60" s="127">
        <v>121169267</v>
      </c>
      <c r="H60" s="127">
        <v>74743961</v>
      </c>
      <c r="I60" s="128" t="s">
        <v>3</v>
      </c>
      <c r="J60" s="128" t="s">
        <v>3</v>
      </c>
      <c r="K60" s="128" t="s">
        <v>3</v>
      </c>
      <c r="L60" s="128" t="s">
        <v>3</v>
      </c>
      <c r="M60" s="128" t="s">
        <v>3</v>
      </c>
      <c r="N60" s="128" t="s">
        <v>3</v>
      </c>
    </row>
    <row r="61" spans="1:17" x14ac:dyDescent="0.25">
      <c r="A61" s="122" t="s">
        <v>1200</v>
      </c>
      <c r="B61" s="103">
        <v>399684863</v>
      </c>
      <c r="C61" s="127">
        <v>399684863</v>
      </c>
      <c r="D61" s="127">
        <v>399684863</v>
      </c>
      <c r="E61" s="127">
        <v>399538192</v>
      </c>
      <c r="F61" s="127">
        <v>399538192</v>
      </c>
      <c r="G61" s="127">
        <v>399538192</v>
      </c>
      <c r="H61" s="127">
        <v>399189863</v>
      </c>
      <c r="I61" s="127">
        <v>399189863</v>
      </c>
      <c r="J61" s="127">
        <v>399189863</v>
      </c>
      <c r="K61" s="127">
        <v>796784658</v>
      </c>
      <c r="L61" s="127">
        <v>796784658</v>
      </c>
      <c r="M61" s="127">
        <v>796784658</v>
      </c>
      <c r="N61" s="127">
        <v>796313370</v>
      </c>
    </row>
    <row r="62" spans="1:17" x14ac:dyDescent="0.25">
      <c r="A62" s="120" t="s">
        <v>1250</v>
      </c>
      <c r="B62" s="150">
        <v>63222515</v>
      </c>
      <c r="C62" s="152">
        <v>0</v>
      </c>
      <c r="D62" s="152">
        <v>0</v>
      </c>
      <c r="E62" s="152">
        <v>0</v>
      </c>
      <c r="F62" s="152">
        <v>0</v>
      </c>
      <c r="G62" s="152">
        <v>0</v>
      </c>
      <c r="H62" s="151">
        <v>500000000</v>
      </c>
      <c r="I62" s="151">
        <v>500000000</v>
      </c>
      <c r="J62" s="151">
        <v>500000000</v>
      </c>
      <c r="K62" s="151">
        <v>500000000</v>
      </c>
      <c r="L62" s="151">
        <v>500000000</v>
      </c>
      <c r="M62" s="151">
        <v>500000000</v>
      </c>
      <c r="N62" s="151">
        <v>500000000</v>
      </c>
      <c r="O62" s="153">
        <f>AVERAGE(B62:N62)</f>
        <v>274094039.61538464</v>
      </c>
      <c r="P62" s="88" t="s">
        <v>1287</v>
      </c>
    </row>
    <row r="63" spans="1:17" x14ac:dyDescent="0.25">
      <c r="A63" s="120" t="s">
        <v>12</v>
      </c>
      <c r="B63" s="103">
        <v>10120168</v>
      </c>
      <c r="C63" s="127">
        <v>55708282</v>
      </c>
      <c r="D63" s="127">
        <v>72736726</v>
      </c>
      <c r="E63" s="127">
        <v>63559862</v>
      </c>
      <c r="F63" s="127">
        <v>65630184</v>
      </c>
      <c r="G63" s="127">
        <v>58757730</v>
      </c>
      <c r="H63" s="127">
        <v>62916681</v>
      </c>
      <c r="I63" s="127">
        <v>59682983</v>
      </c>
      <c r="J63" s="127">
        <v>61007445</v>
      </c>
      <c r="K63" s="127">
        <v>64258994</v>
      </c>
      <c r="L63" s="127">
        <v>61836995</v>
      </c>
      <c r="M63" s="127">
        <v>61024186</v>
      </c>
      <c r="N63" s="127">
        <v>68249281</v>
      </c>
    </row>
    <row r="64" spans="1:17" x14ac:dyDescent="0.25">
      <c r="A64" s="122" t="s">
        <v>1201</v>
      </c>
      <c r="B64" s="103">
        <v>0</v>
      </c>
      <c r="C64" s="127">
        <v>3597630</v>
      </c>
      <c r="D64" s="127">
        <v>18939290</v>
      </c>
      <c r="E64" s="127">
        <v>8967197</v>
      </c>
      <c r="F64" s="127">
        <v>11776846</v>
      </c>
      <c r="G64" s="127">
        <v>3950031</v>
      </c>
      <c r="H64" s="127">
        <v>7388355</v>
      </c>
      <c r="I64" s="127">
        <v>4336750</v>
      </c>
      <c r="J64" s="127">
        <v>5512950</v>
      </c>
      <c r="K64" s="127">
        <v>8362157</v>
      </c>
      <c r="L64" s="127">
        <v>5533983</v>
      </c>
      <c r="M64" s="127">
        <v>4464436</v>
      </c>
      <c r="N64" s="127">
        <v>10629764</v>
      </c>
    </row>
    <row r="65" spans="1:17" x14ac:dyDescent="0.25">
      <c r="A65" s="122" t="s">
        <v>1202</v>
      </c>
      <c r="B65" s="103">
        <v>0</v>
      </c>
      <c r="C65" s="127">
        <v>0</v>
      </c>
      <c r="D65" s="127">
        <v>-22302</v>
      </c>
      <c r="E65" s="127">
        <v>-66353</v>
      </c>
      <c r="F65" s="127">
        <v>-66353</v>
      </c>
      <c r="G65" s="127">
        <v>-109362</v>
      </c>
      <c r="H65" s="127">
        <v>-131116</v>
      </c>
      <c r="I65" s="127">
        <v>-152590</v>
      </c>
      <c r="J65" s="127">
        <v>-173913</v>
      </c>
      <c r="K65" s="127">
        <v>-197586</v>
      </c>
      <c r="L65" s="127">
        <v>0</v>
      </c>
      <c r="M65" s="127">
        <v>-24172</v>
      </c>
      <c r="N65" s="127">
        <v>0</v>
      </c>
    </row>
    <row r="66" spans="1:17" x14ac:dyDescent="0.25">
      <c r="A66" s="122" t="s">
        <v>1203</v>
      </c>
      <c r="B66" s="103">
        <v>50273556</v>
      </c>
      <c r="C66" s="127">
        <v>0</v>
      </c>
      <c r="D66" s="127">
        <v>0</v>
      </c>
      <c r="E66" s="127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0</v>
      </c>
      <c r="M66" s="127">
        <v>0</v>
      </c>
      <c r="N66" s="127">
        <v>0</v>
      </c>
    </row>
    <row r="67" spans="1:17" x14ac:dyDescent="0.25">
      <c r="A67" s="122" t="s">
        <v>1204</v>
      </c>
      <c r="B67" s="103">
        <v>2828790</v>
      </c>
      <c r="C67" s="127">
        <v>49281861</v>
      </c>
      <c r="D67" s="127">
        <v>50990947</v>
      </c>
      <c r="E67" s="127">
        <v>51830227</v>
      </c>
      <c r="F67" s="127">
        <v>51090901</v>
      </c>
      <c r="G67" s="127">
        <v>52088271</v>
      </c>
      <c r="H67" s="127">
        <v>52830652</v>
      </c>
      <c r="I67" s="127">
        <v>52670033</v>
      </c>
      <c r="J67" s="127">
        <v>52839618</v>
      </c>
      <c r="K67" s="127">
        <v>53265633</v>
      </c>
      <c r="L67" s="127">
        <v>53474222</v>
      </c>
      <c r="M67" s="127">
        <v>53755132</v>
      </c>
      <c r="N67" s="127">
        <v>54790728</v>
      </c>
    </row>
    <row r="68" spans="1:17" x14ac:dyDescent="0.25">
      <c r="A68" s="122" t="s">
        <v>1205</v>
      </c>
      <c r="B68" s="107" t="s">
        <v>3</v>
      </c>
      <c r="C68" s="127">
        <v>2828790</v>
      </c>
      <c r="D68" s="127">
        <v>2828790</v>
      </c>
      <c r="E68" s="127">
        <v>2828790</v>
      </c>
      <c r="F68" s="127">
        <v>2828790</v>
      </c>
      <c r="G68" s="127">
        <v>2828790</v>
      </c>
      <c r="H68" s="127">
        <v>2828790</v>
      </c>
      <c r="I68" s="127">
        <v>2828790</v>
      </c>
      <c r="J68" s="127">
        <v>2828790</v>
      </c>
      <c r="K68" s="127">
        <v>2828790</v>
      </c>
      <c r="L68" s="127">
        <v>2828790</v>
      </c>
      <c r="M68" s="127">
        <v>2828790</v>
      </c>
      <c r="N68" s="127">
        <v>2828790</v>
      </c>
    </row>
    <row r="69" spans="1:17" x14ac:dyDescent="0.25">
      <c r="A69" s="122" t="s">
        <v>1207</v>
      </c>
      <c r="B69" s="103">
        <v>1</v>
      </c>
      <c r="C69" s="127">
        <v>1</v>
      </c>
      <c r="D69" s="127">
        <v>1</v>
      </c>
      <c r="E69" s="127">
        <v>1</v>
      </c>
      <c r="F69" s="127">
        <v>1</v>
      </c>
      <c r="G69" s="128" t="s">
        <v>3</v>
      </c>
      <c r="H69" s="128" t="s">
        <v>3</v>
      </c>
      <c r="I69" s="128" t="s">
        <v>3</v>
      </c>
      <c r="J69" s="128" t="s">
        <v>3</v>
      </c>
      <c r="K69" s="128" t="s">
        <v>3</v>
      </c>
      <c r="L69" s="128" t="s">
        <v>3</v>
      </c>
      <c r="M69" s="128" t="s">
        <v>3</v>
      </c>
      <c r="N69" s="128" t="s">
        <v>3</v>
      </c>
    </row>
    <row r="70" spans="1:17" x14ac:dyDescent="0.25">
      <c r="A70" s="120" t="s">
        <v>1208</v>
      </c>
      <c r="B70" s="103">
        <v>3905</v>
      </c>
      <c r="C70" s="127">
        <v>7773</v>
      </c>
      <c r="D70" s="127">
        <v>561</v>
      </c>
      <c r="E70" s="127">
        <v>561</v>
      </c>
      <c r="F70" s="127">
        <v>-93358</v>
      </c>
      <c r="G70" s="127">
        <v>-93358</v>
      </c>
      <c r="H70" s="127">
        <v>561</v>
      </c>
      <c r="I70" s="127">
        <v>-97719</v>
      </c>
      <c r="J70" s="127">
        <v>-93720</v>
      </c>
      <c r="K70" s="127">
        <v>561</v>
      </c>
      <c r="L70" s="127">
        <v>-94223</v>
      </c>
      <c r="M70" s="127">
        <v>79821</v>
      </c>
      <c r="N70" s="127">
        <v>95346</v>
      </c>
    </row>
    <row r="71" spans="1:17" x14ac:dyDescent="0.25">
      <c r="A71" s="122" t="s">
        <v>1209</v>
      </c>
      <c r="B71" s="103">
        <v>3905</v>
      </c>
      <c r="C71" s="127">
        <v>7773</v>
      </c>
      <c r="D71" s="127">
        <v>561</v>
      </c>
      <c r="E71" s="127">
        <v>561</v>
      </c>
      <c r="F71" s="127">
        <v>-93358</v>
      </c>
      <c r="G71" s="127">
        <v>-93358</v>
      </c>
      <c r="H71" s="127">
        <v>561</v>
      </c>
      <c r="I71" s="127">
        <v>-97719</v>
      </c>
      <c r="J71" s="127">
        <v>-93720</v>
      </c>
      <c r="K71" s="127">
        <v>561</v>
      </c>
      <c r="L71" s="127">
        <v>-94223</v>
      </c>
      <c r="M71" s="127">
        <v>79821</v>
      </c>
      <c r="N71" s="127">
        <v>95346</v>
      </c>
      <c r="O71" s="159">
        <f>+O62+O84</f>
        <v>2755497071.6153846</v>
      </c>
      <c r="P71" s="158" t="s">
        <v>1301</v>
      </c>
      <c r="Q71" s="157" t="s">
        <v>1300</v>
      </c>
    </row>
    <row r="72" spans="1:17" x14ac:dyDescent="0.25">
      <c r="A72" s="120" t="s">
        <v>1210</v>
      </c>
      <c r="B72" s="107" t="s">
        <v>3</v>
      </c>
      <c r="C72" s="133">
        <v>0</v>
      </c>
      <c r="D72" s="133">
        <v>0</v>
      </c>
      <c r="E72" s="133">
        <v>0</v>
      </c>
      <c r="F72" s="133">
        <v>0</v>
      </c>
      <c r="G72" s="133">
        <v>0</v>
      </c>
      <c r="H72" s="127">
        <v>2168470</v>
      </c>
      <c r="I72" s="127">
        <v>2168470</v>
      </c>
      <c r="J72" s="127">
        <v>2168470</v>
      </c>
      <c r="K72" s="127">
        <v>28811570</v>
      </c>
      <c r="L72" s="127">
        <v>28811570</v>
      </c>
      <c r="M72" s="127">
        <v>28811570</v>
      </c>
      <c r="N72" s="127">
        <v>18827106</v>
      </c>
    </row>
    <row r="73" spans="1:17" x14ac:dyDescent="0.25">
      <c r="A73" s="122" t="s">
        <v>1211</v>
      </c>
      <c r="B73" s="107" t="s">
        <v>3</v>
      </c>
      <c r="C73" s="133">
        <v>0</v>
      </c>
      <c r="D73" s="133">
        <v>0</v>
      </c>
      <c r="E73" s="133">
        <v>0</v>
      </c>
      <c r="F73" s="133">
        <v>0</v>
      </c>
      <c r="G73" s="133">
        <v>0</v>
      </c>
      <c r="H73" s="127">
        <v>2168470</v>
      </c>
      <c r="I73" s="127">
        <v>2168470</v>
      </c>
      <c r="J73" s="127">
        <v>2168470</v>
      </c>
      <c r="K73" s="127">
        <v>18843570</v>
      </c>
      <c r="L73" s="127">
        <v>18843570</v>
      </c>
      <c r="M73" s="127">
        <v>18843570</v>
      </c>
      <c r="N73" s="127">
        <v>14092359</v>
      </c>
    </row>
    <row r="74" spans="1:17" x14ac:dyDescent="0.25">
      <c r="A74" s="122" t="s">
        <v>1212</v>
      </c>
      <c r="B74" s="107" t="s">
        <v>3</v>
      </c>
      <c r="C74" s="133">
        <v>0</v>
      </c>
      <c r="D74" s="133">
        <v>0</v>
      </c>
      <c r="E74" s="133">
        <v>0</v>
      </c>
      <c r="F74" s="133">
        <v>0</v>
      </c>
      <c r="G74" s="133">
        <v>0</v>
      </c>
      <c r="H74" s="133">
        <v>0</v>
      </c>
      <c r="I74" s="133">
        <v>0</v>
      </c>
      <c r="J74" s="133">
        <v>0</v>
      </c>
      <c r="K74" s="127">
        <v>9968000</v>
      </c>
      <c r="L74" s="127">
        <v>9968000</v>
      </c>
      <c r="M74" s="127">
        <v>9968000</v>
      </c>
      <c r="N74" s="127">
        <v>4734747</v>
      </c>
    </row>
    <row r="75" spans="1:17" x14ac:dyDescent="0.25">
      <c r="A75" s="120" t="s">
        <v>13</v>
      </c>
      <c r="B75" s="103">
        <v>81077129</v>
      </c>
      <c r="C75" s="127">
        <v>279660384</v>
      </c>
      <c r="D75" s="127">
        <v>80939969</v>
      </c>
      <c r="E75" s="127">
        <v>103283640</v>
      </c>
      <c r="F75" s="127">
        <v>305896009</v>
      </c>
      <c r="G75" s="127">
        <v>126308560</v>
      </c>
      <c r="H75" s="127">
        <v>82188615</v>
      </c>
      <c r="I75" s="127">
        <v>285515699</v>
      </c>
      <c r="J75" s="127">
        <v>105131508</v>
      </c>
      <c r="K75" s="127">
        <v>119274183</v>
      </c>
      <c r="L75" s="127">
        <v>331462222</v>
      </c>
      <c r="M75" s="127">
        <v>141557530</v>
      </c>
      <c r="N75" s="127">
        <v>82486337</v>
      </c>
    </row>
    <row r="76" spans="1:17" x14ac:dyDescent="0.25">
      <c r="A76" s="122" t="s">
        <v>1213</v>
      </c>
      <c r="B76" s="103">
        <v>604167</v>
      </c>
      <c r="C76" s="127">
        <v>1812500</v>
      </c>
      <c r="D76" s="127">
        <v>3020833</v>
      </c>
      <c r="E76" s="127">
        <v>4229167</v>
      </c>
      <c r="F76" s="127">
        <v>5437500</v>
      </c>
      <c r="G76" s="127">
        <v>6645833</v>
      </c>
      <c r="H76" s="127">
        <v>604167</v>
      </c>
      <c r="I76" s="127">
        <v>1812500</v>
      </c>
      <c r="J76" s="127">
        <v>3020833</v>
      </c>
      <c r="K76" s="127">
        <v>4229167</v>
      </c>
      <c r="L76" s="127">
        <v>5437500</v>
      </c>
      <c r="M76" s="127">
        <v>6645833</v>
      </c>
      <c r="N76" s="127">
        <v>604167</v>
      </c>
    </row>
    <row r="77" spans="1:17" x14ac:dyDescent="0.25">
      <c r="A77" s="122" t="s">
        <v>1214</v>
      </c>
      <c r="B77" s="103">
        <v>75908884</v>
      </c>
      <c r="C77" s="127">
        <v>76076831</v>
      </c>
      <c r="D77" s="127">
        <v>56205557</v>
      </c>
      <c r="E77" s="127">
        <v>69251515</v>
      </c>
      <c r="F77" s="127">
        <v>71154346</v>
      </c>
      <c r="G77" s="127">
        <v>72422448</v>
      </c>
      <c r="H77" s="127">
        <v>76945490</v>
      </c>
      <c r="I77" s="127">
        <v>78719187</v>
      </c>
      <c r="J77" s="127">
        <v>79690866</v>
      </c>
      <c r="K77" s="127">
        <v>82353823</v>
      </c>
      <c r="L77" s="127">
        <v>83379467</v>
      </c>
      <c r="M77" s="127">
        <v>84459318</v>
      </c>
      <c r="N77" s="127">
        <v>76973932</v>
      </c>
    </row>
    <row r="78" spans="1:17" x14ac:dyDescent="0.25">
      <c r="A78" s="122" t="s">
        <v>1215</v>
      </c>
      <c r="B78" s="103">
        <v>4564080</v>
      </c>
      <c r="C78" s="127">
        <v>13164165</v>
      </c>
      <c r="D78" s="127">
        <v>21713580</v>
      </c>
      <c r="E78" s="127">
        <v>29802960</v>
      </c>
      <c r="F78" s="127">
        <v>39032820</v>
      </c>
      <c r="G78" s="127">
        <v>47240280</v>
      </c>
      <c r="H78" s="127">
        <v>4638960</v>
      </c>
      <c r="I78" s="127">
        <v>13272840</v>
      </c>
      <c r="J78" s="127">
        <v>22419810</v>
      </c>
      <c r="K78" s="127">
        <v>32691195</v>
      </c>
      <c r="L78" s="127">
        <v>41765940</v>
      </c>
      <c r="M78" s="127">
        <v>50452380</v>
      </c>
      <c r="N78" s="127">
        <v>4908240</v>
      </c>
    </row>
    <row r="79" spans="1:17" x14ac:dyDescent="0.25">
      <c r="A79" s="122" t="s">
        <v>1216</v>
      </c>
      <c r="B79" s="107" t="s">
        <v>3</v>
      </c>
      <c r="C79" s="127">
        <v>172955678</v>
      </c>
      <c r="D79" s="128" t="s">
        <v>3</v>
      </c>
      <c r="E79" s="128" t="s">
        <v>3</v>
      </c>
      <c r="F79" s="127">
        <v>174618207</v>
      </c>
      <c r="G79" s="128" t="s">
        <v>3</v>
      </c>
      <c r="H79" s="128" t="s">
        <v>3</v>
      </c>
      <c r="I79" s="127">
        <v>175997637</v>
      </c>
      <c r="J79" s="128" t="s">
        <v>3</v>
      </c>
      <c r="K79" s="128" t="s">
        <v>3</v>
      </c>
      <c r="L79" s="127">
        <v>185081924</v>
      </c>
      <c r="M79" s="128" t="s">
        <v>3</v>
      </c>
      <c r="N79" s="128" t="s">
        <v>3</v>
      </c>
    </row>
    <row r="80" spans="1:17" x14ac:dyDescent="0.25">
      <c r="A80" s="122" t="s">
        <v>1217</v>
      </c>
      <c r="B80" s="107" t="s">
        <v>3</v>
      </c>
      <c r="C80" s="127">
        <v>15651212</v>
      </c>
      <c r="D80" s="128" t="s">
        <v>3</v>
      </c>
      <c r="E80" s="128" t="s">
        <v>3</v>
      </c>
      <c r="F80" s="127">
        <v>15653138</v>
      </c>
      <c r="G80" s="128" t="s">
        <v>3</v>
      </c>
      <c r="H80" s="128" t="s">
        <v>3</v>
      </c>
      <c r="I80" s="127">
        <v>15713537</v>
      </c>
      <c r="J80" s="128" t="s">
        <v>3</v>
      </c>
      <c r="K80" s="128" t="s">
        <v>3</v>
      </c>
      <c r="L80" s="127">
        <v>15797393</v>
      </c>
      <c r="M80" s="128" t="s">
        <v>3</v>
      </c>
      <c r="N80" s="128" t="s">
        <v>3</v>
      </c>
    </row>
    <row r="81" spans="1:16" x14ac:dyDescent="0.25">
      <c r="A81" s="122" t="s">
        <v>1218</v>
      </c>
      <c r="B81" s="103">
        <v>-2</v>
      </c>
      <c r="C81" s="127">
        <v>-2</v>
      </c>
      <c r="D81" s="127">
        <v>-2</v>
      </c>
      <c r="E81" s="127">
        <v>-2</v>
      </c>
      <c r="F81" s="127">
        <v>-2</v>
      </c>
      <c r="G81" s="127">
        <v>-2</v>
      </c>
      <c r="H81" s="127">
        <v>-2</v>
      </c>
      <c r="I81" s="127">
        <v>-2</v>
      </c>
      <c r="J81" s="127">
        <v>-2</v>
      </c>
      <c r="K81" s="127">
        <v>-2</v>
      </c>
      <c r="L81" s="127">
        <v>-2</v>
      </c>
      <c r="M81" s="127">
        <v>-2</v>
      </c>
      <c r="N81" s="127">
        <v>-2</v>
      </c>
    </row>
    <row r="82" spans="1:16" x14ac:dyDescent="0.25">
      <c r="A82" s="118" t="s">
        <v>14</v>
      </c>
      <c r="B82" s="104">
        <v>566779504</v>
      </c>
      <c r="C82" s="129">
        <v>735061303</v>
      </c>
      <c r="D82" s="129">
        <v>553362119</v>
      </c>
      <c r="E82" s="129">
        <v>566382255</v>
      </c>
      <c r="F82" s="129">
        <v>892299186</v>
      </c>
      <c r="G82" s="129">
        <v>705680391</v>
      </c>
      <c r="H82" s="129">
        <v>1121208151</v>
      </c>
      <c r="I82" s="129">
        <v>1246459296</v>
      </c>
      <c r="J82" s="129">
        <v>1067403566</v>
      </c>
      <c r="K82" s="129">
        <v>1509129965</v>
      </c>
      <c r="L82" s="129">
        <v>1718801221</v>
      </c>
      <c r="M82" s="129">
        <v>1528257764</v>
      </c>
      <c r="N82" s="129">
        <v>1465971441</v>
      </c>
    </row>
    <row r="83" spans="1:16" x14ac:dyDescent="0.25">
      <c r="A83" s="130"/>
      <c r="B83" s="94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</row>
    <row r="84" spans="1:16" x14ac:dyDescent="0.25">
      <c r="A84" s="120" t="s">
        <v>15</v>
      </c>
      <c r="B84" s="150">
        <v>2663752054</v>
      </c>
      <c r="C84" s="151">
        <v>2668857984</v>
      </c>
      <c r="D84" s="151">
        <v>2666648260</v>
      </c>
      <c r="E84" s="151">
        <v>2642879254</v>
      </c>
      <c r="F84" s="151">
        <v>2678286166</v>
      </c>
      <c r="G84" s="151">
        <v>2661314365</v>
      </c>
      <c r="H84" s="151">
        <v>2190139547</v>
      </c>
      <c r="I84" s="151">
        <v>2182540177</v>
      </c>
      <c r="J84" s="151">
        <v>2730544637</v>
      </c>
      <c r="K84" s="151">
        <v>2334966914</v>
      </c>
      <c r="L84" s="151">
        <v>2282371084</v>
      </c>
      <c r="M84" s="151">
        <v>2275725417</v>
      </c>
      <c r="N84" s="151">
        <v>2280213557</v>
      </c>
      <c r="O84" s="153">
        <f>AVERAGE(B84:N84)</f>
        <v>2481403032</v>
      </c>
      <c r="P84" s="88" t="s">
        <v>1288</v>
      </c>
    </row>
    <row r="85" spans="1:16" x14ac:dyDescent="0.25">
      <c r="A85" s="122" t="s">
        <v>1219</v>
      </c>
      <c r="B85" s="103">
        <v>2007975905</v>
      </c>
      <c r="C85" s="127">
        <v>2013081836</v>
      </c>
      <c r="D85" s="127">
        <v>2010872111</v>
      </c>
      <c r="E85" s="127">
        <v>1987103106</v>
      </c>
      <c r="F85" s="127">
        <v>2022510017</v>
      </c>
      <c r="G85" s="127">
        <v>2005538217</v>
      </c>
      <c r="H85" s="127">
        <v>1534363399</v>
      </c>
      <c r="I85" s="127">
        <v>1526764028</v>
      </c>
      <c r="J85" s="127">
        <v>2074768488</v>
      </c>
      <c r="K85" s="127">
        <v>1679190766</v>
      </c>
      <c r="L85" s="127">
        <v>1626594936</v>
      </c>
      <c r="M85" s="127">
        <v>1619949268</v>
      </c>
      <c r="N85" s="127">
        <v>1624437409</v>
      </c>
    </row>
    <row r="86" spans="1:16" x14ac:dyDescent="0.25">
      <c r="A86" s="122" t="s">
        <v>1220</v>
      </c>
      <c r="B86" s="103">
        <v>655776148</v>
      </c>
      <c r="C86" s="127">
        <v>655776148</v>
      </c>
      <c r="D86" s="127">
        <v>655776148</v>
      </c>
      <c r="E86" s="127">
        <v>655776148</v>
      </c>
      <c r="F86" s="127">
        <v>655776148</v>
      </c>
      <c r="G86" s="127">
        <v>655776148</v>
      </c>
      <c r="H86" s="127">
        <v>655776148</v>
      </c>
      <c r="I86" s="127">
        <v>655776148</v>
      </c>
      <c r="J86" s="127">
        <v>655776148</v>
      </c>
      <c r="K86" s="127">
        <v>655776148</v>
      </c>
      <c r="L86" s="127">
        <v>655776148</v>
      </c>
      <c r="M86" s="127">
        <v>655776148</v>
      </c>
      <c r="N86" s="127">
        <v>655776148</v>
      </c>
    </row>
    <row r="87" spans="1:16" x14ac:dyDescent="0.25">
      <c r="A87" s="120" t="s">
        <v>1221</v>
      </c>
      <c r="B87" s="103">
        <v>1373097</v>
      </c>
      <c r="C87" s="127">
        <v>1373097</v>
      </c>
      <c r="D87" s="127">
        <v>1373097</v>
      </c>
      <c r="E87" s="127">
        <v>1373097</v>
      </c>
      <c r="F87" s="127">
        <v>1373097</v>
      </c>
      <c r="G87" s="127">
        <v>1373097</v>
      </c>
      <c r="H87" s="127">
        <v>1373097</v>
      </c>
      <c r="I87" s="127">
        <v>1373097</v>
      </c>
      <c r="J87" s="127">
        <v>1373097</v>
      </c>
      <c r="K87" s="127">
        <v>1373097</v>
      </c>
      <c r="L87" s="127">
        <v>1373097</v>
      </c>
      <c r="M87" s="127">
        <v>1373097</v>
      </c>
      <c r="N87" s="127">
        <v>1333130</v>
      </c>
    </row>
    <row r="88" spans="1:16" x14ac:dyDescent="0.25">
      <c r="A88" s="120" t="s">
        <v>1222</v>
      </c>
      <c r="B88" s="107" t="s">
        <v>3</v>
      </c>
      <c r="C88" s="133">
        <v>0</v>
      </c>
      <c r="D88" s="133">
        <v>0</v>
      </c>
      <c r="E88" s="133">
        <v>0</v>
      </c>
      <c r="F88" s="133">
        <v>0</v>
      </c>
      <c r="G88" s="133">
        <v>0</v>
      </c>
      <c r="H88" s="127">
        <v>3293727</v>
      </c>
      <c r="I88" s="127">
        <v>3293727</v>
      </c>
      <c r="J88" s="127">
        <v>3293727</v>
      </c>
      <c r="K88" s="127">
        <v>16541025</v>
      </c>
      <c r="L88" s="127">
        <v>16541025</v>
      </c>
      <c r="M88" s="127">
        <v>16541025</v>
      </c>
      <c r="N88" s="127">
        <v>8513823</v>
      </c>
    </row>
    <row r="89" spans="1:16" x14ac:dyDescent="0.25">
      <c r="A89" s="122" t="s">
        <v>1223</v>
      </c>
      <c r="B89" s="107" t="s">
        <v>3</v>
      </c>
      <c r="C89" s="133">
        <v>0</v>
      </c>
      <c r="D89" s="133">
        <v>0</v>
      </c>
      <c r="E89" s="133">
        <v>0</v>
      </c>
      <c r="F89" s="133">
        <v>0</v>
      </c>
      <c r="G89" s="133">
        <v>0</v>
      </c>
      <c r="H89" s="127">
        <v>3293727</v>
      </c>
      <c r="I89" s="127">
        <v>3293727</v>
      </c>
      <c r="J89" s="127">
        <v>3293727</v>
      </c>
      <c r="K89" s="127">
        <v>16541025</v>
      </c>
      <c r="L89" s="127">
        <v>16541025</v>
      </c>
      <c r="M89" s="127">
        <v>16541025</v>
      </c>
      <c r="N89" s="127">
        <v>8513823</v>
      </c>
    </row>
    <row r="90" spans="1:16" x14ac:dyDescent="0.25">
      <c r="A90" s="120" t="s">
        <v>1224</v>
      </c>
      <c r="B90" s="103">
        <v>31331967</v>
      </c>
      <c r="C90" s="127">
        <v>31453072</v>
      </c>
      <c r="D90" s="127">
        <v>31692174</v>
      </c>
      <c r="E90" s="127">
        <v>31743553</v>
      </c>
      <c r="F90" s="127">
        <v>31878451</v>
      </c>
      <c r="G90" s="127">
        <v>32085826</v>
      </c>
      <c r="H90" s="127">
        <v>32432779</v>
      </c>
      <c r="I90" s="127">
        <v>32626580</v>
      </c>
      <c r="J90" s="127">
        <v>32025138</v>
      </c>
      <c r="K90" s="127">
        <v>32763302</v>
      </c>
      <c r="L90" s="127">
        <v>33001223</v>
      </c>
      <c r="M90" s="127">
        <v>33239144</v>
      </c>
      <c r="N90" s="127">
        <v>24666506</v>
      </c>
    </row>
    <row r="91" spans="1:16" ht="22.5" x14ac:dyDescent="0.25">
      <c r="A91" s="125" t="s">
        <v>1225</v>
      </c>
      <c r="B91" s="109">
        <v>31331967</v>
      </c>
      <c r="C91" s="134">
        <v>31453072</v>
      </c>
      <c r="D91" s="134">
        <v>31692174</v>
      </c>
      <c r="E91" s="134">
        <v>31743553</v>
      </c>
      <c r="F91" s="134">
        <v>31878451</v>
      </c>
      <c r="G91" s="134">
        <v>32085826</v>
      </c>
      <c r="H91" s="134">
        <v>32432779</v>
      </c>
      <c r="I91" s="134">
        <v>32626580</v>
      </c>
      <c r="J91" s="134">
        <v>32025138</v>
      </c>
      <c r="K91" s="134">
        <v>32763302</v>
      </c>
      <c r="L91" s="134">
        <v>33001223</v>
      </c>
      <c r="M91" s="134">
        <v>33239144</v>
      </c>
      <c r="N91" s="134">
        <v>24666506</v>
      </c>
    </row>
    <row r="92" spans="1:16" x14ac:dyDescent="0.25">
      <c r="A92" s="120" t="s">
        <v>1226</v>
      </c>
      <c r="B92" s="103">
        <v>-9673666</v>
      </c>
      <c r="C92" s="127">
        <v>-9651827</v>
      </c>
      <c r="D92" s="127">
        <v>-9651827</v>
      </c>
      <c r="E92" s="127">
        <v>-15813233</v>
      </c>
      <c r="F92" s="127">
        <v>-15809405</v>
      </c>
      <c r="G92" s="127">
        <v>-15809405</v>
      </c>
      <c r="H92" s="127">
        <v>-13333164</v>
      </c>
      <c r="I92" s="127">
        <v>-13333164</v>
      </c>
      <c r="J92" s="127">
        <v>-13379860</v>
      </c>
      <c r="K92" s="127">
        <v>-11375319</v>
      </c>
      <c r="L92" s="127">
        <v>-11375319</v>
      </c>
      <c r="M92" s="127">
        <v>-11375319</v>
      </c>
      <c r="N92" s="127">
        <v>-11384457</v>
      </c>
    </row>
    <row r="93" spans="1:16" x14ac:dyDescent="0.25">
      <c r="A93" s="122" t="s">
        <v>1227</v>
      </c>
      <c r="B93" s="103">
        <v>13088595</v>
      </c>
      <c r="C93" s="127">
        <v>13088595</v>
      </c>
      <c r="D93" s="127">
        <v>13088595</v>
      </c>
      <c r="E93" s="127">
        <v>7090575</v>
      </c>
      <c r="F93" s="127">
        <v>7090575</v>
      </c>
      <c r="G93" s="127">
        <v>7090575</v>
      </c>
      <c r="H93" s="127">
        <v>9753075</v>
      </c>
      <c r="I93" s="127">
        <v>9753075</v>
      </c>
      <c r="J93" s="127">
        <v>9753075</v>
      </c>
      <c r="K93" s="127">
        <v>11921002</v>
      </c>
      <c r="L93" s="127">
        <v>11921002</v>
      </c>
      <c r="M93" s="127">
        <v>11921002</v>
      </c>
      <c r="N93" s="127">
        <v>12114400</v>
      </c>
    </row>
    <row r="94" spans="1:16" x14ac:dyDescent="0.25">
      <c r="A94" s="122" t="s">
        <v>1228</v>
      </c>
      <c r="B94" s="103">
        <v>-22762260</v>
      </c>
      <c r="C94" s="127">
        <v>-22740422</v>
      </c>
      <c r="D94" s="127">
        <v>-22740422</v>
      </c>
      <c r="E94" s="127">
        <v>-22903808</v>
      </c>
      <c r="F94" s="127">
        <v>-22899980</v>
      </c>
      <c r="G94" s="127">
        <v>-22899980</v>
      </c>
      <c r="H94" s="127">
        <v>-23086239</v>
      </c>
      <c r="I94" s="127">
        <v>-23086239</v>
      </c>
      <c r="J94" s="127">
        <v>-23132935</v>
      </c>
      <c r="K94" s="127">
        <v>-23296321</v>
      </c>
      <c r="L94" s="127">
        <v>-23296321</v>
      </c>
      <c r="M94" s="127">
        <v>-23296321</v>
      </c>
      <c r="N94" s="127">
        <v>-23498858</v>
      </c>
    </row>
    <row r="95" spans="1:16" x14ac:dyDescent="0.25">
      <c r="A95" s="118" t="s">
        <v>16</v>
      </c>
      <c r="B95" s="104">
        <v>2686783452</v>
      </c>
      <c r="C95" s="129">
        <v>2692032326</v>
      </c>
      <c r="D95" s="129">
        <v>2690061703</v>
      </c>
      <c r="E95" s="129">
        <v>2660182671</v>
      </c>
      <c r="F95" s="129">
        <v>2695728308</v>
      </c>
      <c r="G95" s="129">
        <v>2678963883</v>
      </c>
      <c r="H95" s="129">
        <v>2213905986</v>
      </c>
      <c r="I95" s="129">
        <v>2206500417</v>
      </c>
      <c r="J95" s="129">
        <v>2753856739</v>
      </c>
      <c r="K95" s="129">
        <v>2374269019</v>
      </c>
      <c r="L95" s="129">
        <v>2321911110</v>
      </c>
      <c r="M95" s="129">
        <v>2315503364</v>
      </c>
      <c r="N95" s="129">
        <v>2303342559</v>
      </c>
    </row>
    <row r="96" spans="1:16" x14ac:dyDescent="0.25">
      <c r="A96" s="130"/>
      <c r="B96" s="9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</row>
    <row r="97" spans="1:17" x14ac:dyDescent="0.25">
      <c r="A97" s="118" t="s">
        <v>1229</v>
      </c>
      <c r="B97" s="9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</row>
    <row r="98" spans="1:17" x14ac:dyDescent="0.25">
      <c r="A98" s="130"/>
      <c r="B98" s="9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61">
        <f>+O100+O104</f>
        <v>7552076000.8461542</v>
      </c>
      <c r="P98" s="160" t="s">
        <v>1304</v>
      </c>
      <c r="Q98" s="157" t="s">
        <v>1300</v>
      </c>
    </row>
    <row r="99" spans="1:17" x14ac:dyDescent="0.25">
      <c r="A99" s="118" t="s">
        <v>17</v>
      </c>
      <c r="B99" s="94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</row>
    <row r="100" spans="1:17" x14ac:dyDescent="0.25">
      <c r="A100" s="120" t="s">
        <v>1230</v>
      </c>
      <c r="B100" s="150">
        <v>7242418077</v>
      </c>
      <c r="C100" s="151">
        <v>7248342859</v>
      </c>
      <c r="D100" s="151">
        <v>7308055893</v>
      </c>
      <c r="E100" s="151">
        <v>7364738210</v>
      </c>
      <c r="F100" s="151">
        <v>7396823911</v>
      </c>
      <c r="G100" s="151">
        <v>7483977868</v>
      </c>
      <c r="H100" s="151">
        <v>7508950402</v>
      </c>
      <c r="I100" s="151">
        <v>7524979291</v>
      </c>
      <c r="J100" s="151">
        <v>7610860208</v>
      </c>
      <c r="K100" s="151">
        <v>7674339601</v>
      </c>
      <c r="L100" s="151">
        <v>7678334144</v>
      </c>
      <c r="M100" s="151">
        <v>7745506923</v>
      </c>
      <c r="N100" s="151">
        <v>7761357474</v>
      </c>
      <c r="O100" s="153">
        <f>AVERAGE(B100:N100)</f>
        <v>7503744989.3076925</v>
      </c>
      <c r="P100" s="158" t="s">
        <v>1302</v>
      </c>
    </row>
    <row r="101" spans="1:17" x14ac:dyDescent="0.25">
      <c r="A101" s="122" t="s">
        <v>1231</v>
      </c>
      <c r="B101" s="103">
        <v>7242418077</v>
      </c>
      <c r="C101" s="127">
        <v>7248342859</v>
      </c>
      <c r="D101" s="127">
        <v>7308055893</v>
      </c>
      <c r="E101" s="127">
        <v>7364738210</v>
      </c>
      <c r="F101" s="127">
        <v>7396823911</v>
      </c>
      <c r="G101" s="127">
        <v>7483977868</v>
      </c>
      <c r="H101" s="127">
        <v>7508950402</v>
      </c>
      <c r="I101" s="127">
        <v>7524979291</v>
      </c>
      <c r="J101" s="127">
        <v>7610860208</v>
      </c>
      <c r="K101" s="127">
        <v>7674339601</v>
      </c>
      <c r="L101" s="127">
        <v>7678334144</v>
      </c>
      <c r="M101" s="127">
        <v>7745506923</v>
      </c>
      <c r="N101" s="127">
        <v>7761357474</v>
      </c>
    </row>
    <row r="102" spans="1:17" x14ac:dyDescent="0.25">
      <c r="A102" s="120" t="s">
        <v>18</v>
      </c>
      <c r="B102" s="150">
        <v>1421846638</v>
      </c>
      <c r="C102" s="151">
        <v>1421846638</v>
      </c>
      <c r="D102" s="151">
        <v>1421846638</v>
      </c>
      <c r="E102" s="151">
        <v>1421846638</v>
      </c>
      <c r="F102" s="151">
        <v>1421846638</v>
      </c>
      <c r="G102" s="151">
        <v>1421846638</v>
      </c>
      <c r="H102" s="151">
        <v>1421846638</v>
      </c>
      <c r="I102" s="151">
        <v>1421846638</v>
      </c>
      <c r="J102" s="151">
        <v>1421846638</v>
      </c>
      <c r="K102" s="151">
        <v>1421836628</v>
      </c>
      <c r="L102" s="151">
        <v>1421836628</v>
      </c>
      <c r="M102" s="151">
        <v>1421836628</v>
      </c>
      <c r="N102" s="151">
        <v>1421836628</v>
      </c>
      <c r="O102" s="153">
        <f>AVERAGE(B102:N102)</f>
        <v>1421843558</v>
      </c>
      <c r="P102" s="88" t="s">
        <v>1289</v>
      </c>
      <c r="Q102" s="157" t="s">
        <v>1300</v>
      </c>
    </row>
    <row r="103" spans="1:17" x14ac:dyDescent="0.25">
      <c r="A103" s="122" t="s">
        <v>1232</v>
      </c>
      <c r="B103" s="103">
        <v>1421846638</v>
      </c>
      <c r="C103" s="127">
        <v>1421846638</v>
      </c>
      <c r="D103" s="127">
        <v>1421846638</v>
      </c>
      <c r="E103" s="127">
        <v>1421846638</v>
      </c>
      <c r="F103" s="127">
        <v>1421846638</v>
      </c>
      <c r="G103" s="127">
        <v>1421846638</v>
      </c>
      <c r="H103" s="127">
        <v>1421846638</v>
      </c>
      <c r="I103" s="127">
        <v>1421846638</v>
      </c>
      <c r="J103" s="127">
        <v>1421846638</v>
      </c>
      <c r="K103" s="127">
        <v>1421836628</v>
      </c>
      <c r="L103" s="127">
        <v>1421836628</v>
      </c>
      <c r="M103" s="127">
        <v>1421836628</v>
      </c>
      <c r="N103" s="127">
        <v>1421836628</v>
      </c>
    </row>
    <row r="104" spans="1:17" x14ac:dyDescent="0.25">
      <c r="A104" s="120" t="s">
        <v>19</v>
      </c>
      <c r="B104" s="150">
        <v>47852127</v>
      </c>
      <c r="C104" s="151">
        <v>47852127</v>
      </c>
      <c r="D104" s="151">
        <v>47852127</v>
      </c>
      <c r="E104" s="151">
        <v>48245272</v>
      </c>
      <c r="F104" s="151">
        <v>48245272</v>
      </c>
      <c r="G104" s="151">
        <v>48245272</v>
      </c>
      <c r="H104" s="151">
        <v>48233884</v>
      </c>
      <c r="I104" s="151">
        <v>48233884</v>
      </c>
      <c r="J104" s="151">
        <v>48233884</v>
      </c>
      <c r="K104" s="151">
        <v>48708637</v>
      </c>
      <c r="L104" s="151">
        <v>48708637</v>
      </c>
      <c r="M104" s="151">
        <v>48708637</v>
      </c>
      <c r="N104" s="151">
        <v>49183390</v>
      </c>
      <c r="O104" s="153">
        <f>AVERAGE(B104:N104)</f>
        <v>48331011.538461536</v>
      </c>
      <c r="P104" s="158" t="s">
        <v>1303</v>
      </c>
    </row>
    <row r="105" spans="1:17" x14ac:dyDescent="0.25">
      <c r="A105" s="122" t="s">
        <v>1233</v>
      </c>
      <c r="B105" s="103">
        <v>47852127</v>
      </c>
      <c r="C105" s="127">
        <v>47852127</v>
      </c>
      <c r="D105" s="127">
        <v>47852127</v>
      </c>
      <c r="E105" s="127">
        <v>48245272</v>
      </c>
      <c r="F105" s="127">
        <v>48245272</v>
      </c>
      <c r="G105" s="127">
        <v>48245272</v>
      </c>
      <c r="H105" s="127">
        <v>48233884</v>
      </c>
      <c r="I105" s="127">
        <v>48233884</v>
      </c>
      <c r="J105" s="127">
        <v>48233884</v>
      </c>
      <c r="K105" s="127">
        <v>48708637</v>
      </c>
      <c r="L105" s="127">
        <v>48708637</v>
      </c>
      <c r="M105" s="127">
        <v>48708637</v>
      </c>
      <c r="N105" s="127">
        <v>49183390</v>
      </c>
    </row>
    <row r="106" spans="1:17" x14ac:dyDescent="0.25">
      <c r="A106" s="120" t="s">
        <v>1234</v>
      </c>
      <c r="B106" s="103">
        <v>136955618</v>
      </c>
      <c r="C106" s="127">
        <v>136197113</v>
      </c>
      <c r="D106" s="127">
        <v>136585433</v>
      </c>
      <c r="E106" s="127">
        <v>140362766</v>
      </c>
      <c r="F106" s="127">
        <v>134843950</v>
      </c>
      <c r="G106" s="127">
        <v>139815694</v>
      </c>
      <c r="H106" s="127">
        <v>135373670</v>
      </c>
      <c r="I106" s="127">
        <v>136178666</v>
      </c>
      <c r="J106" s="127">
        <v>137179905</v>
      </c>
      <c r="K106" s="127">
        <v>128248219</v>
      </c>
      <c r="L106" s="127">
        <v>129199194</v>
      </c>
      <c r="M106" s="127">
        <v>131513024</v>
      </c>
      <c r="N106" s="127">
        <v>117708927</v>
      </c>
    </row>
    <row r="107" spans="1:17" x14ac:dyDescent="0.25">
      <c r="A107" s="122" t="s">
        <v>1235</v>
      </c>
      <c r="B107" s="103">
        <v>-4693762</v>
      </c>
      <c r="C107" s="127">
        <v>-4693762</v>
      </c>
      <c r="D107" s="127">
        <v>-4693762</v>
      </c>
      <c r="E107" s="127">
        <v>-4693762</v>
      </c>
      <c r="F107" s="127">
        <v>-4693762</v>
      </c>
      <c r="G107" s="127">
        <v>-4693762</v>
      </c>
      <c r="H107" s="127">
        <v>-4693762</v>
      </c>
      <c r="I107" s="127">
        <v>-4693762</v>
      </c>
      <c r="J107" s="127">
        <v>-4693762</v>
      </c>
      <c r="K107" s="127">
        <v>-4693762</v>
      </c>
      <c r="L107" s="127">
        <v>-4693762</v>
      </c>
      <c r="M107" s="127">
        <v>-4693762</v>
      </c>
      <c r="N107" s="127">
        <v>1614131</v>
      </c>
    </row>
    <row r="108" spans="1:17" x14ac:dyDescent="0.25">
      <c r="A108" s="122" t="s">
        <v>1236</v>
      </c>
      <c r="B108" s="103">
        <v>1</v>
      </c>
      <c r="C108" s="127">
        <v>1</v>
      </c>
      <c r="D108" s="127">
        <v>1</v>
      </c>
      <c r="E108" s="127">
        <v>1</v>
      </c>
      <c r="F108" s="127">
        <v>1</v>
      </c>
      <c r="G108" s="127">
        <v>1</v>
      </c>
      <c r="H108" s="127">
        <v>1</v>
      </c>
      <c r="I108" s="127">
        <v>1</v>
      </c>
      <c r="J108" s="127">
        <v>1</v>
      </c>
      <c r="K108" s="127">
        <v>1</v>
      </c>
      <c r="L108" s="127">
        <v>1</v>
      </c>
      <c r="M108" s="127">
        <v>1</v>
      </c>
      <c r="N108" s="127">
        <v>1</v>
      </c>
    </row>
    <row r="109" spans="1:17" x14ac:dyDescent="0.25">
      <c r="A109" s="122" t="s">
        <v>1237</v>
      </c>
      <c r="B109" s="103">
        <v>33709224</v>
      </c>
      <c r="C109" s="127">
        <v>29534793</v>
      </c>
      <c r="D109" s="127">
        <v>31672734</v>
      </c>
      <c r="E109" s="127">
        <v>52279754</v>
      </c>
      <c r="F109" s="127">
        <v>22099613</v>
      </c>
      <c r="G109" s="127">
        <v>36784799</v>
      </c>
      <c r="H109" s="127">
        <v>12513736</v>
      </c>
      <c r="I109" s="127">
        <v>18838280</v>
      </c>
      <c r="J109" s="127">
        <v>-11634069</v>
      </c>
      <c r="K109" s="127">
        <v>-82663826</v>
      </c>
      <c r="L109" s="127">
        <v>-75751376</v>
      </c>
      <c r="M109" s="127">
        <v>-58944991</v>
      </c>
      <c r="N109" s="127">
        <v>-63236019</v>
      </c>
    </row>
    <row r="110" spans="1:17" x14ac:dyDescent="0.25">
      <c r="A110" s="122" t="s">
        <v>1238</v>
      </c>
      <c r="B110" s="103">
        <v>-21</v>
      </c>
      <c r="C110" s="127">
        <v>-21</v>
      </c>
      <c r="D110" s="127">
        <v>-21</v>
      </c>
      <c r="E110" s="127">
        <v>-21</v>
      </c>
      <c r="F110" s="127">
        <v>-21</v>
      </c>
      <c r="G110" s="127">
        <v>-21</v>
      </c>
      <c r="H110" s="127">
        <v>-21</v>
      </c>
      <c r="I110" s="127">
        <v>-21</v>
      </c>
      <c r="J110" s="127">
        <v>-21</v>
      </c>
      <c r="K110" s="127">
        <v>-21</v>
      </c>
      <c r="L110" s="127">
        <v>-21</v>
      </c>
      <c r="M110" s="127">
        <v>-21</v>
      </c>
      <c r="N110" s="127">
        <v>-21</v>
      </c>
    </row>
    <row r="111" spans="1:17" x14ac:dyDescent="0.25">
      <c r="A111" s="122" t="s">
        <v>1251</v>
      </c>
      <c r="B111" s="103">
        <v>107940175</v>
      </c>
      <c r="C111" s="133">
        <v>0</v>
      </c>
      <c r="D111" s="133">
        <v>0</v>
      </c>
      <c r="E111" s="133">
        <v>0</v>
      </c>
      <c r="F111" s="128" t="s">
        <v>3</v>
      </c>
      <c r="G111" s="127">
        <v>2283960</v>
      </c>
      <c r="H111" s="127">
        <v>2283960</v>
      </c>
      <c r="I111" s="127">
        <v>2283960</v>
      </c>
      <c r="J111" s="127">
        <v>2283960</v>
      </c>
      <c r="K111" s="127">
        <v>2283960</v>
      </c>
      <c r="L111" s="127">
        <v>2283960</v>
      </c>
      <c r="M111" s="127">
        <v>2283960</v>
      </c>
      <c r="N111" s="127">
        <v>2283960</v>
      </c>
    </row>
    <row r="112" spans="1:17" x14ac:dyDescent="0.25">
      <c r="A112" s="122" t="s">
        <v>1239</v>
      </c>
      <c r="B112" s="103">
        <v>-1915596858</v>
      </c>
      <c r="C112" s="127">
        <v>111356102</v>
      </c>
      <c r="D112" s="127">
        <v>109606481</v>
      </c>
      <c r="E112" s="127">
        <v>92776793</v>
      </c>
      <c r="F112" s="127">
        <v>117438118</v>
      </c>
      <c r="G112" s="127">
        <v>105440717</v>
      </c>
      <c r="H112" s="127">
        <v>125269755</v>
      </c>
      <c r="I112" s="127">
        <v>119750207</v>
      </c>
      <c r="J112" s="127">
        <v>151223795</v>
      </c>
      <c r="K112" s="127">
        <v>213321867</v>
      </c>
      <c r="L112" s="127">
        <v>207360391</v>
      </c>
      <c r="M112" s="127">
        <v>192867837</v>
      </c>
      <c r="N112" s="127">
        <v>177046874</v>
      </c>
    </row>
    <row r="113" spans="1:14" x14ac:dyDescent="0.25">
      <c r="A113" s="120" t="s">
        <v>20</v>
      </c>
      <c r="B113" s="103">
        <v>102651720</v>
      </c>
      <c r="C113" s="127">
        <v>-2106832438</v>
      </c>
      <c r="D113" s="127">
        <v>-2108644182</v>
      </c>
      <c r="E113" s="127">
        <v>-2086081347</v>
      </c>
      <c r="F113" s="127">
        <v>-2281711048</v>
      </c>
      <c r="G113" s="127">
        <v>-2286418305</v>
      </c>
      <c r="H113" s="127">
        <v>-2314487600</v>
      </c>
      <c r="I113" s="127">
        <v>-2494578138</v>
      </c>
      <c r="J113" s="127">
        <v>-2498839510</v>
      </c>
      <c r="K113" s="127">
        <v>-2380599321</v>
      </c>
      <c r="L113" s="127">
        <v>-2560803830</v>
      </c>
      <c r="M113" s="127">
        <v>-2561260553</v>
      </c>
      <c r="N113" s="127">
        <v>-2552368018</v>
      </c>
    </row>
    <row r="114" spans="1:14" x14ac:dyDescent="0.25">
      <c r="A114" s="122" t="s">
        <v>1240</v>
      </c>
      <c r="B114" s="109">
        <v>102651720</v>
      </c>
      <c r="C114" s="127">
        <v>-18279901</v>
      </c>
      <c r="D114" s="127">
        <v>-20019652</v>
      </c>
      <c r="E114" s="127">
        <v>2543184</v>
      </c>
      <c r="F114" s="127">
        <v>-18468310</v>
      </c>
      <c r="G114" s="127">
        <v>-20801773</v>
      </c>
      <c r="H114" s="127">
        <v>-48871069</v>
      </c>
      <c r="I114" s="127">
        <v>-52963969</v>
      </c>
      <c r="J114" s="127">
        <v>-57135235</v>
      </c>
      <c r="K114" s="127">
        <v>61104954</v>
      </c>
      <c r="L114" s="127">
        <v>65982370</v>
      </c>
      <c r="M114" s="127">
        <v>65578949</v>
      </c>
      <c r="N114" s="127">
        <v>74856940</v>
      </c>
    </row>
    <row r="115" spans="1:14" ht="22.5" x14ac:dyDescent="0.25">
      <c r="A115" s="135" t="s">
        <v>1241</v>
      </c>
      <c r="B115" s="103">
        <v>-657084611</v>
      </c>
      <c r="C115" s="134">
        <v>-18279901</v>
      </c>
      <c r="D115" s="134">
        <v>-20019652</v>
      </c>
      <c r="E115" s="134">
        <v>2543184</v>
      </c>
      <c r="F115" s="134">
        <v>-18468310</v>
      </c>
      <c r="G115" s="134">
        <v>-20801773</v>
      </c>
      <c r="H115" s="134">
        <v>-48871069</v>
      </c>
      <c r="I115" s="134">
        <v>-52963969</v>
      </c>
      <c r="J115" s="134">
        <v>-57135235</v>
      </c>
      <c r="K115" s="134">
        <v>61104954</v>
      </c>
      <c r="L115" s="134">
        <v>65982370</v>
      </c>
      <c r="M115" s="134">
        <v>65578949</v>
      </c>
      <c r="N115" s="134">
        <v>74856940</v>
      </c>
    </row>
    <row r="116" spans="1:14" x14ac:dyDescent="0.25">
      <c r="A116" s="122" t="s">
        <v>1242</v>
      </c>
      <c r="B116" s="103">
        <v>-1361163967</v>
      </c>
      <c r="C116" s="127">
        <v>-172955678</v>
      </c>
      <c r="D116" s="127">
        <v>-173027672</v>
      </c>
      <c r="E116" s="127">
        <v>-173027672</v>
      </c>
      <c r="F116" s="127">
        <v>-347645879</v>
      </c>
      <c r="G116" s="127">
        <v>-347735713</v>
      </c>
      <c r="H116" s="127">
        <v>-347735713</v>
      </c>
      <c r="I116" s="127">
        <v>-523733351</v>
      </c>
      <c r="J116" s="127">
        <v>-523823457</v>
      </c>
      <c r="K116" s="127">
        <v>-523823457</v>
      </c>
      <c r="L116" s="127">
        <v>-708905381</v>
      </c>
      <c r="M116" s="127">
        <v>-708958683</v>
      </c>
      <c r="N116" s="127">
        <v>-708958683</v>
      </c>
    </row>
    <row r="117" spans="1:14" x14ac:dyDescent="0.25">
      <c r="A117" s="122" t="s">
        <v>1243</v>
      </c>
      <c r="B117" s="109">
        <v>792839</v>
      </c>
      <c r="C117" s="127">
        <v>-1915596858</v>
      </c>
      <c r="D117" s="127">
        <v>-1915596858</v>
      </c>
      <c r="E117" s="127">
        <v>-1915596858</v>
      </c>
      <c r="F117" s="127">
        <v>-1915596858</v>
      </c>
      <c r="G117" s="127">
        <v>-1917880818</v>
      </c>
      <c r="H117" s="127">
        <v>-1917880818</v>
      </c>
      <c r="I117" s="127">
        <v>-1917880818</v>
      </c>
      <c r="J117" s="127">
        <v>-1917880818</v>
      </c>
      <c r="K117" s="127">
        <v>-1917880818</v>
      </c>
      <c r="L117" s="127">
        <v>-1917880818</v>
      </c>
      <c r="M117" s="127">
        <v>-1917880818</v>
      </c>
      <c r="N117" s="127">
        <v>-1918266274</v>
      </c>
    </row>
    <row r="118" spans="1:14" ht="22.5" x14ac:dyDescent="0.25">
      <c r="A118" s="135" t="s">
        <v>1244</v>
      </c>
      <c r="B118" s="103">
        <v>-1361956806</v>
      </c>
      <c r="C118" s="134">
        <v>3575752</v>
      </c>
      <c r="D118" s="134">
        <v>3575752</v>
      </c>
      <c r="E118" s="134">
        <v>3575752</v>
      </c>
      <c r="F118" s="134">
        <v>3575752</v>
      </c>
      <c r="G118" s="134">
        <v>1291792</v>
      </c>
      <c r="H118" s="134">
        <v>3575752</v>
      </c>
      <c r="I118" s="134">
        <v>3575752</v>
      </c>
      <c r="J118" s="134">
        <v>3575752</v>
      </c>
      <c r="K118" s="134">
        <v>3575752</v>
      </c>
      <c r="L118" s="134">
        <v>3575752</v>
      </c>
      <c r="M118" s="134">
        <v>3575752</v>
      </c>
      <c r="N118" s="134">
        <v>3575752</v>
      </c>
    </row>
    <row r="119" spans="1:14" ht="22.5" x14ac:dyDescent="0.25">
      <c r="A119" s="135" t="s">
        <v>1252</v>
      </c>
      <c r="B119" s="104">
        <v>6933475602</v>
      </c>
      <c r="C119" s="136">
        <v>0</v>
      </c>
      <c r="D119" s="136">
        <v>0</v>
      </c>
      <c r="E119" s="136">
        <v>0</v>
      </c>
      <c r="F119" s="137" t="s">
        <v>3</v>
      </c>
      <c r="G119" s="137" t="s">
        <v>3</v>
      </c>
      <c r="H119" s="134">
        <v>-2283960</v>
      </c>
      <c r="I119" s="134">
        <v>-2283960</v>
      </c>
      <c r="J119" s="134">
        <v>-2283960</v>
      </c>
      <c r="K119" s="134">
        <v>-2283960</v>
      </c>
      <c r="L119" s="134">
        <v>-2283960</v>
      </c>
      <c r="M119" s="134">
        <v>-2283960</v>
      </c>
      <c r="N119" s="134">
        <v>-2669416</v>
      </c>
    </row>
    <row r="120" spans="1:14" x14ac:dyDescent="0.25">
      <c r="A120" s="124" t="s">
        <v>1245</v>
      </c>
      <c r="B120" s="104">
        <v>6933475602</v>
      </c>
      <c r="C120" s="127">
        <v>-1919172610</v>
      </c>
      <c r="D120" s="127">
        <v>-1919172610</v>
      </c>
      <c r="E120" s="127">
        <v>-1919172610</v>
      </c>
      <c r="F120" s="127">
        <v>-1919172610</v>
      </c>
      <c r="G120" s="127">
        <v>-1919172610</v>
      </c>
      <c r="H120" s="127">
        <v>-1919172610</v>
      </c>
      <c r="I120" s="127">
        <v>-1919172610</v>
      </c>
      <c r="J120" s="127">
        <v>-1919172610</v>
      </c>
      <c r="K120" s="127">
        <v>-1919172610</v>
      </c>
      <c r="L120" s="127">
        <v>-1919172610</v>
      </c>
      <c r="M120" s="127">
        <v>-1919172610</v>
      </c>
      <c r="N120" s="127">
        <v>-1919172610</v>
      </c>
    </row>
    <row r="121" spans="1:14" x14ac:dyDescent="0.25">
      <c r="A121" s="118" t="s">
        <v>21</v>
      </c>
      <c r="B121" s="94"/>
      <c r="C121" s="129">
        <v>6747406299</v>
      </c>
      <c r="D121" s="129">
        <v>6805695909</v>
      </c>
      <c r="E121" s="129">
        <v>6889111539</v>
      </c>
      <c r="F121" s="129">
        <v>6720048722</v>
      </c>
      <c r="G121" s="129">
        <v>6807467166</v>
      </c>
      <c r="H121" s="129">
        <v>6799916994</v>
      </c>
      <c r="I121" s="129">
        <v>6636660342</v>
      </c>
      <c r="J121" s="129">
        <v>6719281124</v>
      </c>
      <c r="K121" s="129">
        <v>6892533764</v>
      </c>
      <c r="L121" s="129">
        <v>6717274773</v>
      </c>
      <c r="M121" s="129">
        <v>6786304659</v>
      </c>
      <c r="N121" s="129">
        <v>6797718402</v>
      </c>
    </row>
    <row r="122" spans="1:14" ht="15.75" thickBot="1" x14ac:dyDescent="0.3">
      <c r="A122" s="118" t="s">
        <v>1246</v>
      </c>
      <c r="B122" s="111">
        <v>10187038558</v>
      </c>
      <c r="C122" s="129">
        <v>6747406299</v>
      </c>
      <c r="D122" s="129">
        <v>6805695909</v>
      </c>
      <c r="E122" s="129">
        <v>6889111539</v>
      </c>
      <c r="F122" s="129">
        <v>6720048722</v>
      </c>
      <c r="G122" s="129">
        <v>6807467166</v>
      </c>
      <c r="H122" s="129">
        <v>6799916994</v>
      </c>
      <c r="I122" s="129">
        <v>6636660342</v>
      </c>
      <c r="J122" s="129">
        <v>6719281124</v>
      </c>
      <c r="K122" s="129">
        <v>6892533764</v>
      </c>
      <c r="L122" s="129">
        <v>6717274773</v>
      </c>
      <c r="M122" s="129">
        <v>6786304659</v>
      </c>
      <c r="N122" s="129">
        <v>6797718402</v>
      </c>
    </row>
    <row r="123" spans="1:14" x14ac:dyDescent="0.25">
      <c r="A123" s="130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</row>
    <row r="124" spans="1:14" ht="15.75" thickBot="1" x14ac:dyDescent="0.3">
      <c r="A124" s="118" t="s">
        <v>1247</v>
      </c>
      <c r="C124" s="138">
        <v>10174499928</v>
      </c>
      <c r="D124" s="138">
        <v>10049119731</v>
      </c>
      <c r="E124" s="138">
        <v>10115676464</v>
      </c>
      <c r="F124" s="138">
        <v>10308076217</v>
      </c>
      <c r="G124" s="138">
        <v>10192111440</v>
      </c>
      <c r="H124" s="138">
        <v>10135031132</v>
      </c>
      <c r="I124" s="138">
        <v>10089620054</v>
      </c>
      <c r="J124" s="138">
        <v>10540541430</v>
      </c>
      <c r="K124" s="138">
        <v>10775932749</v>
      </c>
      <c r="L124" s="138">
        <v>10757987104</v>
      </c>
      <c r="M124" s="138">
        <v>10630065787</v>
      </c>
      <c r="N124" s="138">
        <v>10567032401</v>
      </c>
    </row>
    <row r="125" spans="1:14" x14ac:dyDescent="0.25">
      <c r="A125" s="139" t="s">
        <v>1248</v>
      </c>
      <c r="C125" s="139"/>
      <c r="D125" s="139"/>
      <c r="E125" s="139"/>
      <c r="F125" s="139"/>
      <c r="G125" s="139"/>
      <c r="H125" s="139"/>
      <c r="I125" s="139"/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9"/>
  <sheetViews>
    <sheetView showGridLines="0" zoomScale="60" zoomScaleNormal="60" workbookViewId="0">
      <pane xSplit="1" ySplit="4" topLeftCell="B25" activePane="bottomRight" state="frozen"/>
      <selection pane="topRight" activeCell="B1" sqref="B1"/>
      <selection pane="bottomLeft" activeCell="A5" sqref="A5"/>
      <selection pane="bottomRight" activeCell="R41" sqref="R41"/>
    </sheetView>
  </sheetViews>
  <sheetFormatPr defaultColWidth="8.7109375" defaultRowHeight="15" x14ac:dyDescent="0.25"/>
  <cols>
    <col min="1" max="1" width="35.7109375" customWidth="1"/>
    <col min="2" max="14" width="12.7109375" customWidth="1"/>
    <col min="15" max="16384" width="8.7109375" style="88"/>
  </cols>
  <sheetData>
    <row r="1" spans="1:14" x14ac:dyDescent="0.25">
      <c r="A1" s="113" t="s">
        <v>1253</v>
      </c>
      <c r="B1" s="113"/>
      <c r="C1" s="113"/>
      <c r="D1" s="113"/>
      <c r="E1" s="113"/>
      <c r="F1" s="113"/>
      <c r="G1" s="113"/>
      <c r="H1" s="113"/>
    </row>
    <row r="2" spans="1:14" x14ac:dyDescent="0.25">
      <c r="A2" s="114" t="s">
        <v>147</v>
      </c>
      <c r="B2" s="114"/>
      <c r="C2" s="114"/>
      <c r="D2" s="114"/>
      <c r="E2" s="114"/>
      <c r="F2" s="114"/>
      <c r="G2" s="114"/>
      <c r="H2" s="114"/>
    </row>
    <row r="3" spans="1:14" x14ac:dyDescent="0.25">
      <c r="A3" s="114" t="s">
        <v>1249</v>
      </c>
      <c r="B3" s="114"/>
      <c r="C3" s="114"/>
      <c r="D3" s="114"/>
      <c r="E3" s="114"/>
      <c r="F3" s="114"/>
      <c r="G3" s="114"/>
      <c r="H3" s="114"/>
    </row>
    <row r="4" spans="1:14" x14ac:dyDescent="0.25">
      <c r="A4" s="115"/>
      <c r="B4" s="116" t="s">
        <v>1146</v>
      </c>
      <c r="C4" s="116" t="s">
        <v>1147</v>
      </c>
      <c r="D4" s="116" t="s">
        <v>1148</v>
      </c>
      <c r="E4" s="116" t="s">
        <v>1149</v>
      </c>
      <c r="F4" s="116" t="s">
        <v>28</v>
      </c>
      <c r="G4" s="116" t="s">
        <v>1150</v>
      </c>
      <c r="H4" s="116" t="s">
        <v>1151</v>
      </c>
      <c r="I4" s="116" t="s">
        <v>1152</v>
      </c>
      <c r="J4" s="116" t="s">
        <v>1153</v>
      </c>
      <c r="K4" s="116" t="s">
        <v>1154</v>
      </c>
      <c r="L4" s="116" t="s">
        <v>1155</v>
      </c>
      <c r="M4" s="116" t="s">
        <v>1156</v>
      </c>
      <c r="N4" s="162" t="s">
        <v>1305</v>
      </c>
    </row>
    <row r="5" spans="1:14" x14ac:dyDescent="0.25">
      <c r="A5" s="140" t="s">
        <v>22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x14ac:dyDescent="0.25">
      <c r="A6" s="140" t="s">
        <v>1254</v>
      </c>
      <c r="B6" s="137" t="s">
        <v>3</v>
      </c>
      <c r="C6" s="134">
        <v>0</v>
      </c>
      <c r="D6" s="134">
        <v>0</v>
      </c>
      <c r="E6" s="134">
        <v>0</v>
      </c>
      <c r="F6" s="134">
        <v>0</v>
      </c>
      <c r="G6" s="134">
        <v>0</v>
      </c>
      <c r="H6" s="134">
        <v>1</v>
      </c>
      <c r="I6" s="134">
        <v>-1</v>
      </c>
      <c r="J6" s="134">
        <v>-1</v>
      </c>
      <c r="K6" s="134">
        <v>2</v>
      </c>
      <c r="L6" s="134">
        <v>0</v>
      </c>
      <c r="M6" s="134">
        <v>0</v>
      </c>
      <c r="N6" s="134">
        <v>1</v>
      </c>
    </row>
    <row r="7" spans="1:14" x14ac:dyDescent="0.25">
      <c r="A7" s="142" t="s">
        <v>1255</v>
      </c>
      <c r="B7" s="137" t="s">
        <v>3</v>
      </c>
      <c r="C7" s="134">
        <v>0</v>
      </c>
      <c r="D7" s="134">
        <v>0</v>
      </c>
      <c r="E7" s="134">
        <v>0</v>
      </c>
      <c r="F7" s="134">
        <v>0</v>
      </c>
      <c r="G7" s="134">
        <v>0</v>
      </c>
      <c r="H7" s="134">
        <v>1</v>
      </c>
      <c r="I7" s="134">
        <v>-1</v>
      </c>
      <c r="J7" s="134">
        <v>-1</v>
      </c>
      <c r="K7" s="134">
        <v>2</v>
      </c>
      <c r="L7" s="134">
        <v>0</v>
      </c>
      <c r="M7" s="134">
        <v>0</v>
      </c>
      <c r="N7" s="134">
        <v>1</v>
      </c>
    </row>
    <row r="8" spans="1:14" ht="19.7" customHeight="1" x14ac:dyDescent="0.25">
      <c r="A8" s="140" t="s">
        <v>66</v>
      </c>
      <c r="B8" s="143" t="s">
        <v>3</v>
      </c>
      <c r="C8" s="144">
        <v>0</v>
      </c>
      <c r="D8" s="144">
        <v>0</v>
      </c>
      <c r="E8" s="144">
        <v>0</v>
      </c>
      <c r="F8" s="144">
        <v>0</v>
      </c>
      <c r="G8" s="144">
        <v>0</v>
      </c>
      <c r="H8" s="144">
        <v>1</v>
      </c>
      <c r="I8" s="144">
        <v>-1</v>
      </c>
      <c r="J8" s="144">
        <v>-1</v>
      </c>
      <c r="K8" s="144">
        <v>2</v>
      </c>
      <c r="L8" s="144">
        <v>0</v>
      </c>
      <c r="M8" s="144">
        <v>0</v>
      </c>
      <c r="N8" s="144">
        <v>1</v>
      </c>
    </row>
    <row r="9" spans="1:14" x14ac:dyDescent="0.25">
      <c r="A9" s="145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4" x14ac:dyDescent="0.25">
      <c r="A10" s="140" t="s">
        <v>23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4" x14ac:dyDescent="0.25">
      <c r="A11" s="140" t="s">
        <v>24</v>
      </c>
      <c r="B11" s="134">
        <v>1855466</v>
      </c>
      <c r="C11" s="134">
        <v>845917</v>
      </c>
      <c r="D11" s="134">
        <v>9821540</v>
      </c>
      <c r="E11" s="134">
        <v>1149508</v>
      </c>
      <c r="F11" s="134">
        <v>2635147</v>
      </c>
      <c r="G11" s="134">
        <v>14494913</v>
      </c>
      <c r="H11" s="134">
        <v>2561610</v>
      </c>
      <c r="I11" s="134">
        <v>1925901</v>
      </c>
      <c r="J11" s="134">
        <v>17230218</v>
      </c>
      <c r="K11" s="134">
        <v>2727316</v>
      </c>
      <c r="L11" s="134">
        <v>2339934</v>
      </c>
      <c r="M11" s="134">
        <v>10038540</v>
      </c>
      <c r="N11" s="134">
        <v>67626009</v>
      </c>
    </row>
    <row r="12" spans="1:14" x14ac:dyDescent="0.25">
      <c r="A12" s="140" t="s">
        <v>67</v>
      </c>
      <c r="B12" s="134">
        <v>253171</v>
      </c>
      <c r="C12" s="134">
        <v>253171</v>
      </c>
      <c r="D12" s="134">
        <v>253171</v>
      </c>
      <c r="E12" s="134">
        <v>253171</v>
      </c>
      <c r="F12" s="134">
        <v>253171</v>
      </c>
      <c r="G12" s="134">
        <v>253171</v>
      </c>
      <c r="H12" s="134">
        <v>251123</v>
      </c>
      <c r="I12" s="134">
        <v>251123</v>
      </c>
      <c r="J12" s="134">
        <v>251123</v>
      </c>
      <c r="K12" s="134">
        <v>252754</v>
      </c>
      <c r="L12" s="134">
        <v>242583</v>
      </c>
      <c r="M12" s="134">
        <v>238192</v>
      </c>
      <c r="N12" s="134">
        <v>3005924</v>
      </c>
    </row>
    <row r="13" spans="1:14" x14ac:dyDescent="0.25">
      <c r="A13" s="142" t="s">
        <v>1256</v>
      </c>
      <c r="B13" s="134">
        <v>253171</v>
      </c>
      <c r="C13" s="134">
        <v>253171</v>
      </c>
      <c r="D13" s="134">
        <v>253171</v>
      </c>
      <c r="E13" s="134">
        <v>253171</v>
      </c>
      <c r="F13" s="134">
        <v>253171</v>
      </c>
      <c r="G13" s="134">
        <v>253171</v>
      </c>
      <c r="H13" s="134">
        <v>251123</v>
      </c>
      <c r="I13" s="134">
        <v>251123</v>
      </c>
      <c r="J13" s="134">
        <v>251123</v>
      </c>
      <c r="K13" s="134">
        <v>252754</v>
      </c>
      <c r="L13" s="134">
        <v>242583</v>
      </c>
      <c r="M13" s="134">
        <v>238192</v>
      </c>
      <c r="N13" s="134">
        <v>3005924</v>
      </c>
    </row>
    <row r="14" spans="1:14" x14ac:dyDescent="0.25">
      <c r="A14" s="125" t="s">
        <v>1257</v>
      </c>
      <c r="B14" s="146">
        <v>2108637</v>
      </c>
      <c r="C14" s="146">
        <v>1099088</v>
      </c>
      <c r="D14" s="146">
        <v>10074711</v>
      </c>
      <c r="E14" s="146">
        <v>1402679</v>
      </c>
      <c r="F14" s="146">
        <v>2888317</v>
      </c>
      <c r="G14" s="146">
        <v>14748084</v>
      </c>
      <c r="H14" s="146">
        <v>2812734</v>
      </c>
      <c r="I14" s="146">
        <v>2177024</v>
      </c>
      <c r="J14" s="146">
        <v>17481341</v>
      </c>
      <c r="K14" s="146">
        <v>2980069</v>
      </c>
      <c r="L14" s="146">
        <v>2582518</v>
      </c>
      <c r="M14" s="146">
        <v>10276733</v>
      </c>
      <c r="N14" s="146">
        <v>70631933</v>
      </c>
    </row>
    <row r="15" spans="1:14" x14ac:dyDescent="0.25">
      <c r="A15" s="145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x14ac:dyDescent="0.25">
      <c r="A16" s="125" t="s">
        <v>1258</v>
      </c>
      <c r="B16" s="134">
        <v>-2108637</v>
      </c>
      <c r="C16" s="134">
        <v>-1099088</v>
      </c>
      <c r="D16" s="134">
        <v>-10074710</v>
      </c>
      <c r="E16" s="134">
        <v>-1402679</v>
      </c>
      <c r="F16" s="134">
        <v>-2888317</v>
      </c>
      <c r="G16" s="134">
        <v>-14748084</v>
      </c>
      <c r="H16" s="134">
        <v>-2812733</v>
      </c>
      <c r="I16" s="134">
        <v>-2177025</v>
      </c>
      <c r="J16" s="134">
        <v>-17481343</v>
      </c>
      <c r="K16" s="134">
        <v>-2980067</v>
      </c>
      <c r="L16" s="134">
        <v>-2582518</v>
      </c>
      <c r="M16" s="134">
        <v>-10276732</v>
      </c>
      <c r="N16" s="134">
        <v>-70631932</v>
      </c>
    </row>
    <row r="17" spans="1:14" x14ac:dyDescent="0.25">
      <c r="A17" s="145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 x14ac:dyDescent="0.25">
      <c r="A18" s="140" t="s">
        <v>25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x14ac:dyDescent="0.25">
      <c r="A19" s="142" t="s">
        <v>68</v>
      </c>
      <c r="B19" s="134">
        <v>-21838</v>
      </c>
      <c r="C19" s="137" t="s">
        <v>3</v>
      </c>
      <c r="D19" s="134">
        <v>163386</v>
      </c>
      <c r="E19" s="134">
        <v>-3828</v>
      </c>
      <c r="F19" s="137" t="s">
        <v>3</v>
      </c>
      <c r="G19" s="134">
        <v>186259</v>
      </c>
      <c r="H19" s="137" t="s">
        <v>3</v>
      </c>
      <c r="I19" s="134">
        <v>46696</v>
      </c>
      <c r="J19" s="134">
        <v>163386</v>
      </c>
      <c r="K19" s="137" t="s">
        <v>3</v>
      </c>
      <c r="L19" s="137" t="s">
        <v>3</v>
      </c>
      <c r="M19" s="134">
        <v>202536</v>
      </c>
      <c r="N19" s="134">
        <v>736597</v>
      </c>
    </row>
    <row r="20" spans="1:14" x14ac:dyDescent="0.25">
      <c r="A20" s="125" t="s">
        <v>1259</v>
      </c>
      <c r="B20" s="134">
        <v>-21838</v>
      </c>
      <c r="C20" s="137" t="s">
        <v>3</v>
      </c>
      <c r="D20" s="134">
        <v>163386</v>
      </c>
      <c r="E20" s="134">
        <v>-3828</v>
      </c>
      <c r="F20" s="137" t="s">
        <v>3</v>
      </c>
      <c r="G20" s="134">
        <v>186259</v>
      </c>
      <c r="H20" s="137" t="s">
        <v>3</v>
      </c>
      <c r="I20" s="134">
        <v>46696</v>
      </c>
      <c r="J20" s="134">
        <v>163386</v>
      </c>
      <c r="K20" s="137" t="s">
        <v>3</v>
      </c>
      <c r="L20" s="137" t="s">
        <v>3</v>
      </c>
      <c r="M20" s="134">
        <v>202536</v>
      </c>
      <c r="N20" s="134">
        <v>736597</v>
      </c>
    </row>
    <row r="21" spans="1:14" x14ac:dyDescent="0.25">
      <c r="A21" s="142" t="s">
        <v>1260</v>
      </c>
      <c r="B21" s="134">
        <v>8643989</v>
      </c>
      <c r="C21" s="134">
        <v>8776547</v>
      </c>
      <c r="D21" s="134">
        <v>39805041</v>
      </c>
      <c r="E21" s="134">
        <v>5302862</v>
      </c>
      <c r="F21" s="134">
        <v>9949827</v>
      </c>
      <c r="G21" s="134">
        <v>-7617980</v>
      </c>
      <c r="H21" s="134">
        <v>23788057</v>
      </c>
      <c r="I21" s="134">
        <v>8858042</v>
      </c>
      <c r="J21" s="134">
        <v>133154879</v>
      </c>
      <c r="K21" s="134">
        <v>33988848</v>
      </c>
      <c r="L21" s="134">
        <v>13111243</v>
      </c>
      <c r="M21" s="134">
        <v>32209285</v>
      </c>
      <c r="N21" s="134">
        <v>309970641</v>
      </c>
    </row>
    <row r="22" spans="1:14" x14ac:dyDescent="0.25">
      <c r="A22" s="125" t="s">
        <v>29</v>
      </c>
      <c r="B22" s="134">
        <v>153570</v>
      </c>
      <c r="C22" s="134">
        <v>-120606</v>
      </c>
      <c r="D22" s="134">
        <v>-2519850</v>
      </c>
      <c r="E22" s="134">
        <v>3324989</v>
      </c>
      <c r="F22" s="134">
        <v>-853324</v>
      </c>
      <c r="G22" s="134">
        <v>1967300</v>
      </c>
      <c r="H22" s="134">
        <v>-224412</v>
      </c>
      <c r="I22" s="134">
        <v>33016</v>
      </c>
      <c r="J22" s="134">
        <v>34412164</v>
      </c>
      <c r="K22" s="134">
        <v>1826779</v>
      </c>
      <c r="L22" s="134">
        <v>1006764</v>
      </c>
      <c r="M22" s="134">
        <v>-10375465</v>
      </c>
      <c r="N22" s="134">
        <v>28630925</v>
      </c>
    </row>
    <row r="23" spans="1:14" x14ac:dyDescent="0.25">
      <c r="A23" s="147" t="s">
        <v>1261</v>
      </c>
      <c r="B23" s="134">
        <v>153570</v>
      </c>
      <c r="C23" s="134">
        <v>-120606</v>
      </c>
      <c r="D23" s="134">
        <v>-1658462</v>
      </c>
      <c r="E23" s="134">
        <v>3324989</v>
      </c>
      <c r="F23" s="134">
        <v>-853324</v>
      </c>
      <c r="G23" s="134">
        <v>2213630</v>
      </c>
      <c r="H23" s="134">
        <v>-224412</v>
      </c>
      <c r="I23" s="134">
        <v>33016</v>
      </c>
      <c r="J23" s="134">
        <v>3273420</v>
      </c>
      <c r="K23" s="134">
        <v>1826779</v>
      </c>
      <c r="L23" s="134">
        <v>1006764</v>
      </c>
      <c r="M23" s="134">
        <v>2111953</v>
      </c>
      <c r="N23" s="134">
        <v>11087318</v>
      </c>
    </row>
    <row r="24" spans="1:14" x14ac:dyDescent="0.25">
      <c r="A24" s="147" t="s">
        <v>1262</v>
      </c>
      <c r="B24" s="136">
        <v>0</v>
      </c>
      <c r="C24" s="136">
        <v>0</v>
      </c>
      <c r="D24" s="134">
        <v>-861388</v>
      </c>
      <c r="E24" s="137" t="s">
        <v>3</v>
      </c>
      <c r="F24" s="137" t="s">
        <v>3</v>
      </c>
      <c r="G24" s="134">
        <v>-246330</v>
      </c>
      <c r="H24" s="137" t="s">
        <v>3</v>
      </c>
      <c r="I24" s="137" t="s">
        <v>3</v>
      </c>
      <c r="J24" s="134">
        <v>31138743</v>
      </c>
      <c r="K24" s="137" t="s">
        <v>3</v>
      </c>
      <c r="L24" s="137" t="s">
        <v>3</v>
      </c>
      <c r="M24" s="134">
        <v>-12487418</v>
      </c>
      <c r="N24" s="134">
        <v>17543607</v>
      </c>
    </row>
    <row r="25" spans="1:14" x14ac:dyDescent="0.25">
      <c r="A25" s="140" t="s">
        <v>1263</v>
      </c>
      <c r="B25" s="134">
        <v>8797559</v>
      </c>
      <c r="C25" s="134">
        <v>8655941</v>
      </c>
      <c r="D25" s="134">
        <v>37285191</v>
      </c>
      <c r="E25" s="134">
        <v>8627851</v>
      </c>
      <c r="F25" s="134">
        <v>9096502</v>
      </c>
      <c r="G25" s="134">
        <v>-5650680</v>
      </c>
      <c r="H25" s="134">
        <v>23563645</v>
      </c>
      <c r="I25" s="134">
        <v>8891059</v>
      </c>
      <c r="J25" s="134">
        <v>167567042</v>
      </c>
      <c r="K25" s="134">
        <v>35815626</v>
      </c>
      <c r="L25" s="134">
        <v>14118007</v>
      </c>
      <c r="M25" s="134">
        <v>21833820</v>
      </c>
      <c r="N25" s="134">
        <v>338601566</v>
      </c>
    </row>
    <row r="26" spans="1:14" x14ac:dyDescent="0.25">
      <c r="A26" s="147" t="s">
        <v>1264</v>
      </c>
      <c r="B26" s="136">
        <v>0</v>
      </c>
      <c r="C26" s="136">
        <v>0</v>
      </c>
      <c r="D26" s="136">
        <v>0</v>
      </c>
      <c r="E26" s="136">
        <v>0</v>
      </c>
      <c r="F26" s="136">
        <v>0</v>
      </c>
      <c r="G26" s="136">
        <v>0</v>
      </c>
      <c r="H26" s="136">
        <v>0</v>
      </c>
      <c r="I26" s="136">
        <v>0</v>
      </c>
      <c r="J26" s="136">
        <v>0</v>
      </c>
      <c r="K26" s="136">
        <v>0</v>
      </c>
      <c r="L26" s="136">
        <v>0</v>
      </c>
      <c r="M26" s="134">
        <v>1326</v>
      </c>
      <c r="N26" s="134">
        <v>1326</v>
      </c>
    </row>
    <row r="27" spans="1:14" ht="19.350000000000001" customHeight="1" x14ac:dyDescent="0.25">
      <c r="A27" s="147" t="s">
        <v>1265</v>
      </c>
      <c r="B27" s="134">
        <v>8792966</v>
      </c>
      <c r="C27" s="134">
        <v>8340971</v>
      </c>
      <c r="D27" s="134">
        <v>8768103</v>
      </c>
      <c r="E27" s="134">
        <v>8603438</v>
      </c>
      <c r="F27" s="134">
        <v>8772739</v>
      </c>
      <c r="G27" s="134">
        <v>-15192112</v>
      </c>
      <c r="H27" s="134">
        <v>8549150</v>
      </c>
      <c r="I27" s="134">
        <v>8566887</v>
      </c>
      <c r="J27" s="134">
        <v>8550348</v>
      </c>
      <c r="K27" s="134">
        <v>8796710</v>
      </c>
      <c r="L27" s="134">
        <v>8603510</v>
      </c>
      <c r="M27" s="134">
        <v>8814208</v>
      </c>
      <c r="N27" s="134">
        <v>79966918</v>
      </c>
    </row>
    <row r="28" spans="1:14" ht="22.5" x14ac:dyDescent="0.25">
      <c r="A28" s="147" t="s">
        <v>1266</v>
      </c>
      <c r="B28" s="136">
        <v>0</v>
      </c>
      <c r="C28" s="134">
        <v>309793</v>
      </c>
      <c r="D28" s="134">
        <v>28500000</v>
      </c>
      <c r="E28" s="137" t="s">
        <v>3</v>
      </c>
      <c r="F28" s="134">
        <v>309793</v>
      </c>
      <c r="G28" s="134">
        <v>9500000</v>
      </c>
      <c r="H28" s="134">
        <v>15000000</v>
      </c>
      <c r="I28" s="134">
        <v>309793</v>
      </c>
      <c r="J28" s="134">
        <v>159000000</v>
      </c>
      <c r="K28" s="134">
        <v>27000000</v>
      </c>
      <c r="L28" s="134">
        <v>5497045</v>
      </c>
      <c r="M28" s="134">
        <v>13000000</v>
      </c>
      <c r="N28" s="134">
        <v>258426425</v>
      </c>
    </row>
    <row r="29" spans="1:14" x14ac:dyDescent="0.25">
      <c r="A29" s="147" t="s">
        <v>1267</v>
      </c>
      <c r="B29" s="134">
        <v>73593</v>
      </c>
      <c r="C29" s="134">
        <v>74177</v>
      </c>
      <c r="D29" s="134">
        <v>73838</v>
      </c>
      <c r="E29" s="134">
        <v>73663</v>
      </c>
      <c r="F29" s="134">
        <v>74970</v>
      </c>
      <c r="G29" s="134">
        <v>102432</v>
      </c>
      <c r="H29" s="134">
        <v>75495</v>
      </c>
      <c r="I29" s="134">
        <v>75378</v>
      </c>
      <c r="J29" s="134">
        <v>77694</v>
      </c>
      <c r="K29" s="134">
        <v>79917</v>
      </c>
      <c r="L29" s="134">
        <v>78453</v>
      </c>
      <c r="M29" s="134">
        <v>79287</v>
      </c>
      <c r="N29" s="134">
        <v>938897</v>
      </c>
    </row>
    <row r="30" spans="1:14" x14ac:dyDescent="0.25">
      <c r="A30" s="147" t="s">
        <v>1268</v>
      </c>
      <c r="B30" s="134">
        <v>69000</v>
      </c>
      <c r="C30" s="134">
        <v>69000</v>
      </c>
      <c r="D30" s="134">
        <v>56750</v>
      </c>
      <c r="E30" s="134">
        <v>49250</v>
      </c>
      <c r="F30" s="134">
        <v>61000</v>
      </c>
      <c r="G30" s="134">
        <v>61000</v>
      </c>
      <c r="H30" s="134">
        <v>61000</v>
      </c>
      <c r="I30" s="134">
        <v>61000</v>
      </c>
      <c r="J30" s="134">
        <v>61000</v>
      </c>
      <c r="K30" s="134">
        <v>61000</v>
      </c>
      <c r="L30" s="134">
        <v>61000</v>
      </c>
      <c r="M30" s="134">
        <v>61000</v>
      </c>
      <c r="N30" s="134">
        <v>732000</v>
      </c>
    </row>
    <row r="31" spans="1:14" x14ac:dyDescent="0.25">
      <c r="A31" s="140" t="s">
        <v>1269</v>
      </c>
      <c r="B31" s="146">
        <v>8622151</v>
      </c>
      <c r="C31" s="146">
        <v>8776547</v>
      </c>
      <c r="D31" s="146">
        <v>39968427</v>
      </c>
      <c r="E31" s="146">
        <v>5299034</v>
      </c>
      <c r="F31" s="146">
        <v>9949827</v>
      </c>
      <c r="G31" s="146">
        <v>-7431721</v>
      </c>
      <c r="H31" s="146">
        <v>23788057</v>
      </c>
      <c r="I31" s="146">
        <v>8904739</v>
      </c>
      <c r="J31" s="146">
        <v>133318265</v>
      </c>
      <c r="K31" s="146">
        <v>33988848</v>
      </c>
      <c r="L31" s="146">
        <v>13111243</v>
      </c>
      <c r="M31" s="146">
        <v>32411821</v>
      </c>
      <c r="N31" s="146">
        <v>310707238</v>
      </c>
    </row>
    <row r="32" spans="1:14" x14ac:dyDescent="0.25">
      <c r="A32" s="115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1:15" x14ac:dyDescent="0.25">
      <c r="A33" s="142" t="s">
        <v>30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</row>
    <row r="34" spans="1:15" x14ac:dyDescent="0.25">
      <c r="A34" s="142" t="s">
        <v>1270</v>
      </c>
      <c r="B34" s="154">
        <v>10175127</v>
      </c>
      <c r="C34" s="154">
        <v>10090845</v>
      </c>
      <c r="D34" s="154">
        <v>10050795</v>
      </c>
      <c r="E34" s="154">
        <v>10030079</v>
      </c>
      <c r="F34" s="154">
        <v>10184754</v>
      </c>
      <c r="G34" s="154">
        <v>10162481</v>
      </c>
      <c r="H34" s="154">
        <v>10254973</v>
      </c>
      <c r="I34" s="154">
        <v>10316539</v>
      </c>
      <c r="J34" s="154">
        <v>10548257</v>
      </c>
      <c r="K34" s="154">
        <v>10779100</v>
      </c>
      <c r="L34" s="154">
        <v>10605646</v>
      </c>
      <c r="M34" s="154">
        <v>10716278</v>
      </c>
      <c r="N34" s="154">
        <v>123914875</v>
      </c>
      <c r="O34" s="157" t="s">
        <v>1306</v>
      </c>
    </row>
    <row r="35" spans="1:15" x14ac:dyDescent="0.25">
      <c r="A35" s="125" t="s">
        <v>1271</v>
      </c>
      <c r="B35" s="134">
        <v>1208333</v>
      </c>
      <c r="C35" s="134">
        <v>1208333</v>
      </c>
      <c r="D35" s="134">
        <v>1208333</v>
      </c>
      <c r="E35" s="134">
        <v>1208333</v>
      </c>
      <c r="F35" s="134">
        <v>1208333</v>
      </c>
      <c r="G35" s="134">
        <v>1208333</v>
      </c>
      <c r="H35" s="134">
        <v>1208333</v>
      </c>
      <c r="I35" s="134">
        <v>1208333</v>
      </c>
      <c r="J35" s="134">
        <v>1208333</v>
      </c>
      <c r="K35" s="134">
        <v>1208333</v>
      </c>
      <c r="L35" s="134">
        <v>1208333</v>
      </c>
      <c r="M35" s="134">
        <v>1208333</v>
      </c>
      <c r="N35" s="134">
        <v>14500000</v>
      </c>
    </row>
    <row r="36" spans="1:15" ht="19.350000000000001" customHeight="1" x14ac:dyDescent="0.25">
      <c r="A36" s="125" t="s">
        <v>1272</v>
      </c>
      <c r="B36" s="134">
        <v>255279</v>
      </c>
      <c r="C36" s="134">
        <v>101945</v>
      </c>
      <c r="D36" s="134">
        <v>101945</v>
      </c>
      <c r="E36" s="134">
        <v>101945</v>
      </c>
      <c r="F36" s="134">
        <v>101945</v>
      </c>
      <c r="G36" s="134">
        <v>102452</v>
      </c>
      <c r="H36" s="134">
        <v>103030</v>
      </c>
      <c r="I36" s="134">
        <v>178417</v>
      </c>
      <c r="J36" s="134">
        <v>135787</v>
      </c>
      <c r="K36" s="134">
        <v>103339</v>
      </c>
      <c r="L36" s="134">
        <v>103339</v>
      </c>
      <c r="M36" s="134">
        <v>111353</v>
      </c>
      <c r="N36" s="134">
        <v>1500776</v>
      </c>
    </row>
    <row r="37" spans="1:15" ht="22.5" x14ac:dyDescent="0.25">
      <c r="A37" s="125" t="s">
        <v>1273</v>
      </c>
      <c r="B37" s="134">
        <v>195715</v>
      </c>
      <c r="C37" s="134">
        <v>197266</v>
      </c>
      <c r="D37" s="134">
        <v>196366</v>
      </c>
      <c r="E37" s="134">
        <v>195901</v>
      </c>
      <c r="F37" s="134">
        <v>199376</v>
      </c>
      <c r="G37" s="134">
        <v>202246</v>
      </c>
      <c r="H37" s="134">
        <v>207760</v>
      </c>
      <c r="I37" s="134">
        <v>207439</v>
      </c>
      <c r="J37" s="134">
        <v>213812</v>
      </c>
      <c r="K37" s="134">
        <v>219928</v>
      </c>
      <c r="L37" s="134">
        <v>215899</v>
      </c>
      <c r="M37" s="134">
        <v>221992</v>
      </c>
      <c r="N37" s="134">
        <v>2473698</v>
      </c>
    </row>
    <row r="38" spans="1:15" x14ac:dyDescent="0.25">
      <c r="A38" s="125" t="s">
        <v>1274</v>
      </c>
      <c r="B38" s="134">
        <v>8515800</v>
      </c>
      <c r="C38" s="134">
        <v>8583300</v>
      </c>
      <c r="D38" s="134">
        <v>8544150</v>
      </c>
      <c r="E38" s="134">
        <v>8523900</v>
      </c>
      <c r="F38" s="134">
        <v>8675100</v>
      </c>
      <c r="G38" s="134">
        <v>8649450</v>
      </c>
      <c r="H38" s="134">
        <v>8735850</v>
      </c>
      <c r="I38" s="134">
        <v>8722350</v>
      </c>
      <c r="J38" s="134">
        <v>8990325</v>
      </c>
      <c r="K38" s="134">
        <v>9247500</v>
      </c>
      <c r="L38" s="134">
        <v>9078075</v>
      </c>
      <c r="M38" s="134">
        <v>9174600</v>
      </c>
      <c r="N38" s="134">
        <v>105440400</v>
      </c>
    </row>
    <row r="39" spans="1:15" x14ac:dyDescent="0.25">
      <c r="A39" s="142" t="s">
        <v>1275</v>
      </c>
      <c r="B39" s="154">
        <v>342712</v>
      </c>
      <c r="C39" s="154">
        <v>328712</v>
      </c>
      <c r="D39" s="154">
        <v>420915</v>
      </c>
      <c r="E39" s="154">
        <v>528929</v>
      </c>
      <c r="F39" s="154">
        <v>640506</v>
      </c>
      <c r="G39" s="154">
        <v>734870</v>
      </c>
      <c r="H39" s="154">
        <v>1027126</v>
      </c>
      <c r="I39" s="154">
        <v>2663234</v>
      </c>
      <c r="J39" s="154">
        <v>2968886</v>
      </c>
      <c r="K39" s="154">
        <v>3032174</v>
      </c>
      <c r="L39" s="154">
        <v>3152319</v>
      </c>
      <c r="M39" s="154">
        <v>3516668</v>
      </c>
      <c r="N39" s="154">
        <v>19357051</v>
      </c>
      <c r="O39" s="157" t="s">
        <v>1306</v>
      </c>
    </row>
    <row r="40" spans="1:15" x14ac:dyDescent="0.25">
      <c r="A40" s="142" t="s">
        <v>1276</v>
      </c>
      <c r="B40" s="134">
        <v>101743</v>
      </c>
      <c r="C40" s="134">
        <v>139988</v>
      </c>
      <c r="D40" s="134">
        <v>93382</v>
      </c>
      <c r="E40" s="134">
        <v>242893</v>
      </c>
      <c r="F40" s="134">
        <v>120122</v>
      </c>
      <c r="G40" s="134">
        <v>436986</v>
      </c>
      <c r="H40" s="134">
        <v>14899</v>
      </c>
      <c r="I40" s="134">
        <v>286607</v>
      </c>
      <c r="J40" s="134">
        <v>385566</v>
      </c>
      <c r="K40" s="134">
        <v>-13832</v>
      </c>
      <c r="L40" s="134">
        <v>150028</v>
      </c>
      <c r="M40" s="134">
        <v>126738</v>
      </c>
      <c r="N40" s="134">
        <v>2085120</v>
      </c>
    </row>
    <row r="41" spans="1:15" x14ac:dyDescent="0.25">
      <c r="A41" s="140" t="s">
        <v>1277</v>
      </c>
      <c r="B41" s="134">
        <v>101743</v>
      </c>
      <c r="C41" s="134">
        <v>139988</v>
      </c>
      <c r="D41" s="134">
        <v>93382</v>
      </c>
      <c r="E41" s="134">
        <v>242893</v>
      </c>
      <c r="F41" s="134">
        <v>120122</v>
      </c>
      <c r="G41" s="134">
        <v>436986</v>
      </c>
      <c r="H41" s="134">
        <v>14899</v>
      </c>
      <c r="I41" s="134">
        <v>286607</v>
      </c>
      <c r="J41" s="134">
        <v>385566</v>
      </c>
      <c r="K41" s="134">
        <v>-13832</v>
      </c>
      <c r="L41" s="134">
        <v>150028</v>
      </c>
      <c r="M41" s="134">
        <v>126738</v>
      </c>
      <c r="N41" s="134">
        <v>2085120</v>
      </c>
    </row>
    <row r="42" spans="1:15" x14ac:dyDescent="0.25">
      <c r="A42" s="142" t="s">
        <v>1278</v>
      </c>
      <c r="B42" s="134">
        <v>-55823</v>
      </c>
      <c r="C42" s="134">
        <v>-100269</v>
      </c>
      <c r="D42" s="134">
        <v>-40342</v>
      </c>
      <c r="E42" s="134">
        <v>-99322</v>
      </c>
      <c r="F42" s="134">
        <v>-146986</v>
      </c>
      <c r="G42" s="134">
        <v>-146952</v>
      </c>
      <c r="H42" s="134">
        <v>-108891</v>
      </c>
      <c r="I42" s="137" t="s">
        <v>3</v>
      </c>
      <c r="J42" s="134">
        <v>-141086</v>
      </c>
      <c r="K42" s="134">
        <v>-383086</v>
      </c>
      <c r="L42" s="134">
        <v>-173730</v>
      </c>
      <c r="M42" s="137" t="s">
        <v>3</v>
      </c>
      <c r="N42" s="134">
        <v>-1396488</v>
      </c>
    </row>
    <row r="43" spans="1:15" x14ac:dyDescent="0.25">
      <c r="A43" s="140" t="s">
        <v>1279</v>
      </c>
      <c r="B43" s="146">
        <v>10563758</v>
      </c>
      <c r="C43" s="146">
        <v>10459276</v>
      </c>
      <c r="D43" s="146">
        <v>10524749</v>
      </c>
      <c r="E43" s="146">
        <v>10702580</v>
      </c>
      <c r="F43" s="146">
        <v>10798395</v>
      </c>
      <c r="G43" s="146">
        <v>11187384</v>
      </c>
      <c r="H43" s="146">
        <v>11188107</v>
      </c>
      <c r="I43" s="146">
        <v>13266381</v>
      </c>
      <c r="J43" s="146">
        <v>13761624</v>
      </c>
      <c r="K43" s="146">
        <v>13414357</v>
      </c>
      <c r="L43" s="146">
        <v>13734263</v>
      </c>
      <c r="M43" s="146">
        <v>14359684</v>
      </c>
      <c r="N43" s="146">
        <v>143960557</v>
      </c>
    </row>
    <row r="44" spans="1:15" x14ac:dyDescent="0.25">
      <c r="A44" s="115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</row>
    <row r="45" spans="1:15" x14ac:dyDescent="0.25">
      <c r="A45" s="140" t="s">
        <v>31</v>
      </c>
      <c r="B45" s="134">
        <v>-4050243</v>
      </c>
      <c r="C45" s="134">
        <v>-2781816</v>
      </c>
      <c r="D45" s="134">
        <v>19368967</v>
      </c>
      <c r="E45" s="134">
        <v>-6806225</v>
      </c>
      <c r="F45" s="134">
        <v>-3736886</v>
      </c>
      <c r="G45" s="134">
        <v>-33367190</v>
      </c>
      <c r="H45" s="134">
        <v>9787217</v>
      </c>
      <c r="I45" s="134">
        <v>-6538667</v>
      </c>
      <c r="J45" s="134">
        <v>102075299</v>
      </c>
      <c r="K45" s="134">
        <v>17594424</v>
      </c>
      <c r="L45" s="134">
        <v>-3205537</v>
      </c>
      <c r="M45" s="134">
        <v>7775405</v>
      </c>
      <c r="N45" s="134">
        <v>96114748</v>
      </c>
    </row>
    <row r="46" spans="1:15" x14ac:dyDescent="0.25">
      <c r="A46" s="115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</row>
    <row r="47" spans="1:15" x14ac:dyDescent="0.25">
      <c r="A47" s="142" t="s">
        <v>1280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</row>
    <row r="48" spans="1:15" x14ac:dyDescent="0.25">
      <c r="A48" s="125" t="s">
        <v>1281</v>
      </c>
      <c r="B48" s="134">
        <v>-93907</v>
      </c>
      <c r="C48" s="137" t="s">
        <v>3</v>
      </c>
      <c r="D48" s="134">
        <v>6391149</v>
      </c>
      <c r="E48" s="134">
        <v>-93919</v>
      </c>
      <c r="F48" s="137" t="s">
        <v>3</v>
      </c>
      <c r="G48" s="134">
        <v>6409733</v>
      </c>
      <c r="H48" s="134">
        <v>-94281</v>
      </c>
      <c r="I48" s="137" t="s">
        <v>3</v>
      </c>
      <c r="J48" s="134">
        <v>6379696</v>
      </c>
      <c r="K48" s="134">
        <v>-94784</v>
      </c>
      <c r="L48" s="137" t="s">
        <v>3</v>
      </c>
      <c r="M48" s="134">
        <v>6413741</v>
      </c>
      <c r="N48" s="134">
        <v>25217427</v>
      </c>
    </row>
    <row r="49" spans="1:14" x14ac:dyDescent="0.25">
      <c r="A49" s="125" t="s">
        <v>1282</v>
      </c>
      <c r="B49" s="134">
        <v>-1327647</v>
      </c>
      <c r="C49" s="134">
        <v>-1042065</v>
      </c>
      <c r="D49" s="134">
        <v>-9834820</v>
      </c>
      <c r="E49" s="134">
        <v>-1353950</v>
      </c>
      <c r="F49" s="134">
        <v>-1403423</v>
      </c>
      <c r="G49" s="134">
        <v>-11779063</v>
      </c>
      <c r="H49" s="134">
        <v>-1739139</v>
      </c>
      <c r="I49" s="134">
        <v>-2367401</v>
      </c>
      <c r="J49" s="134">
        <v>-13514351</v>
      </c>
      <c r="K49" s="134">
        <v>-2985600</v>
      </c>
      <c r="L49" s="134">
        <v>-2802116</v>
      </c>
      <c r="M49" s="134">
        <v>-11537678</v>
      </c>
      <c r="N49" s="134">
        <v>-61687252</v>
      </c>
    </row>
    <row r="50" spans="1:14" x14ac:dyDescent="0.25">
      <c r="A50" s="125" t="s">
        <v>1283</v>
      </c>
      <c r="B50" s="136">
        <v>0</v>
      </c>
      <c r="C50" s="136">
        <v>0</v>
      </c>
      <c r="D50" s="134">
        <v>249803</v>
      </c>
      <c r="E50" s="137" t="s">
        <v>3</v>
      </c>
      <c r="F50" s="137" t="s">
        <v>3</v>
      </c>
      <c r="G50" s="134">
        <v>71436</v>
      </c>
      <c r="H50" s="137" t="s">
        <v>3</v>
      </c>
      <c r="I50" s="137" t="s">
        <v>3</v>
      </c>
      <c r="J50" s="134">
        <v>-9030235</v>
      </c>
      <c r="K50" s="137" t="s">
        <v>3</v>
      </c>
      <c r="L50" s="137" t="s">
        <v>3</v>
      </c>
      <c r="M50" s="134">
        <v>3621351</v>
      </c>
      <c r="N50" s="134">
        <v>-5087646</v>
      </c>
    </row>
    <row r="51" spans="1:14" x14ac:dyDescent="0.25">
      <c r="A51" s="140" t="s">
        <v>26</v>
      </c>
      <c r="B51" s="146">
        <v>-1421554</v>
      </c>
      <c r="C51" s="146">
        <v>-1042065</v>
      </c>
      <c r="D51" s="146">
        <v>-3193868</v>
      </c>
      <c r="E51" s="146">
        <v>-1447869</v>
      </c>
      <c r="F51" s="146">
        <v>-1403423</v>
      </c>
      <c r="G51" s="146">
        <v>-5297894</v>
      </c>
      <c r="H51" s="146">
        <v>-1833420</v>
      </c>
      <c r="I51" s="146">
        <v>-2367401</v>
      </c>
      <c r="J51" s="146">
        <v>-16164890</v>
      </c>
      <c r="K51" s="146">
        <v>-3080384</v>
      </c>
      <c r="L51" s="146">
        <v>-2802116</v>
      </c>
      <c r="M51" s="146">
        <v>-1502586</v>
      </c>
      <c r="N51" s="146">
        <v>-41557470</v>
      </c>
    </row>
    <row r="52" spans="1:14" x14ac:dyDescent="0.25">
      <c r="A52" s="115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</row>
    <row r="53" spans="1:14" x14ac:dyDescent="0.25">
      <c r="A53" s="115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</row>
    <row r="54" spans="1:14" x14ac:dyDescent="0.25">
      <c r="A54" s="140" t="s">
        <v>32</v>
      </c>
      <c r="B54" s="134">
        <v>-2628689</v>
      </c>
      <c r="C54" s="134">
        <v>-1739751</v>
      </c>
      <c r="D54" s="134">
        <v>22562835</v>
      </c>
      <c r="E54" s="134">
        <v>-5358355</v>
      </c>
      <c r="F54" s="134">
        <v>-2333463</v>
      </c>
      <c r="G54" s="134">
        <v>-28069296</v>
      </c>
      <c r="H54" s="134">
        <v>11620637</v>
      </c>
      <c r="I54" s="134">
        <v>-4171266</v>
      </c>
      <c r="J54" s="134">
        <v>118240189</v>
      </c>
      <c r="K54" s="134">
        <v>20674808</v>
      </c>
      <c r="L54" s="134">
        <v>-403421</v>
      </c>
      <c r="M54" s="134">
        <v>9277991</v>
      </c>
      <c r="N54" s="134">
        <v>137672219</v>
      </c>
    </row>
    <row r="55" spans="1:14" x14ac:dyDescent="0.25">
      <c r="A55" s="115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</row>
    <row r="56" spans="1:14" x14ac:dyDescent="0.25">
      <c r="A56" s="140" t="s">
        <v>1284</v>
      </c>
      <c r="B56" s="134">
        <v>15651212</v>
      </c>
      <c r="C56" s="137" t="s">
        <v>3</v>
      </c>
      <c r="D56" s="137" t="s">
        <v>3</v>
      </c>
      <c r="E56" s="134">
        <v>15653138</v>
      </c>
      <c r="F56" s="137" t="s">
        <v>3</v>
      </c>
      <c r="G56" s="137" t="s">
        <v>3</v>
      </c>
      <c r="H56" s="134">
        <v>15713537</v>
      </c>
      <c r="I56" s="137" t="s">
        <v>3</v>
      </c>
      <c r="J56" s="137" t="s">
        <v>3</v>
      </c>
      <c r="K56" s="134">
        <v>15797393</v>
      </c>
      <c r="L56" s="137" t="s">
        <v>3</v>
      </c>
      <c r="M56" s="137" t="s">
        <v>3</v>
      </c>
      <c r="N56" s="134">
        <v>62815279</v>
      </c>
    </row>
    <row r="57" spans="1:14" x14ac:dyDescent="0.25">
      <c r="A57" s="115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</row>
    <row r="58" spans="1:14" x14ac:dyDescent="0.25">
      <c r="A58" s="140" t="s">
        <v>1285</v>
      </c>
      <c r="B58" s="134">
        <v>-18279901</v>
      </c>
      <c r="C58" s="134">
        <v>-1739751</v>
      </c>
      <c r="D58" s="134">
        <v>22562835</v>
      </c>
      <c r="E58" s="134">
        <v>-21011494</v>
      </c>
      <c r="F58" s="134">
        <v>-2333463</v>
      </c>
      <c r="G58" s="134">
        <v>-28069296</v>
      </c>
      <c r="H58" s="134">
        <v>-4092900</v>
      </c>
      <c r="I58" s="134">
        <v>-4171266</v>
      </c>
      <c r="J58" s="134">
        <v>118240189</v>
      </c>
      <c r="K58" s="134">
        <v>4877416</v>
      </c>
      <c r="L58" s="134">
        <v>-403421</v>
      </c>
      <c r="M58" s="134">
        <v>9277991</v>
      </c>
      <c r="N58" s="134">
        <v>74856940</v>
      </c>
    </row>
    <row r="59" spans="1:14" x14ac:dyDescent="0.25">
      <c r="A59" s="148" t="s">
        <v>1248</v>
      </c>
      <c r="B59" s="148"/>
      <c r="C59" s="148"/>
      <c r="D59" s="148"/>
      <c r="E59" s="148"/>
      <c r="F59" s="148"/>
      <c r="G59" s="148"/>
      <c r="H59" s="148"/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26"/>
  <sheetViews>
    <sheetView zoomScale="70" zoomScaleNormal="70" workbookViewId="0">
      <pane xSplit="1" ySplit="8" topLeftCell="B272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5" x14ac:dyDescent="0.25"/>
  <cols>
    <col min="1" max="1" width="67.42578125" bestFit="1" customWidth="1"/>
    <col min="2" max="2" width="18.28515625" bestFit="1" customWidth="1"/>
    <col min="3" max="3" width="20.28515625" customWidth="1"/>
  </cols>
  <sheetData>
    <row r="1" spans="1:2" x14ac:dyDescent="0.25">
      <c r="A1" s="67"/>
      <c r="B1" s="68" t="s">
        <v>147</v>
      </c>
    </row>
    <row r="2" spans="1:2" x14ac:dyDescent="0.25">
      <c r="A2" s="67"/>
      <c r="B2" s="68" t="s">
        <v>149</v>
      </c>
    </row>
    <row r="3" spans="1:2" x14ac:dyDescent="0.25">
      <c r="A3" s="67"/>
      <c r="B3" s="68" t="s">
        <v>150</v>
      </c>
    </row>
    <row r="4" spans="1:2" x14ac:dyDescent="0.25">
      <c r="A4" s="67"/>
      <c r="B4" s="68" t="s">
        <v>151</v>
      </c>
    </row>
    <row r="5" spans="1:2" x14ac:dyDescent="0.25">
      <c r="A5" s="67"/>
      <c r="B5" s="68" t="s">
        <v>152</v>
      </c>
    </row>
    <row r="6" spans="1:2" x14ac:dyDescent="0.25">
      <c r="A6" s="67"/>
      <c r="B6" s="68" t="s">
        <v>153</v>
      </c>
    </row>
    <row r="7" spans="1:2" x14ac:dyDescent="0.25">
      <c r="A7" s="67"/>
      <c r="B7" s="68" t="s">
        <v>154</v>
      </c>
    </row>
    <row r="8" spans="1:2" x14ac:dyDescent="0.25">
      <c r="A8" s="67"/>
      <c r="B8" s="68" t="s">
        <v>155</v>
      </c>
    </row>
    <row r="9" spans="1:2" x14ac:dyDescent="0.25">
      <c r="A9" s="69" t="s">
        <v>823</v>
      </c>
      <c r="B9" s="70">
        <v>89633593.18072933</v>
      </c>
    </row>
    <row r="10" spans="1:2" x14ac:dyDescent="0.25">
      <c r="A10" s="71" t="s">
        <v>32</v>
      </c>
      <c r="B10" s="70">
        <v>158488439.72232935</v>
      </c>
    </row>
    <row r="11" spans="1:2" x14ac:dyDescent="0.25">
      <c r="A11" s="72" t="s">
        <v>824</v>
      </c>
      <c r="B11" s="70">
        <v>158488439.72232935</v>
      </c>
    </row>
    <row r="12" spans="1:2" x14ac:dyDescent="0.25">
      <c r="A12" s="73" t="s">
        <v>825</v>
      </c>
      <c r="B12" s="70">
        <v>127930309.28037244</v>
      </c>
    </row>
    <row r="13" spans="1:2" x14ac:dyDescent="0.25">
      <c r="A13" s="74" t="s">
        <v>826</v>
      </c>
      <c r="B13" s="70">
        <v>-45650178.47959204</v>
      </c>
    </row>
    <row r="14" spans="1:2" x14ac:dyDescent="0.25">
      <c r="A14" s="75" t="s">
        <v>827</v>
      </c>
      <c r="B14" s="70">
        <v>1855507.331088</v>
      </c>
    </row>
    <row r="15" spans="1:2" x14ac:dyDescent="0.25">
      <c r="A15" s="76" t="s">
        <v>828</v>
      </c>
      <c r="B15" s="70">
        <v>1855507.331088</v>
      </c>
    </row>
    <row r="16" spans="1:2" x14ac:dyDescent="0.25">
      <c r="A16" s="77" t="s">
        <v>829</v>
      </c>
      <c r="B16" s="70">
        <v>0</v>
      </c>
    </row>
    <row r="17" spans="1:2" x14ac:dyDescent="0.25">
      <c r="A17" s="78" t="s">
        <v>830</v>
      </c>
      <c r="B17" s="70">
        <v>0</v>
      </c>
    </row>
    <row r="18" spans="1:2" x14ac:dyDescent="0.25">
      <c r="A18" s="79" t="s">
        <v>831</v>
      </c>
      <c r="B18" s="70">
        <v>0</v>
      </c>
    </row>
    <row r="19" spans="1:2" x14ac:dyDescent="0.25">
      <c r="A19" s="80" t="s">
        <v>832</v>
      </c>
      <c r="B19" s="70">
        <v>0</v>
      </c>
    </row>
    <row r="20" spans="1:2" x14ac:dyDescent="0.25">
      <c r="A20" s="80" t="s">
        <v>833</v>
      </c>
      <c r="B20" s="70">
        <v>0</v>
      </c>
    </row>
    <row r="21" spans="1:2" x14ac:dyDescent="0.25">
      <c r="A21" s="80" t="s">
        <v>834</v>
      </c>
      <c r="B21" s="70">
        <v>0</v>
      </c>
    </row>
    <row r="22" spans="1:2" x14ac:dyDescent="0.25">
      <c r="A22" s="80" t="s">
        <v>835</v>
      </c>
      <c r="B22" s="70">
        <v>0</v>
      </c>
    </row>
    <row r="23" spans="1:2" x14ac:dyDescent="0.25">
      <c r="A23" s="80" t="s">
        <v>836</v>
      </c>
      <c r="B23" s="70">
        <v>0</v>
      </c>
    </row>
    <row r="24" spans="1:2" x14ac:dyDescent="0.25">
      <c r="A24" s="79" t="s">
        <v>837</v>
      </c>
      <c r="B24" s="70">
        <v>0</v>
      </c>
    </row>
    <row r="25" spans="1:2" x14ac:dyDescent="0.25">
      <c r="A25" s="80" t="s">
        <v>838</v>
      </c>
      <c r="B25" s="70">
        <v>0</v>
      </c>
    </row>
    <row r="26" spans="1:2" x14ac:dyDescent="0.25">
      <c r="A26" s="80" t="s">
        <v>839</v>
      </c>
      <c r="B26" s="70">
        <v>0</v>
      </c>
    </row>
    <row r="27" spans="1:2" x14ac:dyDescent="0.25">
      <c r="A27" s="80" t="s">
        <v>840</v>
      </c>
      <c r="B27" s="70">
        <v>0</v>
      </c>
    </row>
    <row r="28" spans="1:2" x14ac:dyDescent="0.25">
      <c r="A28" s="80" t="s">
        <v>841</v>
      </c>
      <c r="B28" s="70">
        <v>0</v>
      </c>
    </row>
    <row r="29" spans="1:2" x14ac:dyDescent="0.25">
      <c r="A29" s="80" t="s">
        <v>842</v>
      </c>
      <c r="B29" s="70">
        <v>0</v>
      </c>
    </row>
    <row r="30" spans="1:2" x14ac:dyDescent="0.25">
      <c r="A30" s="80" t="s">
        <v>843</v>
      </c>
      <c r="B30" s="70">
        <v>0</v>
      </c>
    </row>
    <row r="31" spans="1:2" x14ac:dyDescent="0.25">
      <c r="A31" s="79" t="s">
        <v>844</v>
      </c>
      <c r="B31" s="70">
        <v>0</v>
      </c>
    </row>
    <row r="32" spans="1:2" x14ac:dyDescent="0.25">
      <c r="A32" s="80" t="s">
        <v>845</v>
      </c>
      <c r="B32" s="70">
        <v>0</v>
      </c>
    </row>
    <row r="33" spans="1:2" x14ac:dyDescent="0.25">
      <c r="A33" s="80" t="s">
        <v>846</v>
      </c>
      <c r="B33" s="70">
        <v>0</v>
      </c>
    </row>
    <row r="34" spans="1:2" x14ac:dyDescent="0.25">
      <c r="A34" s="80" t="s">
        <v>847</v>
      </c>
      <c r="B34" s="70">
        <v>0</v>
      </c>
    </row>
    <row r="35" spans="1:2" x14ac:dyDescent="0.25">
      <c r="A35" s="80" t="s">
        <v>848</v>
      </c>
      <c r="B35" s="70">
        <v>0</v>
      </c>
    </row>
    <row r="36" spans="1:2" x14ac:dyDescent="0.25">
      <c r="A36" s="80" t="s">
        <v>849</v>
      </c>
      <c r="B36" s="70">
        <v>0</v>
      </c>
    </row>
    <row r="37" spans="1:2" x14ac:dyDescent="0.25">
      <c r="A37" s="80" t="s">
        <v>850</v>
      </c>
      <c r="B37" s="70">
        <v>0</v>
      </c>
    </row>
    <row r="38" spans="1:2" x14ac:dyDescent="0.25">
      <c r="A38" s="80" t="s">
        <v>851</v>
      </c>
      <c r="B38" s="70">
        <v>0</v>
      </c>
    </row>
    <row r="39" spans="1:2" x14ac:dyDescent="0.25">
      <c r="A39" s="80" t="s">
        <v>852</v>
      </c>
      <c r="B39" s="70">
        <v>0</v>
      </c>
    </row>
    <row r="40" spans="1:2" x14ac:dyDescent="0.25">
      <c r="A40" s="80" t="s">
        <v>853</v>
      </c>
      <c r="B40" s="70">
        <v>0</v>
      </c>
    </row>
    <row r="41" spans="1:2" x14ac:dyDescent="0.25">
      <c r="A41" s="79" t="s">
        <v>854</v>
      </c>
      <c r="B41" s="70">
        <v>0</v>
      </c>
    </row>
    <row r="42" spans="1:2" x14ac:dyDescent="0.25">
      <c r="A42" s="80" t="s">
        <v>855</v>
      </c>
      <c r="B42" s="70">
        <v>0</v>
      </c>
    </row>
    <row r="43" spans="1:2" x14ac:dyDescent="0.25">
      <c r="A43" s="80" t="s">
        <v>856</v>
      </c>
      <c r="B43" s="70">
        <v>0</v>
      </c>
    </row>
    <row r="44" spans="1:2" x14ac:dyDescent="0.25">
      <c r="A44" s="80" t="s">
        <v>857</v>
      </c>
      <c r="B44" s="70">
        <v>0</v>
      </c>
    </row>
    <row r="45" spans="1:2" x14ac:dyDescent="0.25">
      <c r="A45" s="80" t="s">
        <v>858</v>
      </c>
      <c r="B45" s="70">
        <v>0</v>
      </c>
    </row>
    <row r="46" spans="1:2" x14ac:dyDescent="0.25">
      <c r="A46" s="80" t="s">
        <v>859</v>
      </c>
      <c r="B46" s="70">
        <v>0</v>
      </c>
    </row>
    <row r="47" spans="1:2" x14ac:dyDescent="0.25">
      <c r="A47" s="80" t="s">
        <v>860</v>
      </c>
      <c r="B47" s="70">
        <v>0</v>
      </c>
    </row>
    <row r="48" spans="1:2" x14ac:dyDescent="0.25">
      <c r="A48" s="78" t="s">
        <v>861</v>
      </c>
      <c r="B48" s="70">
        <v>0</v>
      </c>
    </row>
    <row r="49" spans="1:2" x14ac:dyDescent="0.25">
      <c r="A49" s="79" t="s">
        <v>862</v>
      </c>
      <c r="B49" s="70">
        <v>0</v>
      </c>
    </row>
    <row r="50" spans="1:2" x14ac:dyDescent="0.25">
      <c r="A50" s="79" t="s">
        <v>863</v>
      </c>
      <c r="B50" s="70">
        <v>0</v>
      </c>
    </row>
    <row r="51" spans="1:2" x14ac:dyDescent="0.25">
      <c r="A51" s="79" t="s">
        <v>864</v>
      </c>
      <c r="B51" s="70">
        <v>0</v>
      </c>
    </row>
    <row r="52" spans="1:2" x14ac:dyDescent="0.25">
      <c r="A52" s="79" t="s">
        <v>865</v>
      </c>
      <c r="B52" s="70">
        <v>0</v>
      </c>
    </row>
    <row r="53" spans="1:2" x14ac:dyDescent="0.25">
      <c r="A53" s="78" t="s">
        <v>866</v>
      </c>
      <c r="B53" s="70">
        <v>0</v>
      </c>
    </row>
    <row r="54" spans="1:2" x14ac:dyDescent="0.25">
      <c r="A54" s="78" t="s">
        <v>867</v>
      </c>
      <c r="B54" s="70">
        <v>0</v>
      </c>
    </row>
    <row r="55" spans="1:2" x14ac:dyDescent="0.25">
      <c r="A55" s="78" t="s">
        <v>868</v>
      </c>
      <c r="B55" s="70">
        <v>0</v>
      </c>
    </row>
    <row r="56" spans="1:2" x14ac:dyDescent="0.25">
      <c r="A56" s="78" t="s">
        <v>869</v>
      </c>
      <c r="B56" s="70">
        <v>0</v>
      </c>
    </row>
    <row r="57" spans="1:2" x14ac:dyDescent="0.25">
      <c r="A57" s="78" t="s">
        <v>870</v>
      </c>
      <c r="B57" s="70">
        <v>0</v>
      </c>
    </row>
    <row r="58" spans="1:2" x14ac:dyDescent="0.25">
      <c r="A58" s="78" t="s">
        <v>871</v>
      </c>
      <c r="B58" s="70">
        <v>0</v>
      </c>
    </row>
    <row r="59" spans="1:2" x14ac:dyDescent="0.25">
      <c r="A59" s="78" t="s">
        <v>872</v>
      </c>
      <c r="B59" s="70">
        <v>0</v>
      </c>
    </row>
    <row r="60" spans="1:2" x14ac:dyDescent="0.25">
      <c r="A60" s="78" t="s">
        <v>873</v>
      </c>
      <c r="B60" s="70">
        <v>0</v>
      </c>
    </row>
    <row r="61" spans="1:2" x14ac:dyDescent="0.25">
      <c r="A61" s="77" t="s">
        <v>874</v>
      </c>
      <c r="B61" s="70">
        <v>0</v>
      </c>
    </row>
    <row r="62" spans="1:2" x14ac:dyDescent="0.25">
      <c r="A62" s="78" t="s">
        <v>875</v>
      </c>
      <c r="B62" s="70">
        <v>0</v>
      </c>
    </row>
    <row r="63" spans="1:2" x14ac:dyDescent="0.25">
      <c r="A63" s="78" t="s">
        <v>876</v>
      </c>
      <c r="B63" s="70">
        <v>0</v>
      </c>
    </row>
    <row r="64" spans="1:2" x14ac:dyDescent="0.25">
      <c r="A64" s="78" t="s">
        <v>877</v>
      </c>
      <c r="B64" s="70">
        <v>0</v>
      </c>
    </row>
    <row r="65" spans="1:2" x14ac:dyDescent="0.25">
      <c r="A65" s="78" t="s">
        <v>878</v>
      </c>
      <c r="B65" s="70">
        <v>0</v>
      </c>
    </row>
    <row r="66" spans="1:2" x14ac:dyDescent="0.25">
      <c r="A66" s="78" t="s">
        <v>879</v>
      </c>
      <c r="B66" s="70">
        <v>0</v>
      </c>
    </row>
    <row r="67" spans="1:2" x14ac:dyDescent="0.25">
      <c r="A67" s="78" t="s">
        <v>880</v>
      </c>
      <c r="B67" s="70">
        <v>0</v>
      </c>
    </row>
    <row r="68" spans="1:2" x14ac:dyDescent="0.25">
      <c r="A68" s="78" t="s">
        <v>881</v>
      </c>
      <c r="B68" s="70">
        <v>0</v>
      </c>
    </row>
    <row r="69" spans="1:2" x14ac:dyDescent="0.25">
      <c r="A69" s="78" t="s">
        <v>882</v>
      </c>
      <c r="B69" s="70">
        <v>0</v>
      </c>
    </row>
    <row r="70" spans="1:2" x14ac:dyDescent="0.25">
      <c r="A70" s="78" t="s">
        <v>883</v>
      </c>
      <c r="B70" s="70">
        <v>0</v>
      </c>
    </row>
    <row r="71" spans="1:2" x14ac:dyDescent="0.25">
      <c r="A71" s="77" t="s">
        <v>884</v>
      </c>
      <c r="B71" s="70">
        <v>1855507.331088</v>
      </c>
    </row>
    <row r="72" spans="1:2" x14ac:dyDescent="0.25">
      <c r="A72" s="76" t="s">
        <v>885</v>
      </c>
      <c r="B72" s="70">
        <v>0</v>
      </c>
    </row>
    <row r="73" spans="1:2" x14ac:dyDescent="0.25">
      <c r="A73" s="76" t="s">
        <v>886</v>
      </c>
      <c r="B73" s="70">
        <v>0</v>
      </c>
    </row>
    <row r="74" spans="1:2" x14ac:dyDescent="0.25">
      <c r="A74" s="77" t="s">
        <v>887</v>
      </c>
      <c r="B74" s="70">
        <v>0</v>
      </c>
    </row>
    <row r="75" spans="1:2" x14ac:dyDescent="0.25">
      <c r="A75" s="78" t="s">
        <v>888</v>
      </c>
      <c r="B75" s="70">
        <v>0</v>
      </c>
    </row>
    <row r="76" spans="1:2" x14ac:dyDescent="0.25">
      <c r="A76" s="78" t="s">
        <v>889</v>
      </c>
      <c r="B76" s="70">
        <v>0</v>
      </c>
    </row>
    <row r="77" spans="1:2" x14ac:dyDescent="0.25">
      <c r="A77" s="78" t="s">
        <v>890</v>
      </c>
      <c r="B77" s="70">
        <v>0</v>
      </c>
    </row>
    <row r="78" spans="1:2" x14ac:dyDescent="0.25">
      <c r="A78" s="78" t="s">
        <v>891</v>
      </c>
      <c r="B78" s="70">
        <v>0</v>
      </c>
    </row>
    <row r="79" spans="1:2" x14ac:dyDescent="0.25">
      <c r="A79" s="78" t="s">
        <v>892</v>
      </c>
      <c r="B79" s="70">
        <v>0</v>
      </c>
    </row>
    <row r="80" spans="1:2" x14ac:dyDescent="0.25">
      <c r="A80" s="77" t="s">
        <v>893</v>
      </c>
      <c r="B80" s="70">
        <v>0</v>
      </c>
    </row>
    <row r="81" spans="1:2" x14ac:dyDescent="0.25">
      <c r="A81" s="77" t="s">
        <v>894</v>
      </c>
      <c r="B81" s="70">
        <v>0</v>
      </c>
    </row>
    <row r="82" spans="1:2" x14ac:dyDescent="0.25">
      <c r="A82" s="77" t="s">
        <v>895</v>
      </c>
      <c r="B82" s="70">
        <v>0</v>
      </c>
    </row>
    <row r="83" spans="1:2" x14ac:dyDescent="0.25">
      <c r="A83" s="77" t="s">
        <v>896</v>
      </c>
      <c r="B83" s="70">
        <v>0</v>
      </c>
    </row>
    <row r="84" spans="1:2" x14ac:dyDescent="0.25">
      <c r="A84" s="77" t="s">
        <v>897</v>
      </c>
      <c r="B84" s="70">
        <v>0</v>
      </c>
    </row>
    <row r="85" spans="1:2" x14ac:dyDescent="0.25">
      <c r="A85" s="77" t="s">
        <v>898</v>
      </c>
      <c r="B85" s="70">
        <v>0</v>
      </c>
    </row>
    <row r="86" spans="1:2" x14ac:dyDescent="0.25">
      <c r="A86" s="77" t="s">
        <v>899</v>
      </c>
      <c r="B86" s="70">
        <v>0</v>
      </c>
    </row>
    <row r="87" spans="1:2" x14ac:dyDescent="0.25">
      <c r="A87" s="77" t="s">
        <v>900</v>
      </c>
      <c r="B87" s="70">
        <v>0</v>
      </c>
    </row>
    <row r="88" spans="1:2" x14ac:dyDescent="0.25">
      <c r="A88" s="77" t="s">
        <v>901</v>
      </c>
      <c r="B88" s="70">
        <v>0</v>
      </c>
    </row>
    <row r="89" spans="1:2" x14ac:dyDescent="0.25">
      <c r="A89" s="77" t="s">
        <v>902</v>
      </c>
      <c r="B89" s="70">
        <v>0</v>
      </c>
    </row>
    <row r="90" spans="1:2" x14ac:dyDescent="0.25">
      <c r="A90" s="77" t="s">
        <v>903</v>
      </c>
      <c r="B90" s="70">
        <v>0</v>
      </c>
    </row>
    <row r="91" spans="1:2" x14ac:dyDescent="0.25">
      <c r="A91" s="77" t="s">
        <v>904</v>
      </c>
      <c r="B91" s="70">
        <v>0</v>
      </c>
    </row>
    <row r="92" spans="1:2" x14ac:dyDescent="0.25">
      <c r="A92" s="77" t="s">
        <v>905</v>
      </c>
      <c r="B92" s="70">
        <v>0</v>
      </c>
    </row>
    <row r="93" spans="1:2" x14ac:dyDescent="0.25">
      <c r="A93" s="77" t="s">
        <v>906</v>
      </c>
      <c r="B93" s="70">
        <v>0</v>
      </c>
    </row>
    <row r="94" spans="1:2" x14ac:dyDescent="0.25">
      <c r="A94" s="77" t="s">
        <v>907</v>
      </c>
      <c r="B94" s="70">
        <v>0</v>
      </c>
    </row>
    <row r="95" spans="1:2" x14ac:dyDescent="0.25">
      <c r="A95" s="77" t="s">
        <v>908</v>
      </c>
      <c r="B95" s="70">
        <v>0</v>
      </c>
    </row>
    <row r="96" spans="1:2" x14ac:dyDescent="0.25">
      <c r="A96" s="75" t="s">
        <v>909</v>
      </c>
      <c r="B96" s="70">
        <v>47505685.810680039</v>
      </c>
    </row>
    <row r="97" spans="1:2" x14ac:dyDescent="0.25">
      <c r="A97" s="76" t="s">
        <v>910</v>
      </c>
      <c r="B97" s="70">
        <v>0</v>
      </c>
    </row>
    <row r="98" spans="1:2" x14ac:dyDescent="0.25">
      <c r="A98" s="77" t="s">
        <v>911</v>
      </c>
      <c r="B98" s="70">
        <v>0</v>
      </c>
    </row>
    <row r="99" spans="1:2" x14ac:dyDescent="0.25">
      <c r="A99" s="78" t="s">
        <v>912</v>
      </c>
      <c r="B99" s="70">
        <v>0</v>
      </c>
    </row>
    <row r="100" spans="1:2" x14ac:dyDescent="0.25">
      <c r="A100" s="78" t="s">
        <v>913</v>
      </c>
      <c r="B100" s="70">
        <v>0</v>
      </c>
    </row>
    <row r="101" spans="1:2" x14ac:dyDescent="0.25">
      <c r="A101" s="78" t="s">
        <v>914</v>
      </c>
      <c r="B101" s="70">
        <v>0</v>
      </c>
    </row>
    <row r="102" spans="1:2" x14ac:dyDescent="0.25">
      <c r="A102" s="78" t="s">
        <v>915</v>
      </c>
      <c r="B102" s="70">
        <v>0</v>
      </c>
    </row>
    <row r="103" spans="1:2" x14ac:dyDescent="0.25">
      <c r="A103" s="78" t="s">
        <v>916</v>
      </c>
      <c r="B103" s="70">
        <v>0</v>
      </c>
    </row>
    <row r="104" spans="1:2" x14ac:dyDescent="0.25">
      <c r="A104" s="78" t="s">
        <v>917</v>
      </c>
      <c r="B104" s="70">
        <v>0</v>
      </c>
    </row>
    <row r="105" spans="1:2" x14ac:dyDescent="0.25">
      <c r="A105" s="78" t="s">
        <v>918</v>
      </c>
      <c r="B105" s="70">
        <v>0</v>
      </c>
    </row>
    <row r="106" spans="1:2" x14ac:dyDescent="0.25">
      <c r="A106" s="78" t="s">
        <v>919</v>
      </c>
      <c r="B106" s="70">
        <v>0</v>
      </c>
    </row>
    <row r="107" spans="1:2" x14ac:dyDescent="0.25">
      <c r="A107" s="77" t="s">
        <v>920</v>
      </c>
      <c r="B107" s="70">
        <v>0</v>
      </c>
    </row>
    <row r="108" spans="1:2" x14ac:dyDescent="0.25">
      <c r="A108" s="76" t="s">
        <v>921</v>
      </c>
      <c r="B108" s="70">
        <v>0</v>
      </c>
    </row>
    <row r="109" spans="1:2" x14ac:dyDescent="0.25">
      <c r="A109" s="77" t="s">
        <v>922</v>
      </c>
      <c r="B109" s="70">
        <v>0</v>
      </c>
    </row>
    <row r="110" spans="1:2" x14ac:dyDescent="0.25">
      <c r="A110" s="76" t="s">
        <v>923</v>
      </c>
      <c r="B110" s="70">
        <v>0</v>
      </c>
    </row>
    <row r="111" spans="1:2" x14ac:dyDescent="0.25">
      <c r="A111" s="77" t="s">
        <v>924</v>
      </c>
      <c r="B111" s="70">
        <v>0</v>
      </c>
    </row>
    <row r="112" spans="1:2" x14ac:dyDescent="0.25">
      <c r="A112" s="77" t="s">
        <v>925</v>
      </c>
      <c r="B112" s="70">
        <v>0</v>
      </c>
    </row>
    <row r="113" spans="1:2" x14ac:dyDescent="0.25">
      <c r="A113" s="77" t="s">
        <v>926</v>
      </c>
      <c r="B113" s="70">
        <v>0</v>
      </c>
    </row>
    <row r="114" spans="1:2" x14ac:dyDescent="0.25">
      <c r="A114" s="77" t="s">
        <v>927</v>
      </c>
      <c r="B114" s="70">
        <v>0</v>
      </c>
    </row>
    <row r="115" spans="1:2" x14ac:dyDescent="0.25">
      <c r="A115" s="76" t="s">
        <v>928</v>
      </c>
      <c r="B115" s="70">
        <v>0</v>
      </c>
    </row>
    <row r="116" spans="1:2" x14ac:dyDescent="0.25">
      <c r="A116" s="77" t="s">
        <v>929</v>
      </c>
      <c r="B116" s="70">
        <v>0</v>
      </c>
    </row>
    <row r="117" spans="1:2" x14ac:dyDescent="0.25">
      <c r="A117" s="77" t="s">
        <v>930</v>
      </c>
      <c r="B117" s="70">
        <v>0</v>
      </c>
    </row>
    <row r="118" spans="1:2" x14ac:dyDescent="0.25">
      <c r="A118" s="77" t="s">
        <v>931</v>
      </c>
      <c r="B118" s="70">
        <v>0</v>
      </c>
    </row>
    <row r="119" spans="1:2" x14ac:dyDescent="0.25">
      <c r="A119" s="77" t="s">
        <v>932</v>
      </c>
      <c r="B119" s="70">
        <v>0</v>
      </c>
    </row>
    <row r="120" spans="1:2" x14ac:dyDescent="0.25">
      <c r="A120" s="77" t="s">
        <v>933</v>
      </c>
      <c r="B120" s="70">
        <v>0</v>
      </c>
    </row>
    <row r="121" spans="1:2" x14ac:dyDescent="0.25">
      <c r="A121" s="77" t="s">
        <v>934</v>
      </c>
      <c r="B121" s="70">
        <v>0</v>
      </c>
    </row>
    <row r="122" spans="1:2" x14ac:dyDescent="0.25">
      <c r="A122" s="77" t="s">
        <v>935</v>
      </c>
      <c r="B122" s="70">
        <v>0</v>
      </c>
    </row>
    <row r="123" spans="1:2" x14ac:dyDescent="0.25">
      <c r="A123" s="77" t="s">
        <v>936</v>
      </c>
      <c r="B123" s="70">
        <v>0</v>
      </c>
    </row>
    <row r="124" spans="1:2" x14ac:dyDescent="0.25">
      <c r="A124" s="77" t="s">
        <v>937</v>
      </c>
      <c r="B124" s="70">
        <v>0</v>
      </c>
    </row>
    <row r="125" spans="1:2" x14ac:dyDescent="0.25">
      <c r="A125" s="77" t="s">
        <v>938</v>
      </c>
      <c r="B125" s="70">
        <v>0</v>
      </c>
    </row>
    <row r="126" spans="1:2" x14ac:dyDescent="0.25">
      <c r="A126" s="77" t="s">
        <v>939</v>
      </c>
      <c r="B126" s="70">
        <v>0</v>
      </c>
    </row>
    <row r="127" spans="1:2" x14ac:dyDescent="0.25">
      <c r="A127" s="76" t="s">
        <v>940</v>
      </c>
      <c r="B127" s="70">
        <v>0</v>
      </c>
    </row>
    <row r="128" spans="1:2" x14ac:dyDescent="0.25">
      <c r="A128" s="76" t="s">
        <v>941</v>
      </c>
      <c r="B128" s="70">
        <v>0</v>
      </c>
    </row>
    <row r="129" spans="1:2" x14ac:dyDescent="0.25">
      <c r="A129" s="76" t="s">
        <v>942</v>
      </c>
      <c r="B129" s="70">
        <v>44483898.097346708</v>
      </c>
    </row>
    <row r="130" spans="1:2" x14ac:dyDescent="0.25">
      <c r="A130" s="77" t="s">
        <v>943</v>
      </c>
      <c r="B130" s="70">
        <v>44483898.097346708</v>
      </c>
    </row>
    <row r="131" spans="1:2" x14ac:dyDescent="0.25">
      <c r="A131" s="78" t="s">
        <v>944</v>
      </c>
      <c r="B131" s="70">
        <v>38727899.097346708</v>
      </c>
    </row>
    <row r="132" spans="1:2" x14ac:dyDescent="0.25">
      <c r="A132" s="78" t="s">
        <v>945</v>
      </c>
      <c r="B132" s="70">
        <v>0</v>
      </c>
    </row>
    <row r="133" spans="1:2" x14ac:dyDescent="0.25">
      <c r="A133" s="78" t="s">
        <v>946</v>
      </c>
      <c r="B133" s="70">
        <v>0</v>
      </c>
    </row>
    <row r="134" spans="1:2" x14ac:dyDescent="0.25">
      <c r="A134" s="78" t="s">
        <v>947</v>
      </c>
      <c r="B134" s="70">
        <v>0</v>
      </c>
    </row>
    <row r="135" spans="1:2" x14ac:dyDescent="0.25">
      <c r="A135" s="78" t="s">
        <v>948</v>
      </c>
      <c r="B135" s="70">
        <v>0</v>
      </c>
    </row>
    <row r="136" spans="1:2" x14ac:dyDescent="0.25">
      <c r="A136" s="78" t="s">
        <v>949</v>
      </c>
      <c r="B136" s="70">
        <v>0</v>
      </c>
    </row>
    <row r="137" spans="1:2" x14ac:dyDescent="0.25">
      <c r="A137" s="78" t="s">
        <v>950</v>
      </c>
      <c r="B137" s="70">
        <v>0</v>
      </c>
    </row>
    <row r="138" spans="1:2" x14ac:dyDescent="0.25">
      <c r="A138" s="78" t="s">
        <v>951</v>
      </c>
      <c r="B138" s="70">
        <v>0</v>
      </c>
    </row>
    <row r="139" spans="1:2" x14ac:dyDescent="0.25">
      <c r="A139" s="78" t="s">
        <v>952</v>
      </c>
      <c r="B139" s="70">
        <v>0</v>
      </c>
    </row>
    <row r="140" spans="1:2" x14ac:dyDescent="0.25">
      <c r="A140" s="78" t="s">
        <v>953</v>
      </c>
      <c r="B140" s="70">
        <v>0</v>
      </c>
    </row>
    <row r="141" spans="1:2" x14ac:dyDescent="0.25">
      <c r="A141" s="78" t="s">
        <v>954</v>
      </c>
      <c r="B141" s="70">
        <v>0</v>
      </c>
    </row>
    <row r="142" spans="1:2" x14ac:dyDescent="0.25">
      <c r="A142" s="78" t="s">
        <v>955</v>
      </c>
      <c r="B142" s="70">
        <v>0</v>
      </c>
    </row>
    <row r="143" spans="1:2" x14ac:dyDescent="0.25">
      <c r="A143" s="78" t="s">
        <v>956</v>
      </c>
      <c r="B143" s="70">
        <v>0</v>
      </c>
    </row>
    <row r="144" spans="1:2" x14ac:dyDescent="0.25">
      <c r="A144" s="78" t="s">
        <v>957</v>
      </c>
      <c r="B144" s="70">
        <v>0</v>
      </c>
    </row>
    <row r="145" spans="1:2" x14ac:dyDescent="0.25">
      <c r="A145" s="78" t="s">
        <v>958</v>
      </c>
      <c r="B145" s="70">
        <v>0</v>
      </c>
    </row>
    <row r="146" spans="1:2" x14ac:dyDescent="0.25">
      <c r="A146" s="78" t="s">
        <v>959</v>
      </c>
      <c r="B146" s="70">
        <v>0</v>
      </c>
    </row>
    <row r="147" spans="1:2" x14ac:dyDescent="0.25">
      <c r="A147" s="78" t="s">
        <v>960</v>
      </c>
      <c r="B147" s="70">
        <v>0</v>
      </c>
    </row>
    <row r="148" spans="1:2" x14ac:dyDescent="0.25">
      <c r="A148" s="78" t="s">
        <v>961</v>
      </c>
      <c r="B148" s="70">
        <v>0</v>
      </c>
    </row>
    <row r="149" spans="1:2" x14ac:dyDescent="0.25">
      <c r="A149" s="78" t="s">
        <v>962</v>
      </c>
      <c r="B149" s="70">
        <v>0</v>
      </c>
    </row>
    <row r="150" spans="1:2" x14ac:dyDescent="0.25">
      <c r="A150" s="78" t="s">
        <v>963</v>
      </c>
      <c r="B150" s="70">
        <v>0</v>
      </c>
    </row>
    <row r="151" spans="1:2" x14ac:dyDescent="0.25">
      <c r="A151" s="78" t="s">
        <v>964</v>
      </c>
      <c r="B151" s="70">
        <v>0</v>
      </c>
    </row>
    <row r="152" spans="1:2" x14ac:dyDescent="0.25">
      <c r="A152" s="78" t="s">
        <v>965</v>
      </c>
      <c r="B152" s="70">
        <v>0</v>
      </c>
    </row>
    <row r="153" spans="1:2" x14ac:dyDescent="0.25">
      <c r="A153" s="78" t="s">
        <v>966</v>
      </c>
      <c r="B153" s="70">
        <v>0</v>
      </c>
    </row>
    <row r="154" spans="1:2" x14ac:dyDescent="0.25">
      <c r="A154" s="78" t="s">
        <v>967</v>
      </c>
      <c r="B154" s="70">
        <v>0</v>
      </c>
    </row>
    <row r="155" spans="1:2" x14ac:dyDescent="0.25">
      <c r="A155" s="78" t="s">
        <v>968</v>
      </c>
      <c r="B155" s="70">
        <v>0</v>
      </c>
    </row>
    <row r="156" spans="1:2" x14ac:dyDescent="0.25">
      <c r="A156" s="78" t="s">
        <v>969</v>
      </c>
      <c r="B156" s="70">
        <v>0</v>
      </c>
    </row>
    <row r="157" spans="1:2" x14ac:dyDescent="0.25">
      <c r="A157" s="78" t="s">
        <v>970</v>
      </c>
      <c r="B157" s="70">
        <v>0</v>
      </c>
    </row>
    <row r="158" spans="1:2" x14ac:dyDescent="0.25">
      <c r="A158" s="78" t="s">
        <v>971</v>
      </c>
      <c r="B158" s="70">
        <v>0</v>
      </c>
    </row>
    <row r="159" spans="1:2" x14ac:dyDescent="0.25">
      <c r="A159" s="78" t="s">
        <v>972</v>
      </c>
      <c r="B159" s="70">
        <v>0</v>
      </c>
    </row>
    <row r="160" spans="1:2" x14ac:dyDescent="0.25">
      <c r="A160" s="78" t="s">
        <v>973</v>
      </c>
      <c r="B160" s="70">
        <v>0</v>
      </c>
    </row>
    <row r="161" spans="1:2" x14ac:dyDescent="0.25">
      <c r="A161" s="78" t="s">
        <v>974</v>
      </c>
      <c r="B161" s="70">
        <v>0</v>
      </c>
    </row>
    <row r="162" spans="1:2" x14ac:dyDescent="0.25">
      <c r="A162" s="78" t="s">
        <v>975</v>
      </c>
      <c r="B162" s="70">
        <v>0</v>
      </c>
    </row>
    <row r="163" spans="1:2" x14ac:dyDescent="0.25">
      <c r="A163" s="78" t="s">
        <v>976</v>
      </c>
      <c r="B163" s="70">
        <v>0</v>
      </c>
    </row>
    <row r="164" spans="1:2" x14ac:dyDescent="0.25">
      <c r="A164" s="78" t="s">
        <v>977</v>
      </c>
      <c r="B164" s="70">
        <v>0</v>
      </c>
    </row>
    <row r="165" spans="1:2" x14ac:dyDescent="0.25">
      <c r="A165" s="78" t="s">
        <v>978</v>
      </c>
      <c r="B165" s="70">
        <v>0</v>
      </c>
    </row>
    <row r="166" spans="1:2" x14ac:dyDescent="0.25">
      <c r="A166" s="78" t="s">
        <v>979</v>
      </c>
      <c r="B166" s="70">
        <v>0</v>
      </c>
    </row>
    <row r="167" spans="1:2" x14ac:dyDescent="0.25">
      <c r="A167" s="78" t="s">
        <v>980</v>
      </c>
      <c r="B167" s="70">
        <v>0</v>
      </c>
    </row>
    <row r="168" spans="1:2" x14ac:dyDescent="0.25">
      <c r="A168" s="78" t="s">
        <v>981</v>
      </c>
      <c r="B168" s="70">
        <v>0</v>
      </c>
    </row>
    <row r="169" spans="1:2" x14ac:dyDescent="0.25">
      <c r="A169" s="78" t="s">
        <v>982</v>
      </c>
      <c r="B169" s="70">
        <v>0</v>
      </c>
    </row>
    <row r="170" spans="1:2" x14ac:dyDescent="0.25">
      <c r="A170" s="78" t="s">
        <v>983</v>
      </c>
      <c r="B170" s="70">
        <v>0</v>
      </c>
    </row>
    <row r="171" spans="1:2" x14ac:dyDescent="0.25">
      <c r="A171" s="78" t="s">
        <v>984</v>
      </c>
      <c r="B171" s="70">
        <v>0</v>
      </c>
    </row>
    <row r="172" spans="1:2" x14ac:dyDescent="0.25">
      <c r="A172" s="78" t="s">
        <v>985</v>
      </c>
      <c r="B172" s="70">
        <v>0</v>
      </c>
    </row>
    <row r="173" spans="1:2" x14ac:dyDescent="0.25">
      <c r="A173" s="78" t="s">
        <v>986</v>
      </c>
      <c r="B173" s="70">
        <v>0</v>
      </c>
    </row>
    <row r="174" spans="1:2" x14ac:dyDescent="0.25">
      <c r="A174" s="78" t="s">
        <v>987</v>
      </c>
      <c r="B174" s="70">
        <v>0</v>
      </c>
    </row>
    <row r="175" spans="1:2" x14ac:dyDescent="0.25">
      <c r="A175" s="78" t="s">
        <v>988</v>
      </c>
      <c r="B175" s="70">
        <v>0</v>
      </c>
    </row>
    <row r="176" spans="1:2" x14ac:dyDescent="0.25">
      <c r="A176" s="78" t="s">
        <v>989</v>
      </c>
      <c r="B176" s="70">
        <v>0</v>
      </c>
    </row>
    <row r="177" spans="1:2" x14ac:dyDescent="0.25">
      <c r="A177" s="78" t="s">
        <v>990</v>
      </c>
      <c r="B177" s="70">
        <v>0</v>
      </c>
    </row>
    <row r="178" spans="1:2" x14ac:dyDescent="0.25">
      <c r="A178" s="78" t="s">
        <v>991</v>
      </c>
      <c r="B178" s="70">
        <v>0</v>
      </c>
    </row>
    <row r="179" spans="1:2" x14ac:dyDescent="0.25">
      <c r="A179" s="78" t="s">
        <v>992</v>
      </c>
      <c r="B179" s="70">
        <v>0</v>
      </c>
    </row>
    <row r="180" spans="1:2" x14ac:dyDescent="0.25">
      <c r="A180" s="78" t="s">
        <v>993</v>
      </c>
      <c r="B180" s="70">
        <v>0</v>
      </c>
    </row>
    <row r="181" spans="1:2" x14ac:dyDescent="0.25">
      <c r="A181" s="78" t="s">
        <v>994</v>
      </c>
      <c r="B181" s="70">
        <v>0</v>
      </c>
    </row>
    <row r="182" spans="1:2" x14ac:dyDescent="0.25">
      <c r="A182" s="78" t="s">
        <v>995</v>
      </c>
      <c r="B182" s="70">
        <v>0</v>
      </c>
    </row>
    <row r="183" spans="1:2" x14ac:dyDescent="0.25">
      <c r="A183" s="78" t="s">
        <v>996</v>
      </c>
      <c r="B183" s="70">
        <v>0</v>
      </c>
    </row>
    <row r="184" spans="1:2" x14ac:dyDescent="0.25">
      <c r="A184" s="78" t="s">
        <v>997</v>
      </c>
      <c r="B184" s="70">
        <v>5755999</v>
      </c>
    </row>
    <row r="185" spans="1:2" x14ac:dyDescent="0.25">
      <c r="A185" s="78" t="s">
        <v>998</v>
      </c>
      <c r="B185" s="70">
        <v>0</v>
      </c>
    </row>
    <row r="186" spans="1:2" x14ac:dyDescent="0.25">
      <c r="A186" s="78" t="s">
        <v>999</v>
      </c>
      <c r="B186" s="70">
        <v>0</v>
      </c>
    </row>
    <row r="187" spans="1:2" x14ac:dyDescent="0.25">
      <c r="A187" s="78" t="s">
        <v>1000</v>
      </c>
      <c r="B187" s="70">
        <v>0</v>
      </c>
    </row>
    <row r="188" spans="1:2" x14ac:dyDescent="0.25">
      <c r="A188" s="78" t="s">
        <v>1001</v>
      </c>
      <c r="B188" s="70">
        <v>0</v>
      </c>
    </row>
    <row r="189" spans="1:2" x14ac:dyDescent="0.25">
      <c r="A189" s="78" t="s">
        <v>1002</v>
      </c>
      <c r="B189" s="70">
        <v>0</v>
      </c>
    </row>
    <row r="190" spans="1:2" x14ac:dyDescent="0.25">
      <c r="A190" s="78" t="s">
        <v>1003</v>
      </c>
      <c r="B190" s="70">
        <v>0</v>
      </c>
    </row>
    <row r="191" spans="1:2" x14ac:dyDescent="0.25">
      <c r="A191" s="78" t="s">
        <v>1004</v>
      </c>
      <c r="B191" s="70">
        <v>0</v>
      </c>
    </row>
    <row r="192" spans="1:2" x14ac:dyDescent="0.25">
      <c r="A192" s="78" t="s">
        <v>1005</v>
      </c>
      <c r="B192" s="70">
        <v>0</v>
      </c>
    </row>
    <row r="193" spans="1:2" x14ac:dyDescent="0.25">
      <c r="A193" s="78" t="s">
        <v>1006</v>
      </c>
      <c r="B193" s="70">
        <v>0</v>
      </c>
    </row>
    <row r="194" spans="1:2" x14ac:dyDescent="0.25">
      <c r="A194" s="78" t="s">
        <v>1007</v>
      </c>
      <c r="B194" s="70">
        <v>0</v>
      </c>
    </row>
    <row r="195" spans="1:2" x14ac:dyDescent="0.25">
      <c r="A195" s="78" t="s">
        <v>1008</v>
      </c>
      <c r="B195" s="70">
        <v>0</v>
      </c>
    </row>
    <row r="196" spans="1:2" x14ac:dyDescent="0.25">
      <c r="A196" s="78" t="s">
        <v>1009</v>
      </c>
      <c r="B196" s="70">
        <v>0</v>
      </c>
    </row>
    <row r="197" spans="1:2" x14ac:dyDescent="0.25">
      <c r="A197" s="78" t="s">
        <v>1010</v>
      </c>
      <c r="B197" s="70">
        <v>0</v>
      </c>
    </row>
    <row r="198" spans="1:2" x14ac:dyDescent="0.25">
      <c r="A198" s="78" t="s">
        <v>1011</v>
      </c>
      <c r="B198" s="70">
        <v>0</v>
      </c>
    </row>
    <row r="199" spans="1:2" x14ac:dyDescent="0.25">
      <c r="A199" s="78" t="s">
        <v>1012</v>
      </c>
      <c r="B199" s="70">
        <v>0</v>
      </c>
    </row>
    <row r="200" spans="1:2" x14ac:dyDescent="0.25">
      <c r="A200" s="78" t="s">
        <v>1013</v>
      </c>
      <c r="B200" s="70">
        <v>0</v>
      </c>
    </row>
    <row r="201" spans="1:2" x14ac:dyDescent="0.25">
      <c r="A201" s="78" t="s">
        <v>1014</v>
      </c>
      <c r="B201" s="70">
        <v>0</v>
      </c>
    </row>
    <row r="202" spans="1:2" x14ac:dyDescent="0.25">
      <c r="A202" s="78" t="s">
        <v>1015</v>
      </c>
      <c r="B202" s="70">
        <v>0</v>
      </c>
    </row>
    <row r="203" spans="1:2" x14ac:dyDescent="0.25">
      <c r="A203" s="78" t="s">
        <v>1016</v>
      </c>
      <c r="B203" s="70">
        <v>0</v>
      </c>
    </row>
    <row r="204" spans="1:2" x14ac:dyDescent="0.25">
      <c r="A204" s="78" t="s">
        <v>1017</v>
      </c>
      <c r="B204" s="70">
        <v>0</v>
      </c>
    </row>
    <row r="205" spans="1:2" x14ac:dyDescent="0.25">
      <c r="A205" s="78" t="s">
        <v>1018</v>
      </c>
      <c r="B205" s="70">
        <v>0</v>
      </c>
    </row>
    <row r="206" spans="1:2" x14ac:dyDescent="0.25">
      <c r="A206" s="78" t="s">
        <v>1019</v>
      </c>
      <c r="B206" s="70">
        <v>0</v>
      </c>
    </row>
    <row r="207" spans="1:2" x14ac:dyDescent="0.25">
      <c r="A207" s="77" t="s">
        <v>1020</v>
      </c>
      <c r="B207" s="70">
        <v>0</v>
      </c>
    </row>
    <row r="208" spans="1:2" x14ac:dyDescent="0.25">
      <c r="A208" s="77" t="s">
        <v>1021</v>
      </c>
      <c r="B208" s="70">
        <v>0</v>
      </c>
    </row>
    <row r="209" spans="1:2" x14ac:dyDescent="0.25">
      <c r="A209" s="76" t="s">
        <v>1022</v>
      </c>
      <c r="B209" s="70">
        <v>0</v>
      </c>
    </row>
    <row r="210" spans="1:2" x14ac:dyDescent="0.25">
      <c r="A210" s="77" t="s">
        <v>1023</v>
      </c>
      <c r="B210" s="70">
        <v>0</v>
      </c>
    </row>
    <row r="211" spans="1:2" x14ac:dyDescent="0.25">
      <c r="A211" s="77" t="s">
        <v>1024</v>
      </c>
      <c r="B211" s="70">
        <v>0</v>
      </c>
    </row>
    <row r="212" spans="1:2" x14ac:dyDescent="0.25">
      <c r="A212" s="77" t="s">
        <v>1025</v>
      </c>
      <c r="B212" s="70">
        <v>0</v>
      </c>
    </row>
    <row r="213" spans="1:2" x14ac:dyDescent="0.25">
      <c r="A213" s="76" t="s">
        <v>1026</v>
      </c>
      <c r="B213" s="70">
        <v>3021787.7133333334</v>
      </c>
    </row>
    <row r="214" spans="1:2" x14ac:dyDescent="0.25">
      <c r="A214" s="77" t="s">
        <v>1027</v>
      </c>
      <c r="B214" s="70">
        <v>3021787.7133333334</v>
      </c>
    </row>
    <row r="215" spans="1:2" x14ac:dyDescent="0.25">
      <c r="A215" s="78" t="s">
        <v>1028</v>
      </c>
      <c r="B215" s="70">
        <v>3021787.7133333334</v>
      </c>
    </row>
    <row r="216" spans="1:2" x14ac:dyDescent="0.25">
      <c r="A216" s="78" t="s">
        <v>1029</v>
      </c>
      <c r="B216" s="70">
        <v>0</v>
      </c>
    </row>
    <row r="217" spans="1:2" x14ac:dyDescent="0.25">
      <c r="A217" s="77" t="s">
        <v>1030</v>
      </c>
      <c r="B217" s="70">
        <v>0</v>
      </c>
    </row>
    <row r="218" spans="1:2" x14ac:dyDescent="0.25">
      <c r="A218" s="78" t="s">
        <v>1031</v>
      </c>
      <c r="B218" s="70">
        <v>0</v>
      </c>
    </row>
    <row r="219" spans="1:2" x14ac:dyDescent="0.25">
      <c r="A219" s="78" t="s">
        <v>1032</v>
      </c>
      <c r="B219" s="70">
        <v>0</v>
      </c>
    </row>
    <row r="220" spans="1:2" x14ac:dyDescent="0.25">
      <c r="A220" s="78" t="s">
        <v>1033</v>
      </c>
      <c r="B220" s="70">
        <v>0</v>
      </c>
    </row>
    <row r="221" spans="1:2" x14ac:dyDescent="0.25">
      <c r="A221" s="78" t="s">
        <v>1034</v>
      </c>
      <c r="B221" s="70">
        <v>0</v>
      </c>
    </row>
    <row r="222" spans="1:2" x14ac:dyDescent="0.25">
      <c r="A222" s="77" t="s">
        <v>1035</v>
      </c>
      <c r="B222" s="70">
        <v>0</v>
      </c>
    </row>
    <row r="223" spans="1:2" x14ac:dyDescent="0.25">
      <c r="A223" s="76" t="s">
        <v>1036</v>
      </c>
      <c r="B223" s="70">
        <v>0</v>
      </c>
    </row>
    <row r="224" spans="1:2" x14ac:dyDescent="0.25">
      <c r="A224" s="74" t="s">
        <v>1037</v>
      </c>
      <c r="B224" s="70">
        <v>328556955.56558466</v>
      </c>
    </row>
    <row r="225" spans="1:2" x14ac:dyDescent="0.25">
      <c r="A225" s="75" t="s">
        <v>68</v>
      </c>
      <c r="B225" s="70">
        <v>780000</v>
      </c>
    </row>
    <row r="226" spans="1:2" x14ac:dyDescent="0.25">
      <c r="A226" s="76" t="s">
        <v>1038</v>
      </c>
      <c r="B226" s="70">
        <v>0</v>
      </c>
    </row>
    <row r="227" spans="1:2" x14ac:dyDescent="0.25">
      <c r="A227" s="76" t="s">
        <v>1039</v>
      </c>
      <c r="B227" s="70">
        <v>0</v>
      </c>
    </row>
    <row r="228" spans="1:2" x14ac:dyDescent="0.25">
      <c r="A228" s="76" t="s">
        <v>1040</v>
      </c>
      <c r="B228" s="70">
        <v>0</v>
      </c>
    </row>
    <row r="229" spans="1:2" x14ac:dyDescent="0.25">
      <c r="A229" s="76" t="s">
        <v>1041</v>
      </c>
      <c r="B229" s="70">
        <v>0</v>
      </c>
    </row>
    <row r="230" spans="1:2" x14ac:dyDescent="0.25">
      <c r="A230" s="76" t="s">
        <v>1042</v>
      </c>
      <c r="B230" s="70">
        <v>0</v>
      </c>
    </row>
    <row r="231" spans="1:2" x14ac:dyDescent="0.25">
      <c r="A231" s="76" t="s">
        <v>1043</v>
      </c>
      <c r="B231" s="70">
        <v>780000</v>
      </c>
    </row>
    <row r="232" spans="1:2" x14ac:dyDescent="0.25">
      <c r="A232" s="76" t="s">
        <v>1044</v>
      </c>
      <c r="B232" s="70">
        <v>0</v>
      </c>
    </row>
    <row r="233" spans="1:2" x14ac:dyDescent="0.25">
      <c r="A233" s="76" t="s">
        <v>1045</v>
      </c>
      <c r="B233" s="70">
        <v>0</v>
      </c>
    </row>
    <row r="234" spans="1:2" x14ac:dyDescent="0.25">
      <c r="A234" s="75" t="s">
        <v>1046</v>
      </c>
      <c r="B234" s="70">
        <v>327776955.56558466</v>
      </c>
    </row>
    <row r="235" spans="1:2" x14ac:dyDescent="0.25">
      <c r="A235" s="76" t="s">
        <v>1047</v>
      </c>
      <c r="B235" s="70">
        <v>0</v>
      </c>
    </row>
    <row r="236" spans="1:2" x14ac:dyDescent="0.25">
      <c r="A236" s="77" t="s">
        <v>1048</v>
      </c>
      <c r="B236" s="70">
        <v>0</v>
      </c>
    </row>
    <row r="237" spans="1:2" x14ac:dyDescent="0.25">
      <c r="A237" s="77" t="s">
        <v>1049</v>
      </c>
      <c r="B237" s="70">
        <v>0</v>
      </c>
    </row>
    <row r="238" spans="1:2" x14ac:dyDescent="0.25">
      <c r="A238" s="76" t="s">
        <v>1050</v>
      </c>
      <c r="B238" s="70">
        <v>0</v>
      </c>
    </row>
    <row r="239" spans="1:2" x14ac:dyDescent="0.25">
      <c r="A239" s="76" t="s">
        <v>29</v>
      </c>
      <c r="B239" s="70">
        <v>0</v>
      </c>
    </row>
    <row r="240" spans="1:2" x14ac:dyDescent="0.25">
      <c r="A240" s="77" t="s">
        <v>1051</v>
      </c>
      <c r="B240" s="70">
        <v>0</v>
      </c>
    </row>
    <row r="241" spans="1:2" x14ac:dyDescent="0.25">
      <c r="A241" s="77" t="s">
        <v>1052</v>
      </c>
      <c r="B241" s="70">
        <v>0</v>
      </c>
    </row>
    <row r="242" spans="1:2" x14ac:dyDescent="0.25">
      <c r="A242" s="77" t="s">
        <v>1053</v>
      </c>
      <c r="B242" s="70">
        <v>0</v>
      </c>
    </row>
    <row r="243" spans="1:2" x14ac:dyDescent="0.25">
      <c r="A243" s="77" t="s">
        <v>1054</v>
      </c>
      <c r="B243" s="70">
        <v>0</v>
      </c>
    </row>
    <row r="244" spans="1:2" x14ac:dyDescent="0.25">
      <c r="A244" s="77" t="s">
        <v>1055</v>
      </c>
      <c r="B244" s="70">
        <v>0</v>
      </c>
    </row>
    <row r="245" spans="1:2" x14ac:dyDescent="0.25">
      <c r="A245" s="76" t="s">
        <v>1056</v>
      </c>
      <c r="B245" s="70">
        <v>327776955.56558466</v>
      </c>
    </row>
    <row r="246" spans="1:2" x14ac:dyDescent="0.25">
      <c r="A246" s="77" t="s">
        <v>1057</v>
      </c>
      <c r="B246" s="70">
        <v>0</v>
      </c>
    </row>
    <row r="247" spans="1:2" x14ac:dyDescent="0.25">
      <c r="A247" s="77" t="s">
        <v>1058</v>
      </c>
      <c r="B247" s="70">
        <v>0</v>
      </c>
    </row>
    <row r="248" spans="1:2" x14ac:dyDescent="0.25">
      <c r="A248" s="77" t="s">
        <v>1059</v>
      </c>
      <c r="B248" s="70">
        <v>0</v>
      </c>
    </row>
    <row r="249" spans="1:2" x14ac:dyDescent="0.25">
      <c r="A249" s="77" t="s">
        <v>1060</v>
      </c>
      <c r="B249" s="70">
        <v>0</v>
      </c>
    </row>
    <row r="250" spans="1:2" x14ac:dyDescent="0.25">
      <c r="A250" s="77" t="s">
        <v>1061</v>
      </c>
      <c r="B250" s="70">
        <v>0</v>
      </c>
    </row>
    <row r="251" spans="1:2" x14ac:dyDescent="0.25">
      <c r="A251" s="77" t="s">
        <v>1062</v>
      </c>
      <c r="B251" s="70">
        <v>0</v>
      </c>
    </row>
    <row r="252" spans="1:2" x14ac:dyDescent="0.25">
      <c r="A252" s="77" t="s">
        <v>1063</v>
      </c>
      <c r="B252" s="70">
        <v>105715767.084942</v>
      </c>
    </row>
    <row r="253" spans="1:2" x14ac:dyDescent="0.25">
      <c r="A253" s="77" t="s">
        <v>1064</v>
      </c>
      <c r="B253" s="70">
        <v>0</v>
      </c>
    </row>
    <row r="254" spans="1:2" x14ac:dyDescent="0.25">
      <c r="A254" s="77" t="s">
        <v>1065</v>
      </c>
      <c r="B254" s="70">
        <v>0</v>
      </c>
    </row>
    <row r="255" spans="1:2" x14ac:dyDescent="0.25">
      <c r="A255" s="77" t="s">
        <v>1066</v>
      </c>
      <c r="B255" s="70">
        <v>0</v>
      </c>
    </row>
    <row r="256" spans="1:2" x14ac:dyDescent="0.25">
      <c r="A256" s="77" t="s">
        <v>1067</v>
      </c>
      <c r="B256" s="70">
        <v>222766188.48064262</v>
      </c>
    </row>
    <row r="257" spans="1:2" x14ac:dyDescent="0.25">
      <c r="A257" s="77" t="s">
        <v>1068</v>
      </c>
      <c r="B257" s="70">
        <v>0</v>
      </c>
    </row>
    <row r="258" spans="1:2" x14ac:dyDescent="0.25">
      <c r="A258" s="77" t="s">
        <v>1069</v>
      </c>
      <c r="B258" s="70">
        <v>0</v>
      </c>
    </row>
    <row r="259" spans="1:2" x14ac:dyDescent="0.25">
      <c r="A259" s="77" t="s">
        <v>1070</v>
      </c>
      <c r="B259" s="70">
        <v>0</v>
      </c>
    </row>
    <row r="260" spans="1:2" x14ac:dyDescent="0.25">
      <c r="A260" s="77" t="s">
        <v>1071</v>
      </c>
      <c r="B260" s="70">
        <v>0</v>
      </c>
    </row>
    <row r="261" spans="1:2" x14ac:dyDescent="0.25">
      <c r="A261" s="77" t="s">
        <v>1072</v>
      </c>
      <c r="B261" s="70">
        <v>0</v>
      </c>
    </row>
    <row r="262" spans="1:2" x14ac:dyDescent="0.25">
      <c r="A262" s="77" t="s">
        <v>1073</v>
      </c>
      <c r="B262" s="70">
        <v>0</v>
      </c>
    </row>
    <row r="263" spans="1:2" x14ac:dyDescent="0.25">
      <c r="A263" s="77" t="s">
        <v>1074</v>
      </c>
      <c r="B263" s="70">
        <v>0</v>
      </c>
    </row>
    <row r="264" spans="1:2" x14ac:dyDescent="0.25">
      <c r="A264" s="77" t="s">
        <v>1075</v>
      </c>
      <c r="B264" s="70">
        <v>0</v>
      </c>
    </row>
    <row r="265" spans="1:2" x14ac:dyDescent="0.25">
      <c r="A265" s="77" t="s">
        <v>1076</v>
      </c>
      <c r="B265" s="70">
        <v>0</v>
      </c>
    </row>
    <row r="266" spans="1:2" x14ac:dyDescent="0.25">
      <c r="A266" s="77" t="s">
        <v>1077</v>
      </c>
      <c r="B266" s="70">
        <v>0</v>
      </c>
    </row>
    <row r="267" spans="1:2" x14ac:dyDescent="0.25">
      <c r="A267" s="77" t="s">
        <v>1078</v>
      </c>
      <c r="B267" s="70">
        <v>0</v>
      </c>
    </row>
    <row r="268" spans="1:2" x14ac:dyDescent="0.25">
      <c r="A268" s="77" t="s">
        <v>1079</v>
      </c>
      <c r="B268" s="70">
        <v>0</v>
      </c>
    </row>
    <row r="269" spans="1:2" x14ac:dyDescent="0.25">
      <c r="A269" s="77" t="s">
        <v>1080</v>
      </c>
      <c r="B269" s="70">
        <v>0</v>
      </c>
    </row>
    <row r="270" spans="1:2" x14ac:dyDescent="0.25">
      <c r="A270" s="77" t="s">
        <v>1081</v>
      </c>
      <c r="B270" s="70">
        <v>0</v>
      </c>
    </row>
    <row r="271" spans="1:2" x14ac:dyDescent="0.25">
      <c r="A271" s="77" t="s">
        <v>1082</v>
      </c>
      <c r="B271" s="70">
        <v>705000</v>
      </c>
    </row>
    <row r="272" spans="1:2" x14ac:dyDescent="0.25">
      <c r="A272" s="74" t="s">
        <v>30</v>
      </c>
      <c r="B272" s="70">
        <v>154976467.80562013</v>
      </c>
    </row>
    <row r="273" spans="1:4" x14ac:dyDescent="0.25">
      <c r="A273" s="75" t="s">
        <v>1083</v>
      </c>
      <c r="B273" s="81">
        <v>145016467.80562013</v>
      </c>
      <c r="C273" t="s">
        <v>1138</v>
      </c>
      <c r="D273" s="157" t="s">
        <v>1306</v>
      </c>
    </row>
    <row r="274" spans="1:4" x14ac:dyDescent="0.25">
      <c r="A274" s="76" t="s">
        <v>1084</v>
      </c>
      <c r="B274" s="70">
        <v>19600000</v>
      </c>
    </row>
    <row r="275" spans="1:4" x14ac:dyDescent="0.25">
      <c r="A275" s="76" t="s">
        <v>1085</v>
      </c>
      <c r="B275" s="70">
        <v>0</v>
      </c>
    </row>
    <row r="276" spans="1:4" x14ac:dyDescent="0.25">
      <c r="A276" s="76" t="s">
        <v>1086</v>
      </c>
      <c r="B276" s="70">
        <v>360000</v>
      </c>
    </row>
    <row r="277" spans="1:4" x14ac:dyDescent="0.25">
      <c r="A277" s="76" t="s">
        <v>1087</v>
      </c>
      <c r="B277" s="70">
        <v>3106467.8056201227</v>
      </c>
    </row>
    <row r="278" spans="1:4" x14ac:dyDescent="0.25">
      <c r="A278" s="76" t="s">
        <v>1088</v>
      </c>
      <c r="B278" s="70">
        <v>121950000</v>
      </c>
    </row>
    <row r="279" spans="1:4" x14ac:dyDescent="0.25">
      <c r="A279" s="76" t="s">
        <v>1089</v>
      </c>
      <c r="B279" s="70">
        <v>0</v>
      </c>
    </row>
    <row r="280" spans="1:4" x14ac:dyDescent="0.25">
      <c r="A280" s="75" t="s">
        <v>1090</v>
      </c>
      <c r="B280" s="81">
        <v>9960000</v>
      </c>
      <c r="C280" t="s">
        <v>1139</v>
      </c>
      <c r="D280" s="157" t="s">
        <v>1306</v>
      </c>
    </row>
    <row r="281" spans="1:4" x14ac:dyDescent="0.25">
      <c r="A281" s="75" t="s">
        <v>1091</v>
      </c>
      <c r="B281" s="70">
        <v>0</v>
      </c>
    </row>
    <row r="282" spans="1:4" x14ac:dyDescent="0.25">
      <c r="A282" s="76" t="s">
        <v>1092</v>
      </c>
      <c r="B282" s="70">
        <v>0</v>
      </c>
    </row>
    <row r="283" spans="1:4" x14ac:dyDescent="0.25">
      <c r="A283" s="76" t="s">
        <v>1093</v>
      </c>
      <c r="B283" s="70">
        <v>0</v>
      </c>
    </row>
    <row r="284" spans="1:4" x14ac:dyDescent="0.25">
      <c r="A284" s="76" t="s">
        <v>1094</v>
      </c>
      <c r="B284" s="70">
        <v>0</v>
      </c>
    </row>
    <row r="285" spans="1:4" x14ac:dyDescent="0.25">
      <c r="A285" s="76" t="s">
        <v>1095</v>
      </c>
      <c r="B285" s="70">
        <v>0</v>
      </c>
    </row>
    <row r="286" spans="1:4" x14ac:dyDescent="0.25">
      <c r="A286" s="76" t="s">
        <v>1096</v>
      </c>
      <c r="B286" s="70">
        <v>0</v>
      </c>
    </row>
    <row r="287" spans="1:4" x14ac:dyDescent="0.25">
      <c r="A287" s="76" t="s">
        <v>1097</v>
      </c>
      <c r="B287" s="70">
        <v>0</v>
      </c>
    </row>
    <row r="288" spans="1:4" x14ac:dyDescent="0.25">
      <c r="A288" s="76" t="s">
        <v>1098</v>
      </c>
      <c r="B288" s="70">
        <v>0</v>
      </c>
    </row>
    <row r="289" spans="1:2" x14ac:dyDescent="0.25">
      <c r="A289" s="76" t="s">
        <v>1099</v>
      </c>
      <c r="B289" s="70">
        <v>0</v>
      </c>
    </row>
    <row r="290" spans="1:2" x14ac:dyDescent="0.25">
      <c r="A290" s="76" t="s">
        <v>1100</v>
      </c>
      <c r="B290" s="70">
        <v>0</v>
      </c>
    </row>
    <row r="291" spans="1:2" x14ac:dyDescent="0.25">
      <c r="A291" s="77" t="s">
        <v>1101</v>
      </c>
      <c r="B291" s="70">
        <v>0</v>
      </c>
    </row>
    <row r="292" spans="1:2" x14ac:dyDescent="0.25">
      <c r="A292" s="77" t="s">
        <v>1102</v>
      </c>
      <c r="B292" s="70">
        <v>0</v>
      </c>
    </row>
    <row r="293" spans="1:2" x14ac:dyDescent="0.25">
      <c r="A293" s="77" t="s">
        <v>1103</v>
      </c>
      <c r="B293" s="70">
        <v>0</v>
      </c>
    </row>
    <row r="294" spans="1:2" x14ac:dyDescent="0.25">
      <c r="A294" s="77" t="s">
        <v>1104</v>
      </c>
      <c r="B294" s="70">
        <v>0</v>
      </c>
    </row>
    <row r="295" spans="1:2" x14ac:dyDescent="0.25">
      <c r="A295" s="77" t="s">
        <v>1105</v>
      </c>
      <c r="B295" s="70">
        <v>0</v>
      </c>
    </row>
    <row r="296" spans="1:2" x14ac:dyDescent="0.25">
      <c r="A296" s="77" t="s">
        <v>1106</v>
      </c>
      <c r="B296" s="70">
        <v>0</v>
      </c>
    </row>
    <row r="297" spans="1:2" x14ac:dyDescent="0.25">
      <c r="A297" s="75" t="s">
        <v>1107</v>
      </c>
      <c r="B297" s="70">
        <v>0</v>
      </c>
    </row>
    <row r="298" spans="1:2" x14ac:dyDescent="0.25">
      <c r="A298" s="75" t="s">
        <v>1108</v>
      </c>
      <c r="B298" s="70">
        <v>0</v>
      </c>
    </row>
    <row r="299" spans="1:2" x14ac:dyDescent="0.25">
      <c r="A299" s="73" t="s">
        <v>1109</v>
      </c>
      <c r="B299" s="70">
        <v>-30558130.441956911</v>
      </c>
    </row>
    <row r="300" spans="1:2" x14ac:dyDescent="0.25">
      <c r="A300" s="74" t="s">
        <v>1110</v>
      </c>
      <c r="B300" s="70">
        <v>0</v>
      </c>
    </row>
    <row r="301" spans="1:2" x14ac:dyDescent="0.25">
      <c r="A301" s="74" t="s">
        <v>1111</v>
      </c>
      <c r="B301" s="70">
        <v>28041938.802750397</v>
      </c>
    </row>
    <row r="302" spans="1:2" x14ac:dyDescent="0.25">
      <c r="A302" s="74" t="s">
        <v>1112</v>
      </c>
      <c r="B302" s="70">
        <v>0</v>
      </c>
    </row>
    <row r="303" spans="1:2" x14ac:dyDescent="0.25">
      <c r="A303" s="74" t="s">
        <v>1113</v>
      </c>
      <c r="B303" s="70">
        <v>0</v>
      </c>
    </row>
    <row r="304" spans="1:2" x14ac:dyDescent="0.25">
      <c r="A304" s="74" t="s">
        <v>1114</v>
      </c>
      <c r="B304" s="70">
        <v>0</v>
      </c>
    </row>
    <row r="305" spans="1:2" x14ac:dyDescent="0.25">
      <c r="A305" s="74" t="s">
        <v>1115</v>
      </c>
      <c r="B305" s="70">
        <v>0</v>
      </c>
    </row>
    <row r="306" spans="1:2" x14ac:dyDescent="0.25">
      <c r="A306" s="74" t="s">
        <v>1116</v>
      </c>
      <c r="B306" s="70">
        <v>0</v>
      </c>
    </row>
    <row r="307" spans="1:2" x14ac:dyDescent="0.25">
      <c r="A307" s="74" t="s">
        <v>1117</v>
      </c>
      <c r="B307" s="70">
        <v>0</v>
      </c>
    </row>
    <row r="308" spans="1:2" x14ac:dyDescent="0.25">
      <c r="A308" s="74" t="s">
        <v>1118</v>
      </c>
      <c r="B308" s="70">
        <v>0</v>
      </c>
    </row>
    <row r="309" spans="1:2" x14ac:dyDescent="0.25">
      <c r="A309" s="74" t="s">
        <v>1119</v>
      </c>
      <c r="B309" s="70">
        <v>0</v>
      </c>
    </row>
    <row r="310" spans="1:2" x14ac:dyDescent="0.25">
      <c r="A310" s="74" t="s">
        <v>1120</v>
      </c>
      <c r="B310" s="70">
        <v>-58600069.244707309</v>
      </c>
    </row>
    <row r="311" spans="1:2" x14ac:dyDescent="0.25">
      <c r="A311" s="74" t="s">
        <v>1121</v>
      </c>
      <c r="B311" s="70">
        <v>0</v>
      </c>
    </row>
    <row r="312" spans="1:2" x14ac:dyDescent="0.25">
      <c r="A312" s="74" t="s">
        <v>1122</v>
      </c>
      <c r="B312" s="70">
        <v>0</v>
      </c>
    </row>
    <row r="313" spans="1:2" x14ac:dyDescent="0.25">
      <c r="A313" s="74" t="s">
        <v>1123</v>
      </c>
      <c r="B313" s="70">
        <v>0</v>
      </c>
    </row>
    <row r="314" spans="1:2" x14ac:dyDescent="0.25">
      <c r="A314" s="74" t="s">
        <v>1124</v>
      </c>
      <c r="B314" s="70">
        <v>0</v>
      </c>
    </row>
    <row r="315" spans="1:2" x14ac:dyDescent="0.25">
      <c r="A315" s="74" t="s">
        <v>1125</v>
      </c>
      <c r="B315" s="70">
        <v>0</v>
      </c>
    </row>
    <row r="316" spans="1:2" x14ac:dyDescent="0.25">
      <c r="A316" s="74" t="s">
        <v>1126</v>
      </c>
      <c r="B316" s="70">
        <v>0</v>
      </c>
    </row>
    <row r="317" spans="1:2" x14ac:dyDescent="0.25">
      <c r="A317" s="74" t="s">
        <v>1127</v>
      </c>
      <c r="B317" s="70">
        <v>0</v>
      </c>
    </row>
    <row r="318" spans="1:2" x14ac:dyDescent="0.25">
      <c r="A318" s="74" t="s">
        <v>1128</v>
      </c>
      <c r="B318" s="70">
        <v>0</v>
      </c>
    </row>
    <row r="319" spans="1:2" x14ac:dyDescent="0.25">
      <c r="A319" s="72" t="s">
        <v>1129</v>
      </c>
      <c r="B319" s="70">
        <v>0</v>
      </c>
    </row>
    <row r="320" spans="1:2" x14ac:dyDescent="0.25">
      <c r="A320" s="73" t="s">
        <v>1130</v>
      </c>
      <c r="B320" s="70">
        <v>0</v>
      </c>
    </row>
    <row r="321" spans="1:2" x14ac:dyDescent="0.25">
      <c r="A321" s="73" t="s">
        <v>1131</v>
      </c>
      <c r="B321" s="70">
        <v>0</v>
      </c>
    </row>
    <row r="322" spans="1:2" x14ac:dyDescent="0.25">
      <c r="A322" s="71" t="s">
        <v>91</v>
      </c>
      <c r="B322" s="70">
        <v>68854846.541600004</v>
      </c>
    </row>
    <row r="323" spans="1:2" x14ac:dyDescent="0.25">
      <c r="A323" s="72" t="s">
        <v>1132</v>
      </c>
      <c r="B323" s="70">
        <v>0</v>
      </c>
    </row>
    <row r="324" spans="1:2" x14ac:dyDescent="0.25">
      <c r="A324" s="72" t="s">
        <v>1133</v>
      </c>
      <c r="B324" s="70">
        <v>68854846.541600004</v>
      </c>
    </row>
    <row r="325" spans="1:2" x14ac:dyDescent="0.25">
      <c r="A325" s="72" t="s">
        <v>1134</v>
      </c>
      <c r="B325" s="70">
        <v>0</v>
      </c>
    </row>
    <row r="326" spans="1:2" x14ac:dyDescent="0.25">
      <c r="A326" s="72" t="s">
        <v>1135</v>
      </c>
      <c r="B326" s="70">
        <v>0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76"/>
  <sheetViews>
    <sheetView zoomScale="60" zoomScaleNormal="60" workbookViewId="0">
      <pane xSplit="1" ySplit="8" topLeftCell="B475" activePane="bottomRight" state="frozen"/>
      <selection pane="topRight" activeCell="B1" sqref="B1"/>
      <selection pane="bottomLeft" activeCell="A9" sqref="A9"/>
      <selection pane="bottomRight" activeCell="E505" sqref="E505"/>
    </sheetView>
  </sheetViews>
  <sheetFormatPr defaultRowHeight="15" x14ac:dyDescent="0.25"/>
  <cols>
    <col min="1" max="1" width="76" bestFit="1" customWidth="1"/>
    <col min="2" max="3" width="18.28515625" bestFit="1" customWidth="1"/>
    <col min="4" max="4" width="4.85546875" customWidth="1"/>
    <col min="5" max="5" width="12.28515625" bestFit="1" customWidth="1"/>
  </cols>
  <sheetData>
    <row r="1" spans="1:3" x14ac:dyDescent="0.25">
      <c r="A1" s="67"/>
      <c r="B1" s="68" t="s">
        <v>147</v>
      </c>
      <c r="C1" s="68" t="s">
        <v>147</v>
      </c>
    </row>
    <row r="2" spans="1:3" x14ac:dyDescent="0.25">
      <c r="A2" s="67"/>
      <c r="B2" s="68" t="s">
        <v>148</v>
      </c>
      <c r="C2" s="68" t="s">
        <v>149</v>
      </c>
    </row>
    <row r="3" spans="1:3" x14ac:dyDescent="0.25">
      <c r="A3" s="67"/>
      <c r="B3" s="68" t="s">
        <v>150</v>
      </c>
      <c r="C3" s="68" t="s">
        <v>150</v>
      </c>
    </row>
    <row r="4" spans="1:3" x14ac:dyDescent="0.25">
      <c r="A4" s="67"/>
      <c r="B4" s="68" t="s">
        <v>151</v>
      </c>
      <c r="C4" s="68" t="s">
        <v>151</v>
      </c>
    </row>
    <row r="5" spans="1:3" x14ac:dyDescent="0.25">
      <c r="A5" s="67"/>
      <c r="B5" s="68" t="s">
        <v>152</v>
      </c>
      <c r="C5" s="68" t="s">
        <v>152</v>
      </c>
    </row>
    <row r="6" spans="1:3" x14ac:dyDescent="0.25">
      <c r="A6" s="67"/>
      <c r="B6" s="68" t="s">
        <v>153</v>
      </c>
      <c r="C6" s="68" t="s">
        <v>153</v>
      </c>
    </row>
    <row r="7" spans="1:3" x14ac:dyDescent="0.25">
      <c r="A7" s="67"/>
      <c r="B7" s="68" t="s">
        <v>154</v>
      </c>
      <c r="C7" s="68" t="s">
        <v>154</v>
      </c>
    </row>
    <row r="8" spans="1:3" x14ac:dyDescent="0.25">
      <c r="A8" s="67"/>
      <c r="B8" s="68" t="s">
        <v>155</v>
      </c>
      <c r="C8" s="68" t="s">
        <v>155</v>
      </c>
    </row>
    <row r="9" spans="1:3" x14ac:dyDescent="0.25">
      <c r="A9" s="69" t="s">
        <v>156</v>
      </c>
      <c r="B9" s="70">
        <v>9.3132257461547852E-10</v>
      </c>
      <c r="C9" s="70">
        <v>9.3132257461547852E-10</v>
      </c>
    </row>
    <row r="10" spans="1:3" x14ac:dyDescent="0.25">
      <c r="A10" s="71" t="s">
        <v>157</v>
      </c>
      <c r="B10" s="70">
        <v>10513767327.456043</v>
      </c>
      <c r="C10" s="70">
        <v>10606265423.79546</v>
      </c>
    </row>
    <row r="11" spans="1:3" x14ac:dyDescent="0.25">
      <c r="A11" s="72" t="s">
        <v>158</v>
      </c>
      <c r="B11" s="70">
        <v>2421648395.4704328</v>
      </c>
      <c r="C11" s="70">
        <v>2455221726.6352744</v>
      </c>
    </row>
    <row r="12" spans="1:3" x14ac:dyDescent="0.25">
      <c r="A12" s="73" t="s">
        <v>159</v>
      </c>
      <c r="B12" s="70">
        <v>1650233.3599999994</v>
      </c>
      <c r="C12" s="70">
        <v>1650233.3599999994</v>
      </c>
    </row>
    <row r="13" spans="1:3" x14ac:dyDescent="0.25">
      <c r="A13" s="74" t="s">
        <v>160</v>
      </c>
      <c r="B13" s="70">
        <v>0</v>
      </c>
      <c r="C13" s="70">
        <v>0</v>
      </c>
    </row>
    <row r="14" spans="1:3" x14ac:dyDescent="0.25">
      <c r="A14" s="74" t="s">
        <v>161</v>
      </c>
      <c r="B14" s="70">
        <v>1650233.36</v>
      </c>
      <c r="C14" s="70">
        <v>1650233.36</v>
      </c>
    </row>
    <row r="15" spans="1:3" x14ac:dyDescent="0.25">
      <c r="A15" s="74" t="s">
        <v>162</v>
      </c>
      <c r="B15" s="70">
        <v>0</v>
      </c>
      <c r="C15" s="70">
        <v>0</v>
      </c>
    </row>
    <row r="16" spans="1:3" x14ac:dyDescent="0.25">
      <c r="A16" s="74" t="s">
        <v>163</v>
      </c>
      <c r="B16" s="70">
        <v>0</v>
      </c>
      <c r="C16" s="70">
        <v>0</v>
      </c>
    </row>
    <row r="17" spans="1:3" x14ac:dyDescent="0.25">
      <c r="A17" s="73" t="s">
        <v>164</v>
      </c>
      <c r="B17" s="70">
        <v>0</v>
      </c>
      <c r="C17" s="70">
        <v>0</v>
      </c>
    </row>
    <row r="18" spans="1:3" x14ac:dyDescent="0.25">
      <c r="A18" s="74" t="s">
        <v>165</v>
      </c>
      <c r="B18" s="70">
        <v>0</v>
      </c>
      <c r="C18" s="70">
        <v>0</v>
      </c>
    </row>
    <row r="19" spans="1:3" x14ac:dyDescent="0.25">
      <c r="A19" s="74" t="s">
        <v>166</v>
      </c>
      <c r="B19" s="70">
        <v>0</v>
      </c>
      <c r="C19" s="70">
        <v>0</v>
      </c>
    </row>
    <row r="20" spans="1:3" x14ac:dyDescent="0.25">
      <c r="A20" s="75" t="s">
        <v>167</v>
      </c>
      <c r="B20" s="70">
        <v>0</v>
      </c>
      <c r="C20" s="70">
        <v>0</v>
      </c>
    </row>
    <row r="21" spans="1:3" x14ac:dyDescent="0.25">
      <c r="A21" s="75" t="s">
        <v>168</v>
      </c>
      <c r="B21" s="70">
        <v>0</v>
      </c>
      <c r="C21" s="70">
        <v>0</v>
      </c>
    </row>
    <row r="22" spans="1:3" x14ac:dyDescent="0.25">
      <c r="A22" s="73" t="s">
        <v>169</v>
      </c>
      <c r="B22" s="70">
        <v>0</v>
      </c>
      <c r="C22" s="70">
        <v>0</v>
      </c>
    </row>
    <row r="23" spans="1:3" x14ac:dyDescent="0.25">
      <c r="A23" s="74" t="s">
        <v>170</v>
      </c>
      <c r="B23" s="70">
        <v>0</v>
      </c>
      <c r="C23" s="70">
        <v>0</v>
      </c>
    </row>
    <row r="24" spans="1:3" x14ac:dyDescent="0.25">
      <c r="A24" s="73" t="s">
        <v>171</v>
      </c>
      <c r="B24" s="70">
        <v>0</v>
      </c>
      <c r="C24" s="70">
        <v>0</v>
      </c>
    </row>
    <row r="25" spans="1:3" x14ac:dyDescent="0.25">
      <c r="A25" s="73" t="s">
        <v>172</v>
      </c>
      <c r="B25" s="70">
        <v>5031675.68</v>
      </c>
      <c r="C25" s="70">
        <v>5031675.68</v>
      </c>
    </row>
    <row r="26" spans="1:3" x14ac:dyDescent="0.25">
      <c r="A26" s="74" t="s">
        <v>173</v>
      </c>
      <c r="B26" s="70">
        <v>61187.630000000005</v>
      </c>
      <c r="C26" s="70">
        <v>61187.630000000005</v>
      </c>
    </row>
    <row r="27" spans="1:3" x14ac:dyDescent="0.25">
      <c r="A27" s="75" t="s">
        <v>174</v>
      </c>
      <c r="B27" s="70">
        <v>135910.63</v>
      </c>
      <c r="C27" s="70">
        <v>135910.63</v>
      </c>
    </row>
    <row r="28" spans="1:3" x14ac:dyDescent="0.25">
      <c r="A28" s="76" t="s">
        <v>175</v>
      </c>
      <c r="B28" s="70">
        <v>43698.63</v>
      </c>
      <c r="C28" s="70">
        <v>43698.63</v>
      </c>
    </row>
    <row r="29" spans="1:3" x14ac:dyDescent="0.25">
      <c r="A29" s="76" t="s">
        <v>176</v>
      </c>
      <c r="B29" s="70">
        <v>0</v>
      </c>
      <c r="C29" s="70">
        <v>0</v>
      </c>
    </row>
    <row r="30" spans="1:3" x14ac:dyDescent="0.25">
      <c r="A30" s="76" t="s">
        <v>177</v>
      </c>
      <c r="B30" s="70">
        <v>92212</v>
      </c>
      <c r="C30" s="70">
        <v>92212</v>
      </c>
    </row>
    <row r="31" spans="1:3" x14ac:dyDescent="0.25">
      <c r="A31" s="75" t="s">
        <v>178</v>
      </c>
      <c r="B31" s="70">
        <v>-74723</v>
      </c>
      <c r="C31" s="70">
        <v>-74723</v>
      </c>
    </row>
    <row r="32" spans="1:3" x14ac:dyDescent="0.25">
      <c r="A32" s="74" t="s">
        <v>179</v>
      </c>
      <c r="B32" s="70">
        <v>4970488.05</v>
      </c>
      <c r="C32" s="70">
        <v>4970488.05</v>
      </c>
    </row>
    <row r="33" spans="1:3" x14ac:dyDescent="0.25">
      <c r="A33" s="75" t="s">
        <v>180</v>
      </c>
      <c r="B33" s="70">
        <v>4726079.92</v>
      </c>
      <c r="C33" s="70">
        <v>4726079.92</v>
      </c>
    </row>
    <row r="34" spans="1:3" x14ac:dyDescent="0.25">
      <c r="A34" s="75" t="s">
        <v>181</v>
      </c>
      <c r="B34" s="70">
        <v>244408.13</v>
      </c>
      <c r="C34" s="70">
        <v>244408.13</v>
      </c>
    </row>
    <row r="35" spans="1:3" x14ac:dyDescent="0.25">
      <c r="A35" s="73" t="s">
        <v>182</v>
      </c>
      <c r="B35" s="70">
        <v>2397728898.2704325</v>
      </c>
      <c r="C35" s="70">
        <v>2426481229.4352741</v>
      </c>
    </row>
    <row r="36" spans="1:3" x14ac:dyDescent="0.25">
      <c r="A36" s="74" t="s">
        <v>183</v>
      </c>
      <c r="B36" s="70">
        <v>15524865.153341994</v>
      </c>
      <c r="C36" s="70">
        <v>19020979.060683981</v>
      </c>
    </row>
    <row r="37" spans="1:3" x14ac:dyDescent="0.25">
      <c r="A37" s="74" t="s">
        <v>184</v>
      </c>
      <c r="B37" s="70">
        <v>1134135803.73</v>
      </c>
      <c r="C37" s="70">
        <v>1134135803.73</v>
      </c>
    </row>
    <row r="38" spans="1:3" x14ac:dyDescent="0.25">
      <c r="A38" s="74" t="s">
        <v>185</v>
      </c>
      <c r="B38" s="70">
        <v>1248068229.38709</v>
      </c>
      <c r="C38" s="70">
        <v>1273324446.6445899</v>
      </c>
    </row>
    <row r="39" spans="1:3" x14ac:dyDescent="0.25">
      <c r="A39" s="74" t="s">
        <v>186</v>
      </c>
      <c r="B39" s="70">
        <v>0</v>
      </c>
      <c r="C39" s="70">
        <v>0</v>
      </c>
    </row>
    <row r="40" spans="1:3" x14ac:dyDescent="0.25">
      <c r="A40" s="74" t="s">
        <v>187</v>
      </c>
      <c r="B40" s="70">
        <v>0</v>
      </c>
      <c r="C40" s="70">
        <v>0</v>
      </c>
    </row>
    <row r="41" spans="1:3" x14ac:dyDescent="0.25">
      <c r="A41" s="73" t="s">
        <v>188</v>
      </c>
      <c r="B41" s="70">
        <v>109374.46000000002</v>
      </c>
      <c r="C41" s="70">
        <v>109374.46000000002</v>
      </c>
    </row>
    <row r="42" spans="1:3" x14ac:dyDescent="0.25">
      <c r="A42" s="74" t="s">
        <v>189</v>
      </c>
      <c r="B42" s="70">
        <v>109374.46000000002</v>
      </c>
      <c r="C42" s="70">
        <v>109374.46000000002</v>
      </c>
    </row>
    <row r="43" spans="1:3" x14ac:dyDescent="0.25">
      <c r="A43" s="74" t="s">
        <v>190</v>
      </c>
      <c r="B43" s="70">
        <v>0</v>
      </c>
      <c r="C43" s="70">
        <v>0</v>
      </c>
    </row>
    <row r="44" spans="1:3" x14ac:dyDescent="0.25">
      <c r="A44" s="73" t="s">
        <v>101</v>
      </c>
      <c r="B44" s="70">
        <v>0</v>
      </c>
      <c r="C44" s="70">
        <v>0</v>
      </c>
    </row>
    <row r="45" spans="1:3" x14ac:dyDescent="0.25">
      <c r="A45" s="74" t="s">
        <v>191</v>
      </c>
      <c r="B45" s="70">
        <v>0</v>
      </c>
      <c r="C45" s="70">
        <v>0</v>
      </c>
    </row>
    <row r="46" spans="1:3" x14ac:dyDescent="0.25">
      <c r="A46" s="74" t="s">
        <v>192</v>
      </c>
      <c r="B46" s="70">
        <v>0</v>
      </c>
      <c r="C46" s="70">
        <v>0</v>
      </c>
    </row>
    <row r="47" spans="1:3" x14ac:dyDescent="0.25">
      <c r="A47" s="74" t="s">
        <v>193</v>
      </c>
      <c r="B47" s="70">
        <v>0</v>
      </c>
      <c r="C47" s="70">
        <v>0</v>
      </c>
    </row>
    <row r="48" spans="1:3" x14ac:dyDescent="0.25">
      <c r="A48" s="74" t="s">
        <v>194</v>
      </c>
      <c r="B48" s="70">
        <v>0</v>
      </c>
      <c r="C48" s="70">
        <v>0</v>
      </c>
    </row>
    <row r="49" spans="1:3" x14ac:dyDescent="0.25">
      <c r="A49" s="73" t="s">
        <v>195</v>
      </c>
      <c r="B49" s="70">
        <v>0</v>
      </c>
      <c r="C49" s="70">
        <v>0</v>
      </c>
    </row>
    <row r="50" spans="1:3" x14ac:dyDescent="0.25">
      <c r="A50" s="74" t="s">
        <v>196</v>
      </c>
      <c r="B50" s="70">
        <v>0</v>
      </c>
      <c r="C50" s="70">
        <v>0</v>
      </c>
    </row>
    <row r="51" spans="1:3" x14ac:dyDescent="0.25">
      <c r="A51" s="74" t="s">
        <v>197</v>
      </c>
      <c r="B51" s="70">
        <v>0</v>
      </c>
      <c r="C51" s="70">
        <v>0</v>
      </c>
    </row>
    <row r="52" spans="1:3" x14ac:dyDescent="0.25">
      <c r="A52" s="73" t="s">
        <v>198</v>
      </c>
      <c r="B52" s="70">
        <v>64782.64</v>
      </c>
      <c r="C52" s="70">
        <v>64782.64</v>
      </c>
    </row>
    <row r="53" spans="1:3" x14ac:dyDescent="0.25">
      <c r="A53" s="74" t="s">
        <v>199</v>
      </c>
      <c r="B53" s="70">
        <v>0</v>
      </c>
      <c r="C53" s="70">
        <v>0</v>
      </c>
    </row>
    <row r="54" spans="1:3" x14ac:dyDescent="0.25">
      <c r="A54" s="75" t="s">
        <v>200</v>
      </c>
      <c r="B54" s="70">
        <v>0</v>
      </c>
      <c r="C54" s="70">
        <v>0</v>
      </c>
    </row>
    <row r="55" spans="1:3" x14ac:dyDescent="0.25">
      <c r="A55" s="76" t="s">
        <v>201</v>
      </c>
      <c r="B55" s="70">
        <v>0</v>
      </c>
      <c r="C55" s="70">
        <v>0</v>
      </c>
    </row>
    <row r="56" spans="1:3" x14ac:dyDescent="0.25">
      <c r="A56" s="76" t="s">
        <v>202</v>
      </c>
      <c r="B56" s="70">
        <v>0</v>
      </c>
      <c r="C56" s="70">
        <v>0</v>
      </c>
    </row>
    <row r="57" spans="1:3" x14ac:dyDescent="0.25">
      <c r="A57" s="76" t="s">
        <v>203</v>
      </c>
      <c r="B57" s="70">
        <v>0</v>
      </c>
      <c r="C57" s="70">
        <v>0</v>
      </c>
    </row>
    <row r="58" spans="1:3" x14ac:dyDescent="0.25">
      <c r="A58" s="76" t="s">
        <v>204</v>
      </c>
      <c r="B58" s="70">
        <v>0</v>
      </c>
      <c r="C58" s="70">
        <v>0</v>
      </c>
    </row>
    <row r="59" spans="1:3" x14ac:dyDescent="0.25">
      <c r="A59" s="75" t="s">
        <v>205</v>
      </c>
      <c r="B59" s="70">
        <v>0</v>
      </c>
      <c r="C59" s="70">
        <v>0</v>
      </c>
    </row>
    <row r="60" spans="1:3" x14ac:dyDescent="0.25">
      <c r="A60" s="76" t="s">
        <v>206</v>
      </c>
      <c r="B60" s="70">
        <v>0</v>
      </c>
      <c r="C60" s="70">
        <v>0</v>
      </c>
    </row>
    <row r="61" spans="1:3" x14ac:dyDescent="0.25">
      <c r="A61" s="76" t="s">
        <v>207</v>
      </c>
      <c r="B61" s="70">
        <v>0</v>
      </c>
      <c r="C61" s="70">
        <v>0</v>
      </c>
    </row>
    <row r="62" spans="1:3" x14ac:dyDescent="0.25">
      <c r="A62" s="76" t="s">
        <v>208</v>
      </c>
      <c r="B62" s="70">
        <v>0</v>
      </c>
      <c r="C62" s="70">
        <v>0</v>
      </c>
    </row>
    <row r="63" spans="1:3" x14ac:dyDescent="0.25">
      <c r="A63" s="76" t="s">
        <v>209</v>
      </c>
      <c r="B63" s="70">
        <v>0</v>
      </c>
      <c r="C63" s="70">
        <v>0</v>
      </c>
    </row>
    <row r="64" spans="1:3" x14ac:dyDescent="0.25">
      <c r="A64" s="76" t="s">
        <v>210</v>
      </c>
      <c r="B64" s="70">
        <v>0</v>
      </c>
      <c r="C64" s="70">
        <v>0</v>
      </c>
    </row>
    <row r="65" spans="1:3" x14ac:dyDescent="0.25">
      <c r="A65" s="76" t="s">
        <v>211</v>
      </c>
      <c r="B65" s="70">
        <v>0</v>
      </c>
      <c r="C65" s="70">
        <v>0</v>
      </c>
    </row>
    <row r="66" spans="1:3" x14ac:dyDescent="0.25">
      <c r="A66" s="76" t="s">
        <v>212</v>
      </c>
      <c r="B66" s="70">
        <v>0</v>
      </c>
      <c r="C66" s="70">
        <v>0</v>
      </c>
    </row>
    <row r="67" spans="1:3" x14ac:dyDescent="0.25">
      <c r="A67" s="76" t="s">
        <v>213</v>
      </c>
      <c r="B67" s="70">
        <v>0</v>
      </c>
      <c r="C67" s="70">
        <v>0</v>
      </c>
    </row>
    <row r="68" spans="1:3" x14ac:dyDescent="0.25">
      <c r="A68" s="76" t="s">
        <v>214</v>
      </c>
      <c r="B68" s="70">
        <v>0</v>
      </c>
      <c r="C68" s="70">
        <v>0</v>
      </c>
    </row>
    <row r="69" spans="1:3" x14ac:dyDescent="0.25">
      <c r="A69" s="76" t="s">
        <v>215</v>
      </c>
      <c r="B69" s="70">
        <v>0</v>
      </c>
      <c r="C69" s="70">
        <v>0</v>
      </c>
    </row>
    <row r="70" spans="1:3" x14ac:dyDescent="0.25">
      <c r="A70" s="76" t="s">
        <v>216</v>
      </c>
      <c r="B70" s="70">
        <v>0</v>
      </c>
      <c r="C70" s="70">
        <v>0</v>
      </c>
    </row>
    <row r="71" spans="1:3" x14ac:dyDescent="0.25">
      <c r="A71" s="76" t="s">
        <v>217</v>
      </c>
      <c r="B71" s="70">
        <v>0</v>
      </c>
      <c r="C71" s="70">
        <v>0</v>
      </c>
    </row>
    <row r="72" spans="1:3" x14ac:dyDescent="0.25">
      <c r="A72" s="75" t="s">
        <v>218</v>
      </c>
      <c r="B72" s="70">
        <v>0</v>
      </c>
      <c r="C72" s="70">
        <v>0</v>
      </c>
    </row>
    <row r="73" spans="1:3" x14ac:dyDescent="0.25">
      <c r="A73" s="75" t="s">
        <v>219</v>
      </c>
      <c r="B73" s="70">
        <v>0</v>
      </c>
      <c r="C73" s="70">
        <v>0</v>
      </c>
    </row>
    <row r="74" spans="1:3" x14ac:dyDescent="0.25">
      <c r="A74" s="75" t="s">
        <v>220</v>
      </c>
      <c r="B74" s="70">
        <v>0</v>
      </c>
      <c r="C74" s="70">
        <v>0</v>
      </c>
    </row>
    <row r="75" spans="1:3" x14ac:dyDescent="0.25">
      <c r="A75" s="75" t="s">
        <v>221</v>
      </c>
      <c r="B75" s="70">
        <v>0</v>
      </c>
      <c r="C75" s="70">
        <v>0</v>
      </c>
    </row>
    <row r="76" spans="1:3" x14ac:dyDescent="0.25">
      <c r="A76" s="75" t="s">
        <v>222</v>
      </c>
      <c r="B76" s="70">
        <v>0</v>
      </c>
      <c r="C76" s="70">
        <v>0</v>
      </c>
    </row>
    <row r="77" spans="1:3" x14ac:dyDescent="0.25">
      <c r="A77" s="75" t="s">
        <v>223</v>
      </c>
      <c r="B77" s="70">
        <v>0</v>
      </c>
      <c r="C77" s="70">
        <v>0</v>
      </c>
    </row>
    <row r="78" spans="1:3" x14ac:dyDescent="0.25">
      <c r="A78" s="75" t="s">
        <v>224</v>
      </c>
      <c r="B78" s="70">
        <v>0</v>
      </c>
      <c r="C78" s="70">
        <v>0</v>
      </c>
    </row>
    <row r="79" spans="1:3" x14ac:dyDescent="0.25">
      <c r="A79" s="76" t="s">
        <v>225</v>
      </c>
      <c r="B79" s="70">
        <v>0</v>
      </c>
      <c r="C79" s="70">
        <v>0</v>
      </c>
    </row>
    <row r="80" spans="1:3" x14ac:dyDescent="0.25">
      <c r="A80" s="76" t="s">
        <v>226</v>
      </c>
      <c r="B80" s="70">
        <v>0</v>
      </c>
      <c r="C80" s="70">
        <v>0</v>
      </c>
    </row>
    <row r="81" spans="1:3" x14ac:dyDescent="0.25">
      <c r="A81" s="76" t="s">
        <v>227</v>
      </c>
      <c r="B81" s="70">
        <v>0</v>
      </c>
      <c r="C81" s="70">
        <v>0</v>
      </c>
    </row>
    <row r="82" spans="1:3" x14ac:dyDescent="0.25">
      <c r="A82" s="75" t="s">
        <v>228</v>
      </c>
      <c r="B82" s="70">
        <v>0</v>
      </c>
      <c r="C82" s="70">
        <v>0</v>
      </c>
    </row>
    <row r="83" spans="1:3" x14ac:dyDescent="0.25">
      <c r="A83" s="75" t="s">
        <v>229</v>
      </c>
      <c r="B83" s="70">
        <v>0</v>
      </c>
      <c r="C83" s="70">
        <v>0</v>
      </c>
    </row>
    <row r="84" spans="1:3" x14ac:dyDescent="0.25">
      <c r="A84" s="74" t="s">
        <v>230</v>
      </c>
      <c r="B84" s="70">
        <v>64782.64</v>
      </c>
      <c r="C84" s="70">
        <v>64782.64</v>
      </c>
    </row>
    <row r="85" spans="1:3" x14ac:dyDescent="0.25">
      <c r="A85" s="75" t="s">
        <v>231</v>
      </c>
      <c r="B85" s="70">
        <v>0</v>
      </c>
      <c r="C85" s="70">
        <v>0</v>
      </c>
    </row>
    <row r="86" spans="1:3" x14ac:dyDescent="0.25">
      <c r="A86" s="76" t="s">
        <v>232</v>
      </c>
      <c r="B86" s="70">
        <v>0</v>
      </c>
      <c r="C86" s="70">
        <v>0</v>
      </c>
    </row>
    <row r="87" spans="1:3" x14ac:dyDescent="0.25">
      <c r="A87" s="76" t="s">
        <v>233</v>
      </c>
      <c r="B87" s="70">
        <v>0</v>
      </c>
      <c r="C87" s="70">
        <v>0</v>
      </c>
    </row>
    <row r="88" spans="1:3" x14ac:dyDescent="0.25">
      <c r="A88" s="76" t="s">
        <v>234</v>
      </c>
      <c r="B88" s="70">
        <v>0</v>
      </c>
      <c r="C88" s="70">
        <v>0</v>
      </c>
    </row>
    <row r="89" spans="1:3" x14ac:dyDescent="0.25">
      <c r="A89" s="76" t="s">
        <v>235</v>
      </c>
      <c r="B89" s="70">
        <v>0</v>
      </c>
      <c r="C89" s="70">
        <v>0</v>
      </c>
    </row>
    <row r="90" spans="1:3" x14ac:dyDescent="0.25">
      <c r="A90" s="75" t="s">
        <v>236</v>
      </c>
      <c r="B90" s="70">
        <v>0</v>
      </c>
      <c r="C90" s="70">
        <v>0</v>
      </c>
    </row>
    <row r="91" spans="1:3" x14ac:dyDescent="0.25">
      <c r="A91" s="76" t="s">
        <v>237</v>
      </c>
      <c r="B91" s="70">
        <v>0</v>
      </c>
      <c r="C91" s="70">
        <v>0</v>
      </c>
    </row>
    <row r="92" spans="1:3" x14ac:dyDescent="0.25">
      <c r="A92" s="76" t="s">
        <v>238</v>
      </c>
      <c r="B92" s="70">
        <v>0</v>
      </c>
      <c r="C92" s="70">
        <v>0</v>
      </c>
    </row>
    <row r="93" spans="1:3" x14ac:dyDescent="0.25">
      <c r="A93" s="76" t="s">
        <v>239</v>
      </c>
      <c r="B93" s="70">
        <v>0</v>
      </c>
      <c r="C93" s="70">
        <v>0</v>
      </c>
    </row>
    <row r="94" spans="1:3" x14ac:dyDescent="0.25">
      <c r="A94" s="76" t="s">
        <v>240</v>
      </c>
      <c r="B94" s="70">
        <v>0</v>
      </c>
      <c r="C94" s="70">
        <v>0</v>
      </c>
    </row>
    <row r="95" spans="1:3" x14ac:dyDescent="0.25">
      <c r="A95" s="76" t="s">
        <v>241</v>
      </c>
      <c r="B95" s="70">
        <v>0</v>
      </c>
      <c r="C95" s="70">
        <v>0</v>
      </c>
    </row>
    <row r="96" spans="1:3" x14ac:dyDescent="0.25">
      <c r="A96" s="76" t="s">
        <v>242</v>
      </c>
      <c r="B96" s="70">
        <v>0</v>
      </c>
      <c r="C96" s="70">
        <v>0</v>
      </c>
    </row>
    <row r="97" spans="1:3" x14ac:dyDescent="0.25">
      <c r="A97" s="76" t="s">
        <v>243</v>
      </c>
      <c r="B97" s="70">
        <v>0</v>
      </c>
      <c r="C97" s="70">
        <v>0</v>
      </c>
    </row>
    <row r="98" spans="1:3" x14ac:dyDescent="0.25">
      <c r="A98" s="76" t="s">
        <v>244</v>
      </c>
      <c r="B98" s="70">
        <v>0</v>
      </c>
      <c r="C98" s="70">
        <v>0</v>
      </c>
    </row>
    <row r="99" spans="1:3" x14ac:dyDescent="0.25">
      <c r="A99" s="76" t="s">
        <v>245</v>
      </c>
      <c r="B99" s="70">
        <v>0</v>
      </c>
      <c r="C99" s="70">
        <v>0</v>
      </c>
    </row>
    <row r="100" spans="1:3" x14ac:dyDescent="0.25">
      <c r="A100" s="76" t="s">
        <v>246</v>
      </c>
      <c r="B100" s="70">
        <v>0</v>
      </c>
      <c r="C100" s="70">
        <v>0</v>
      </c>
    </row>
    <row r="101" spans="1:3" x14ac:dyDescent="0.25">
      <c r="A101" s="76" t="s">
        <v>247</v>
      </c>
      <c r="B101" s="70">
        <v>0</v>
      </c>
      <c r="C101" s="70">
        <v>0</v>
      </c>
    </row>
    <row r="102" spans="1:3" x14ac:dyDescent="0.25">
      <c r="A102" s="76" t="s">
        <v>248</v>
      </c>
      <c r="B102" s="70">
        <v>0</v>
      </c>
      <c r="C102" s="70">
        <v>0</v>
      </c>
    </row>
    <row r="103" spans="1:3" x14ac:dyDescent="0.25">
      <c r="A103" s="75" t="s">
        <v>249</v>
      </c>
      <c r="B103" s="70">
        <v>0</v>
      </c>
      <c r="C103" s="70">
        <v>0</v>
      </c>
    </row>
    <row r="104" spans="1:3" x14ac:dyDescent="0.25">
      <c r="A104" s="75" t="s">
        <v>250</v>
      </c>
      <c r="B104" s="70">
        <v>0</v>
      </c>
      <c r="C104" s="70">
        <v>0</v>
      </c>
    </row>
    <row r="105" spans="1:3" x14ac:dyDescent="0.25">
      <c r="A105" s="75" t="s">
        <v>251</v>
      </c>
      <c r="B105" s="70">
        <v>0</v>
      </c>
      <c r="C105" s="70">
        <v>0</v>
      </c>
    </row>
    <row r="106" spans="1:3" x14ac:dyDescent="0.25">
      <c r="A106" s="75" t="s">
        <v>252</v>
      </c>
      <c r="B106" s="70">
        <v>0</v>
      </c>
      <c r="C106" s="70">
        <v>0</v>
      </c>
    </row>
    <row r="107" spans="1:3" x14ac:dyDescent="0.25">
      <c r="A107" s="75" t="s">
        <v>253</v>
      </c>
      <c r="B107" s="70">
        <v>0</v>
      </c>
      <c r="C107" s="70">
        <v>0</v>
      </c>
    </row>
    <row r="108" spans="1:3" x14ac:dyDescent="0.25">
      <c r="A108" s="75" t="s">
        <v>254</v>
      </c>
      <c r="B108" s="70">
        <v>0</v>
      </c>
      <c r="C108" s="70">
        <v>0</v>
      </c>
    </row>
    <row r="109" spans="1:3" x14ac:dyDescent="0.25">
      <c r="A109" s="75" t="s">
        <v>255</v>
      </c>
      <c r="B109" s="70">
        <v>64782.64</v>
      </c>
      <c r="C109" s="70">
        <v>64782.64</v>
      </c>
    </row>
    <row r="110" spans="1:3" x14ac:dyDescent="0.25">
      <c r="A110" s="75" t="s">
        <v>256</v>
      </c>
      <c r="B110" s="70">
        <v>0</v>
      </c>
      <c r="C110" s="70">
        <v>0</v>
      </c>
    </row>
    <row r="111" spans="1:3" x14ac:dyDescent="0.25">
      <c r="A111" s="76" t="s">
        <v>257</v>
      </c>
      <c r="B111" s="70">
        <v>0</v>
      </c>
      <c r="C111" s="70">
        <v>0</v>
      </c>
    </row>
    <row r="112" spans="1:3" x14ac:dyDescent="0.25">
      <c r="A112" s="76" t="s">
        <v>258</v>
      </c>
      <c r="B112" s="70">
        <v>0</v>
      </c>
      <c r="C112" s="70">
        <v>0</v>
      </c>
    </row>
    <row r="113" spans="1:3" x14ac:dyDescent="0.25">
      <c r="A113" s="76" t="s">
        <v>259</v>
      </c>
      <c r="B113" s="70">
        <v>0</v>
      </c>
      <c r="C113" s="70">
        <v>0</v>
      </c>
    </row>
    <row r="114" spans="1:3" x14ac:dyDescent="0.25">
      <c r="A114" s="75" t="s">
        <v>260</v>
      </c>
      <c r="B114" s="70">
        <v>0</v>
      </c>
      <c r="C114" s="70">
        <v>0</v>
      </c>
    </row>
    <row r="115" spans="1:3" x14ac:dyDescent="0.25">
      <c r="A115" s="73" t="s">
        <v>261</v>
      </c>
      <c r="B115" s="70">
        <v>0</v>
      </c>
      <c r="C115" s="70">
        <v>0</v>
      </c>
    </row>
    <row r="116" spans="1:3" x14ac:dyDescent="0.25">
      <c r="A116" s="73" t="s">
        <v>262</v>
      </c>
      <c r="B116" s="70">
        <v>0</v>
      </c>
      <c r="C116" s="70">
        <v>0</v>
      </c>
    </row>
    <row r="117" spans="1:3" x14ac:dyDescent="0.25">
      <c r="A117" s="74" t="s">
        <v>263</v>
      </c>
      <c r="B117" s="70">
        <v>0</v>
      </c>
      <c r="C117" s="70">
        <v>0</v>
      </c>
    </row>
    <row r="118" spans="1:3" x14ac:dyDescent="0.25">
      <c r="A118" s="74" t="s">
        <v>264</v>
      </c>
      <c r="B118" s="70">
        <v>0</v>
      </c>
      <c r="C118" s="70">
        <v>0</v>
      </c>
    </row>
    <row r="119" spans="1:3" x14ac:dyDescent="0.25">
      <c r="A119" s="74" t="s">
        <v>265</v>
      </c>
      <c r="B119" s="70">
        <v>0</v>
      </c>
      <c r="C119" s="70">
        <v>0</v>
      </c>
    </row>
    <row r="120" spans="1:3" x14ac:dyDescent="0.25">
      <c r="A120" s="74" t="s">
        <v>266</v>
      </c>
      <c r="B120" s="70">
        <v>0</v>
      </c>
      <c r="C120" s="70">
        <v>0</v>
      </c>
    </row>
    <row r="121" spans="1:3" x14ac:dyDescent="0.25">
      <c r="A121" s="74" t="s">
        <v>267</v>
      </c>
      <c r="B121" s="70">
        <v>0</v>
      </c>
      <c r="C121" s="70">
        <v>0</v>
      </c>
    </row>
    <row r="122" spans="1:3" x14ac:dyDescent="0.25">
      <c r="A122" s="74" t="s">
        <v>268</v>
      </c>
      <c r="B122" s="70">
        <v>0</v>
      </c>
      <c r="C122" s="70">
        <v>0</v>
      </c>
    </row>
    <row r="123" spans="1:3" x14ac:dyDescent="0.25">
      <c r="A123" s="74" t="s">
        <v>269</v>
      </c>
      <c r="B123" s="70">
        <v>0</v>
      </c>
      <c r="C123" s="70">
        <v>0</v>
      </c>
    </row>
    <row r="124" spans="1:3" x14ac:dyDescent="0.25">
      <c r="A124" s="74" t="s">
        <v>270</v>
      </c>
      <c r="B124" s="70">
        <v>0</v>
      </c>
      <c r="C124" s="70">
        <v>0</v>
      </c>
    </row>
    <row r="125" spans="1:3" x14ac:dyDescent="0.25">
      <c r="A125" s="74" t="s">
        <v>271</v>
      </c>
      <c r="B125" s="70">
        <v>0</v>
      </c>
      <c r="C125" s="70">
        <v>0</v>
      </c>
    </row>
    <row r="126" spans="1:3" x14ac:dyDescent="0.25">
      <c r="A126" s="74" t="s">
        <v>272</v>
      </c>
      <c r="B126" s="70">
        <v>0</v>
      </c>
      <c r="C126" s="70">
        <v>0</v>
      </c>
    </row>
    <row r="127" spans="1:3" x14ac:dyDescent="0.25">
      <c r="A127" s="74" t="s">
        <v>273</v>
      </c>
      <c r="B127" s="70">
        <v>0</v>
      </c>
      <c r="C127" s="70">
        <v>0</v>
      </c>
    </row>
    <row r="128" spans="1:3" x14ac:dyDescent="0.25">
      <c r="A128" s="74" t="s">
        <v>274</v>
      </c>
      <c r="B128" s="70">
        <v>0</v>
      </c>
      <c r="C128" s="70">
        <v>0</v>
      </c>
    </row>
    <row r="129" spans="1:3" x14ac:dyDescent="0.25">
      <c r="A129" s="74" t="s">
        <v>275</v>
      </c>
      <c r="B129" s="70">
        <v>0</v>
      </c>
      <c r="C129" s="70">
        <v>0</v>
      </c>
    </row>
    <row r="130" spans="1:3" x14ac:dyDescent="0.25">
      <c r="A130" s="74" t="s">
        <v>276</v>
      </c>
      <c r="B130" s="70">
        <v>0</v>
      </c>
      <c r="C130" s="70">
        <v>0</v>
      </c>
    </row>
    <row r="131" spans="1:3" x14ac:dyDescent="0.25">
      <c r="A131" s="74" t="s">
        <v>277</v>
      </c>
      <c r="B131" s="70">
        <v>0</v>
      </c>
      <c r="C131" s="70">
        <v>0</v>
      </c>
    </row>
    <row r="132" spans="1:3" x14ac:dyDescent="0.25">
      <c r="A132" s="74" t="s">
        <v>278</v>
      </c>
      <c r="B132" s="70">
        <v>0</v>
      </c>
      <c r="C132" s="70">
        <v>0</v>
      </c>
    </row>
    <row r="133" spans="1:3" x14ac:dyDescent="0.25">
      <c r="A133" s="74" t="s">
        <v>279</v>
      </c>
      <c r="B133" s="70">
        <v>0</v>
      </c>
      <c r="C133" s="70">
        <v>0</v>
      </c>
    </row>
    <row r="134" spans="1:3" x14ac:dyDescent="0.25">
      <c r="A134" s="74" t="s">
        <v>280</v>
      </c>
      <c r="B134" s="70">
        <v>0</v>
      </c>
      <c r="C134" s="70">
        <v>0</v>
      </c>
    </row>
    <row r="135" spans="1:3" x14ac:dyDescent="0.25">
      <c r="A135" s="74" t="s">
        <v>281</v>
      </c>
      <c r="B135" s="70">
        <v>0</v>
      </c>
      <c r="C135" s="70">
        <v>0</v>
      </c>
    </row>
    <row r="136" spans="1:3" x14ac:dyDescent="0.25">
      <c r="A136" s="74" t="s">
        <v>282</v>
      </c>
      <c r="B136" s="70">
        <v>0</v>
      </c>
      <c r="C136" s="70">
        <v>0</v>
      </c>
    </row>
    <row r="137" spans="1:3" x14ac:dyDescent="0.25">
      <c r="A137" s="74" t="s">
        <v>283</v>
      </c>
      <c r="B137" s="70">
        <v>0</v>
      </c>
      <c r="C137" s="70">
        <v>0</v>
      </c>
    </row>
    <row r="138" spans="1:3" x14ac:dyDescent="0.25">
      <c r="A138" s="74" t="s">
        <v>284</v>
      </c>
      <c r="B138" s="70">
        <v>0</v>
      </c>
      <c r="C138" s="70">
        <v>0</v>
      </c>
    </row>
    <row r="139" spans="1:3" x14ac:dyDescent="0.25">
      <c r="A139" s="74" t="s">
        <v>285</v>
      </c>
      <c r="B139" s="70">
        <v>0</v>
      </c>
      <c r="C139" s="70">
        <v>0</v>
      </c>
    </row>
    <row r="140" spans="1:3" x14ac:dyDescent="0.25">
      <c r="A140" s="74" t="s">
        <v>286</v>
      </c>
      <c r="B140" s="70">
        <v>0</v>
      </c>
      <c r="C140" s="70">
        <v>0</v>
      </c>
    </row>
    <row r="141" spans="1:3" x14ac:dyDescent="0.25">
      <c r="A141" s="74" t="s">
        <v>287</v>
      </c>
      <c r="B141" s="70">
        <v>0</v>
      </c>
      <c r="C141" s="70">
        <v>0</v>
      </c>
    </row>
    <row r="142" spans="1:3" x14ac:dyDescent="0.25">
      <c r="A142" s="74" t="s">
        <v>288</v>
      </c>
      <c r="B142" s="70">
        <v>0</v>
      </c>
      <c r="C142" s="70">
        <v>0</v>
      </c>
    </row>
    <row r="143" spans="1:3" x14ac:dyDescent="0.25">
      <c r="A143" s="74" t="s">
        <v>289</v>
      </c>
      <c r="B143" s="70">
        <v>0</v>
      </c>
      <c r="C143" s="70">
        <v>0</v>
      </c>
    </row>
    <row r="144" spans="1:3" x14ac:dyDescent="0.25">
      <c r="A144" s="74" t="s">
        <v>290</v>
      </c>
      <c r="B144" s="70">
        <v>0</v>
      </c>
      <c r="C144" s="70">
        <v>0</v>
      </c>
    </row>
    <row r="145" spans="1:3" x14ac:dyDescent="0.25">
      <c r="A145" s="74" t="s">
        <v>291</v>
      </c>
      <c r="B145" s="70">
        <v>0</v>
      </c>
      <c r="C145" s="70">
        <v>0</v>
      </c>
    </row>
    <row r="146" spans="1:3" x14ac:dyDescent="0.25">
      <c r="A146" s="74" t="s">
        <v>292</v>
      </c>
      <c r="B146" s="70">
        <v>0</v>
      </c>
      <c r="C146" s="70">
        <v>0</v>
      </c>
    </row>
    <row r="147" spans="1:3" x14ac:dyDescent="0.25">
      <c r="A147" s="74" t="s">
        <v>293</v>
      </c>
      <c r="B147" s="70">
        <v>0</v>
      </c>
      <c r="C147" s="70">
        <v>0</v>
      </c>
    </row>
    <row r="148" spans="1:3" x14ac:dyDescent="0.25">
      <c r="A148" s="73" t="s">
        <v>294</v>
      </c>
      <c r="B148" s="70">
        <v>13659514.949999999</v>
      </c>
      <c r="C148" s="70">
        <v>18480514.949999999</v>
      </c>
    </row>
    <row r="149" spans="1:3" x14ac:dyDescent="0.25">
      <c r="A149" s="73" t="s">
        <v>295</v>
      </c>
      <c r="B149" s="70">
        <v>0</v>
      </c>
      <c r="C149" s="70">
        <v>0</v>
      </c>
    </row>
    <row r="150" spans="1:3" x14ac:dyDescent="0.25">
      <c r="A150" s="73" t="s">
        <v>296</v>
      </c>
      <c r="B150" s="70">
        <v>3403916.11</v>
      </c>
      <c r="C150" s="70">
        <v>3403916.1099999994</v>
      </c>
    </row>
    <row r="151" spans="1:3" x14ac:dyDescent="0.25">
      <c r="A151" s="74" t="s">
        <v>297</v>
      </c>
      <c r="B151" s="70">
        <v>0</v>
      </c>
      <c r="C151" s="70">
        <v>0</v>
      </c>
    </row>
    <row r="152" spans="1:3" x14ac:dyDescent="0.25">
      <c r="A152" s="74" t="s">
        <v>298</v>
      </c>
      <c r="B152" s="70">
        <v>0</v>
      </c>
      <c r="C152" s="70">
        <v>0</v>
      </c>
    </row>
    <row r="153" spans="1:3" x14ac:dyDescent="0.25">
      <c r="A153" s="74" t="s">
        <v>299</v>
      </c>
      <c r="B153" s="70">
        <v>0</v>
      </c>
      <c r="C153" s="70">
        <v>0</v>
      </c>
    </row>
    <row r="154" spans="1:3" x14ac:dyDescent="0.25">
      <c r="A154" s="74" t="s">
        <v>300</v>
      </c>
      <c r="B154" s="70">
        <v>3403916.11</v>
      </c>
      <c r="C154" s="70">
        <v>3403916.1099999994</v>
      </c>
    </row>
    <row r="155" spans="1:3" x14ac:dyDescent="0.25">
      <c r="A155" s="74" t="s">
        <v>301</v>
      </c>
      <c r="B155" s="70">
        <v>0</v>
      </c>
      <c r="C155" s="70">
        <v>0</v>
      </c>
    </row>
    <row r="156" spans="1:3" x14ac:dyDescent="0.25">
      <c r="A156" s="74" t="s">
        <v>302</v>
      </c>
      <c r="B156" s="70">
        <v>0</v>
      </c>
      <c r="C156" s="70">
        <v>0</v>
      </c>
    </row>
    <row r="157" spans="1:3" x14ac:dyDescent="0.25">
      <c r="A157" s="74" t="s">
        <v>303</v>
      </c>
      <c r="B157" s="70">
        <v>0</v>
      </c>
      <c r="C157" s="70">
        <v>0</v>
      </c>
    </row>
    <row r="158" spans="1:3" x14ac:dyDescent="0.25">
      <c r="A158" s="74" t="s">
        <v>304</v>
      </c>
      <c r="B158" s="70">
        <v>0</v>
      </c>
      <c r="C158" s="70">
        <v>0</v>
      </c>
    </row>
    <row r="159" spans="1:3" x14ac:dyDescent="0.25">
      <c r="A159" s="74" t="s">
        <v>305</v>
      </c>
      <c r="B159" s="70">
        <v>0</v>
      </c>
      <c r="C159" s="70">
        <v>0</v>
      </c>
    </row>
    <row r="160" spans="1:3" x14ac:dyDescent="0.25">
      <c r="A160" s="72" t="s">
        <v>306</v>
      </c>
      <c r="B160" s="70">
        <v>2088711.5516666654</v>
      </c>
      <c r="C160" s="70">
        <v>3198193.7316666655</v>
      </c>
    </row>
    <row r="161" spans="1:3" x14ac:dyDescent="0.25">
      <c r="A161" s="73" t="s">
        <v>307</v>
      </c>
      <c r="B161" s="70">
        <v>0</v>
      </c>
      <c r="C161" s="70">
        <v>0</v>
      </c>
    </row>
    <row r="162" spans="1:3" x14ac:dyDescent="0.25">
      <c r="A162" s="74" t="s">
        <v>308</v>
      </c>
      <c r="B162" s="70">
        <v>0</v>
      </c>
      <c r="C162" s="70">
        <v>0</v>
      </c>
    </row>
    <row r="163" spans="1:3" x14ac:dyDescent="0.25">
      <c r="A163" s="75" t="s">
        <v>309</v>
      </c>
      <c r="B163" s="70">
        <v>0</v>
      </c>
      <c r="C163" s="70">
        <v>0</v>
      </c>
    </row>
    <row r="164" spans="1:3" x14ac:dyDescent="0.25">
      <c r="A164" s="76" t="s">
        <v>310</v>
      </c>
      <c r="B164" s="70">
        <v>0</v>
      </c>
      <c r="C164" s="70">
        <v>0</v>
      </c>
    </row>
    <row r="165" spans="1:3" x14ac:dyDescent="0.25">
      <c r="A165" s="77" t="s">
        <v>311</v>
      </c>
      <c r="B165" s="70">
        <v>0</v>
      </c>
      <c r="C165" s="70">
        <v>0</v>
      </c>
    </row>
    <row r="166" spans="1:3" x14ac:dyDescent="0.25">
      <c r="A166" s="77" t="s">
        <v>312</v>
      </c>
      <c r="B166" s="70">
        <v>0</v>
      </c>
      <c r="C166" s="70">
        <v>0</v>
      </c>
    </row>
    <row r="167" spans="1:3" x14ac:dyDescent="0.25">
      <c r="A167" s="77" t="s">
        <v>313</v>
      </c>
      <c r="B167" s="70">
        <v>0</v>
      </c>
      <c r="C167" s="70">
        <v>0</v>
      </c>
    </row>
    <row r="168" spans="1:3" x14ac:dyDescent="0.25">
      <c r="A168" s="77" t="s">
        <v>314</v>
      </c>
      <c r="B168" s="70">
        <v>0</v>
      </c>
      <c r="C168" s="70">
        <v>0</v>
      </c>
    </row>
    <row r="169" spans="1:3" x14ac:dyDescent="0.25">
      <c r="A169" s="77" t="s">
        <v>315</v>
      </c>
      <c r="B169" s="70">
        <v>0</v>
      </c>
      <c r="C169" s="70">
        <v>0</v>
      </c>
    </row>
    <row r="170" spans="1:3" x14ac:dyDescent="0.25">
      <c r="A170" s="76" t="s">
        <v>316</v>
      </c>
      <c r="B170" s="70">
        <v>0</v>
      </c>
      <c r="C170" s="70">
        <v>0</v>
      </c>
    </row>
    <row r="171" spans="1:3" x14ac:dyDescent="0.25">
      <c r="A171" s="76" t="s">
        <v>317</v>
      </c>
      <c r="B171" s="70">
        <v>0</v>
      </c>
      <c r="C171" s="70">
        <v>0</v>
      </c>
    </row>
    <row r="172" spans="1:3" x14ac:dyDescent="0.25">
      <c r="A172" s="76" t="s">
        <v>318</v>
      </c>
      <c r="B172" s="70">
        <v>0</v>
      </c>
      <c r="C172" s="70">
        <v>0</v>
      </c>
    </row>
    <row r="173" spans="1:3" x14ac:dyDescent="0.25">
      <c r="A173" s="76" t="s">
        <v>319</v>
      </c>
      <c r="B173" s="70">
        <v>0</v>
      </c>
      <c r="C173" s="70">
        <v>0</v>
      </c>
    </row>
    <row r="174" spans="1:3" x14ac:dyDescent="0.25">
      <c r="A174" s="75" t="s">
        <v>320</v>
      </c>
      <c r="B174" s="70">
        <v>0</v>
      </c>
      <c r="C174" s="70">
        <v>0</v>
      </c>
    </row>
    <row r="175" spans="1:3" x14ac:dyDescent="0.25">
      <c r="A175" s="76" t="s">
        <v>321</v>
      </c>
      <c r="B175" s="70">
        <v>0</v>
      </c>
      <c r="C175" s="70">
        <v>0</v>
      </c>
    </row>
    <row r="176" spans="1:3" x14ac:dyDescent="0.25">
      <c r="A176" s="77" t="s">
        <v>322</v>
      </c>
      <c r="B176" s="70">
        <v>0</v>
      </c>
      <c r="C176" s="70">
        <v>0</v>
      </c>
    </row>
    <row r="177" spans="1:3" x14ac:dyDescent="0.25">
      <c r="A177" s="77" t="s">
        <v>323</v>
      </c>
      <c r="B177" s="70">
        <v>0</v>
      </c>
      <c r="C177" s="70">
        <v>0</v>
      </c>
    </row>
    <row r="178" spans="1:3" x14ac:dyDescent="0.25">
      <c r="A178" s="77" t="s">
        <v>324</v>
      </c>
      <c r="B178" s="70">
        <v>0</v>
      </c>
      <c r="C178" s="70">
        <v>0</v>
      </c>
    </row>
    <row r="179" spans="1:3" x14ac:dyDescent="0.25">
      <c r="A179" s="77" t="s">
        <v>325</v>
      </c>
      <c r="B179" s="70">
        <v>0</v>
      </c>
      <c r="C179" s="70">
        <v>0</v>
      </c>
    </row>
    <row r="180" spans="1:3" x14ac:dyDescent="0.25">
      <c r="A180" s="77" t="s">
        <v>326</v>
      </c>
      <c r="B180" s="70">
        <v>0</v>
      </c>
      <c r="C180" s="70">
        <v>0</v>
      </c>
    </row>
    <row r="181" spans="1:3" x14ac:dyDescent="0.25">
      <c r="A181" s="76" t="s">
        <v>327</v>
      </c>
      <c r="B181" s="70">
        <v>0</v>
      </c>
      <c r="C181" s="70">
        <v>0</v>
      </c>
    </row>
    <row r="182" spans="1:3" x14ac:dyDescent="0.25">
      <c r="A182" s="76" t="s">
        <v>328</v>
      </c>
      <c r="B182" s="70">
        <v>0</v>
      </c>
      <c r="C182" s="70">
        <v>0</v>
      </c>
    </row>
    <row r="183" spans="1:3" x14ac:dyDescent="0.25">
      <c r="A183" s="76" t="s">
        <v>329</v>
      </c>
      <c r="B183" s="70">
        <v>0</v>
      </c>
      <c r="C183" s="70">
        <v>0</v>
      </c>
    </row>
    <row r="184" spans="1:3" x14ac:dyDescent="0.25">
      <c r="A184" s="76" t="s">
        <v>330</v>
      </c>
      <c r="B184" s="70">
        <v>0</v>
      </c>
      <c r="C184" s="70">
        <v>0</v>
      </c>
    </row>
    <row r="185" spans="1:3" x14ac:dyDescent="0.25">
      <c r="A185" s="74" t="s">
        <v>331</v>
      </c>
      <c r="B185" s="70">
        <v>0</v>
      </c>
      <c r="C185" s="70">
        <v>0</v>
      </c>
    </row>
    <row r="186" spans="1:3" x14ac:dyDescent="0.25">
      <c r="A186" s="73" t="s">
        <v>332</v>
      </c>
      <c r="B186" s="70">
        <v>2088711.5516666654</v>
      </c>
      <c r="C186" s="70">
        <v>3198193.7316666655</v>
      </c>
    </row>
    <row r="187" spans="1:3" x14ac:dyDescent="0.25">
      <c r="A187" s="74" t="s">
        <v>333</v>
      </c>
      <c r="B187" s="70">
        <v>5688017.5499999998</v>
      </c>
      <c r="C187" s="70">
        <v>7188017.5499999998</v>
      </c>
    </row>
    <row r="188" spans="1:3" x14ac:dyDescent="0.25">
      <c r="A188" s="75" t="s">
        <v>334</v>
      </c>
      <c r="B188" s="70">
        <v>0</v>
      </c>
      <c r="C188" s="70">
        <v>0</v>
      </c>
    </row>
    <row r="189" spans="1:3" x14ac:dyDescent="0.25">
      <c r="A189" s="76" t="s">
        <v>335</v>
      </c>
      <c r="B189" s="70">
        <v>0</v>
      </c>
      <c r="C189" s="70">
        <v>0</v>
      </c>
    </row>
    <row r="190" spans="1:3" x14ac:dyDescent="0.25">
      <c r="A190" s="76" t="s">
        <v>336</v>
      </c>
      <c r="B190" s="70">
        <v>0</v>
      </c>
      <c r="C190" s="70">
        <v>0</v>
      </c>
    </row>
    <row r="191" spans="1:3" x14ac:dyDescent="0.25">
      <c r="A191" s="76" t="s">
        <v>337</v>
      </c>
      <c r="B191" s="70">
        <v>0</v>
      </c>
      <c r="C191" s="70">
        <v>0</v>
      </c>
    </row>
    <row r="192" spans="1:3" x14ac:dyDescent="0.25">
      <c r="A192" s="76" t="s">
        <v>338</v>
      </c>
      <c r="B192" s="70">
        <v>0</v>
      </c>
      <c r="C192" s="70">
        <v>0</v>
      </c>
    </row>
    <row r="193" spans="1:3" x14ac:dyDescent="0.25">
      <c r="A193" s="76" t="s">
        <v>339</v>
      </c>
      <c r="B193" s="70">
        <v>0</v>
      </c>
      <c r="C193" s="70">
        <v>0</v>
      </c>
    </row>
    <row r="194" spans="1:3" x14ac:dyDescent="0.25">
      <c r="A194" s="75" t="s">
        <v>340</v>
      </c>
      <c r="B194" s="70">
        <v>0</v>
      </c>
      <c r="C194" s="70">
        <v>0</v>
      </c>
    </row>
    <row r="195" spans="1:3" x14ac:dyDescent="0.25">
      <c r="A195" s="75" t="s">
        <v>341</v>
      </c>
      <c r="B195" s="70">
        <v>0</v>
      </c>
      <c r="C195" s="70">
        <v>0</v>
      </c>
    </row>
    <row r="196" spans="1:3" x14ac:dyDescent="0.25">
      <c r="A196" s="75" t="s">
        <v>342</v>
      </c>
      <c r="B196" s="70">
        <v>5688017.5499999998</v>
      </c>
      <c r="C196" s="70">
        <v>7188017.5499999998</v>
      </c>
    </row>
    <row r="197" spans="1:3" x14ac:dyDescent="0.25">
      <c r="A197" s="74" t="s">
        <v>343</v>
      </c>
      <c r="B197" s="70">
        <v>-3876527.1683333344</v>
      </c>
      <c r="C197" s="70">
        <v>-4267044.9883333342</v>
      </c>
    </row>
    <row r="198" spans="1:3" x14ac:dyDescent="0.25">
      <c r="A198" s="75" t="s">
        <v>344</v>
      </c>
      <c r="B198" s="70">
        <v>0</v>
      </c>
      <c r="C198" s="70">
        <v>0</v>
      </c>
    </row>
    <row r="199" spans="1:3" x14ac:dyDescent="0.25">
      <c r="A199" s="76" t="s">
        <v>345</v>
      </c>
      <c r="B199" s="70">
        <v>0</v>
      </c>
      <c r="C199" s="70">
        <v>0</v>
      </c>
    </row>
    <row r="200" spans="1:3" x14ac:dyDescent="0.25">
      <c r="A200" s="76" t="s">
        <v>346</v>
      </c>
      <c r="B200" s="70">
        <v>0</v>
      </c>
      <c r="C200" s="70">
        <v>0</v>
      </c>
    </row>
    <row r="201" spans="1:3" x14ac:dyDescent="0.25">
      <c r="A201" s="76" t="s">
        <v>347</v>
      </c>
      <c r="B201" s="70">
        <v>0</v>
      </c>
      <c r="C201" s="70">
        <v>0</v>
      </c>
    </row>
    <row r="202" spans="1:3" x14ac:dyDescent="0.25">
      <c r="A202" s="76" t="s">
        <v>348</v>
      </c>
      <c r="B202" s="70">
        <v>0</v>
      </c>
      <c r="C202" s="70">
        <v>0</v>
      </c>
    </row>
    <row r="203" spans="1:3" x14ac:dyDescent="0.25">
      <c r="A203" s="76" t="s">
        <v>349</v>
      </c>
      <c r="B203" s="70">
        <v>0</v>
      </c>
      <c r="C203" s="70">
        <v>0</v>
      </c>
    </row>
    <row r="204" spans="1:3" x14ac:dyDescent="0.25">
      <c r="A204" s="75" t="s">
        <v>350</v>
      </c>
      <c r="B204" s="70">
        <v>0</v>
      </c>
      <c r="C204" s="70">
        <v>0</v>
      </c>
    </row>
    <row r="205" spans="1:3" x14ac:dyDescent="0.25">
      <c r="A205" s="75" t="s">
        <v>351</v>
      </c>
      <c r="B205" s="70">
        <v>0</v>
      </c>
      <c r="C205" s="70">
        <v>0</v>
      </c>
    </row>
    <row r="206" spans="1:3" x14ac:dyDescent="0.25">
      <c r="A206" s="75" t="s">
        <v>352</v>
      </c>
      <c r="B206" s="70">
        <v>-3876527.1683333344</v>
      </c>
      <c r="C206" s="70">
        <v>-4267044.9883333342</v>
      </c>
    </row>
    <row r="207" spans="1:3" x14ac:dyDescent="0.25">
      <c r="A207" s="74" t="s">
        <v>353</v>
      </c>
      <c r="B207" s="70">
        <v>277221.17</v>
      </c>
      <c r="C207" s="70">
        <v>277221.17</v>
      </c>
    </row>
    <row r="208" spans="1:3" x14ac:dyDescent="0.25">
      <c r="A208" s="72" t="s">
        <v>354</v>
      </c>
      <c r="B208" s="70">
        <v>8090030220.4339561</v>
      </c>
      <c r="C208" s="70">
        <v>8147845503.428524</v>
      </c>
    </row>
    <row r="209" spans="1:3" x14ac:dyDescent="0.25">
      <c r="A209" s="73" t="s">
        <v>355</v>
      </c>
      <c r="B209" s="70">
        <v>63819.24</v>
      </c>
      <c r="C209" s="70">
        <v>63819.24</v>
      </c>
    </row>
    <row r="210" spans="1:3" x14ac:dyDescent="0.25">
      <c r="A210" s="74" t="s">
        <v>356</v>
      </c>
      <c r="B210" s="70">
        <v>0</v>
      </c>
      <c r="C210" s="70">
        <v>0</v>
      </c>
    </row>
    <row r="211" spans="1:3" x14ac:dyDescent="0.25">
      <c r="A211" s="75" t="s">
        <v>357</v>
      </c>
      <c r="B211" s="70">
        <v>0</v>
      </c>
      <c r="C211" s="70">
        <v>0</v>
      </c>
    </row>
    <row r="212" spans="1:3" x14ac:dyDescent="0.25">
      <c r="A212" s="76" t="s">
        <v>358</v>
      </c>
      <c r="B212" s="70">
        <v>0</v>
      </c>
      <c r="C212" s="70">
        <v>0</v>
      </c>
    </row>
    <row r="213" spans="1:3" x14ac:dyDescent="0.25">
      <c r="A213" s="76" t="s">
        <v>359</v>
      </c>
      <c r="B213" s="70">
        <v>0</v>
      </c>
      <c r="C213" s="70">
        <v>0</v>
      </c>
    </row>
    <row r="214" spans="1:3" x14ac:dyDescent="0.25">
      <c r="A214" s="76" t="s">
        <v>360</v>
      </c>
      <c r="B214" s="70">
        <v>0</v>
      </c>
      <c r="C214" s="70">
        <v>0</v>
      </c>
    </row>
    <row r="215" spans="1:3" x14ac:dyDescent="0.25">
      <c r="A215" s="76" t="s">
        <v>361</v>
      </c>
      <c r="B215" s="70">
        <v>0</v>
      </c>
      <c r="C215" s="70">
        <v>0</v>
      </c>
    </row>
    <row r="216" spans="1:3" x14ac:dyDescent="0.25">
      <c r="A216" s="75" t="s">
        <v>362</v>
      </c>
      <c r="B216" s="70">
        <v>0</v>
      </c>
      <c r="C216" s="70">
        <v>0</v>
      </c>
    </row>
    <row r="217" spans="1:3" x14ac:dyDescent="0.25">
      <c r="A217" s="76" t="s">
        <v>363</v>
      </c>
      <c r="B217" s="70">
        <v>0</v>
      </c>
      <c r="C217" s="70">
        <v>0</v>
      </c>
    </row>
    <row r="218" spans="1:3" x14ac:dyDescent="0.25">
      <c r="A218" s="76" t="s">
        <v>364</v>
      </c>
      <c r="B218" s="70">
        <v>0</v>
      </c>
      <c r="C218" s="70">
        <v>0</v>
      </c>
    </row>
    <row r="219" spans="1:3" x14ac:dyDescent="0.25">
      <c r="A219" s="76" t="s">
        <v>365</v>
      </c>
      <c r="B219" s="70">
        <v>0</v>
      </c>
      <c r="C219" s="70">
        <v>0</v>
      </c>
    </row>
    <row r="220" spans="1:3" x14ac:dyDescent="0.25">
      <c r="A220" s="76" t="s">
        <v>366</v>
      </c>
      <c r="B220" s="70">
        <v>0</v>
      </c>
      <c r="C220" s="70">
        <v>0</v>
      </c>
    </row>
    <row r="221" spans="1:3" x14ac:dyDescent="0.25">
      <c r="A221" s="76" t="s">
        <v>367</v>
      </c>
      <c r="B221" s="70">
        <v>0</v>
      </c>
      <c r="C221" s="70">
        <v>0</v>
      </c>
    </row>
    <row r="222" spans="1:3" x14ac:dyDescent="0.25">
      <c r="A222" s="76" t="s">
        <v>368</v>
      </c>
      <c r="B222" s="70">
        <v>0</v>
      </c>
      <c r="C222" s="70">
        <v>0</v>
      </c>
    </row>
    <row r="223" spans="1:3" x14ac:dyDescent="0.25">
      <c r="A223" s="76" t="s">
        <v>369</v>
      </c>
      <c r="B223" s="70">
        <v>0</v>
      </c>
      <c r="C223" s="70">
        <v>0</v>
      </c>
    </row>
    <row r="224" spans="1:3" x14ac:dyDescent="0.25">
      <c r="A224" s="76" t="s">
        <v>370</v>
      </c>
      <c r="B224" s="70">
        <v>0</v>
      </c>
      <c r="C224" s="70">
        <v>0</v>
      </c>
    </row>
    <row r="225" spans="1:3" x14ac:dyDescent="0.25">
      <c r="A225" s="76" t="s">
        <v>371</v>
      </c>
      <c r="B225" s="70">
        <v>0</v>
      </c>
      <c r="C225" s="70">
        <v>0</v>
      </c>
    </row>
    <row r="226" spans="1:3" x14ac:dyDescent="0.25">
      <c r="A226" s="76" t="s">
        <v>372</v>
      </c>
      <c r="B226" s="70">
        <v>0</v>
      </c>
      <c r="C226" s="70">
        <v>0</v>
      </c>
    </row>
    <row r="227" spans="1:3" x14ac:dyDescent="0.25">
      <c r="A227" s="76" t="s">
        <v>373</v>
      </c>
      <c r="B227" s="70">
        <v>0</v>
      </c>
      <c r="C227" s="70">
        <v>0</v>
      </c>
    </row>
    <row r="228" spans="1:3" x14ac:dyDescent="0.25">
      <c r="A228" s="76" t="s">
        <v>374</v>
      </c>
      <c r="B228" s="70">
        <v>0</v>
      </c>
      <c r="C228" s="70">
        <v>0</v>
      </c>
    </row>
    <row r="229" spans="1:3" x14ac:dyDescent="0.25">
      <c r="A229" s="75" t="s">
        <v>375</v>
      </c>
      <c r="B229" s="70">
        <v>0</v>
      </c>
      <c r="C229" s="70">
        <v>0</v>
      </c>
    </row>
    <row r="230" spans="1:3" x14ac:dyDescent="0.25">
      <c r="A230" s="75" t="s">
        <v>376</v>
      </c>
      <c r="B230" s="70">
        <v>0</v>
      </c>
      <c r="C230" s="70">
        <v>0</v>
      </c>
    </row>
    <row r="231" spans="1:3" x14ac:dyDescent="0.25">
      <c r="A231" s="75" t="s">
        <v>377</v>
      </c>
      <c r="B231" s="70">
        <v>0</v>
      </c>
      <c r="C231" s="70">
        <v>0</v>
      </c>
    </row>
    <row r="232" spans="1:3" x14ac:dyDescent="0.25">
      <c r="A232" s="75" t="s">
        <v>378</v>
      </c>
      <c r="B232" s="70">
        <v>0</v>
      </c>
      <c r="C232" s="70">
        <v>0</v>
      </c>
    </row>
    <row r="233" spans="1:3" x14ac:dyDescent="0.25">
      <c r="A233" s="75" t="s">
        <v>379</v>
      </c>
      <c r="B233" s="70">
        <v>0</v>
      </c>
      <c r="C233" s="70">
        <v>0</v>
      </c>
    </row>
    <row r="234" spans="1:3" x14ac:dyDescent="0.25">
      <c r="A234" s="75" t="s">
        <v>380</v>
      </c>
      <c r="B234" s="70">
        <v>0</v>
      </c>
      <c r="C234" s="70">
        <v>0</v>
      </c>
    </row>
    <row r="235" spans="1:3" x14ac:dyDescent="0.25">
      <c r="A235" s="75" t="s">
        <v>381</v>
      </c>
      <c r="B235" s="70">
        <v>0</v>
      </c>
      <c r="C235" s="70">
        <v>0</v>
      </c>
    </row>
    <row r="236" spans="1:3" x14ac:dyDescent="0.25">
      <c r="A236" s="76" t="s">
        <v>382</v>
      </c>
      <c r="B236" s="70">
        <v>0</v>
      </c>
      <c r="C236" s="70">
        <v>0</v>
      </c>
    </row>
    <row r="237" spans="1:3" x14ac:dyDescent="0.25">
      <c r="A237" s="76" t="s">
        <v>383</v>
      </c>
      <c r="B237" s="70">
        <v>0</v>
      </c>
      <c r="C237" s="70">
        <v>0</v>
      </c>
    </row>
    <row r="238" spans="1:3" x14ac:dyDescent="0.25">
      <c r="A238" s="76" t="s">
        <v>384</v>
      </c>
      <c r="B238" s="70">
        <v>0</v>
      </c>
      <c r="C238" s="70">
        <v>0</v>
      </c>
    </row>
    <row r="239" spans="1:3" x14ac:dyDescent="0.25">
      <c r="A239" s="75" t="s">
        <v>385</v>
      </c>
      <c r="B239" s="70">
        <v>0</v>
      </c>
      <c r="C239" s="70">
        <v>0</v>
      </c>
    </row>
    <row r="240" spans="1:3" x14ac:dyDescent="0.25">
      <c r="A240" s="75" t="s">
        <v>386</v>
      </c>
      <c r="B240" s="70">
        <v>0</v>
      </c>
      <c r="C240" s="70">
        <v>0</v>
      </c>
    </row>
    <row r="241" spans="1:3" x14ac:dyDescent="0.25">
      <c r="A241" s="74" t="s">
        <v>387</v>
      </c>
      <c r="B241" s="70">
        <v>63819.24</v>
      </c>
      <c r="C241" s="70">
        <v>63819.24</v>
      </c>
    </row>
    <row r="242" spans="1:3" x14ac:dyDescent="0.25">
      <c r="A242" s="75" t="s">
        <v>388</v>
      </c>
      <c r="B242" s="70">
        <v>0</v>
      </c>
      <c r="C242" s="70">
        <v>0</v>
      </c>
    </row>
    <row r="243" spans="1:3" x14ac:dyDescent="0.25">
      <c r="A243" s="76" t="s">
        <v>389</v>
      </c>
      <c r="B243" s="70">
        <v>0</v>
      </c>
      <c r="C243" s="70">
        <v>0</v>
      </c>
    </row>
    <row r="244" spans="1:3" x14ac:dyDescent="0.25">
      <c r="A244" s="76" t="s">
        <v>390</v>
      </c>
      <c r="B244" s="70">
        <v>0</v>
      </c>
      <c r="C244" s="70">
        <v>0</v>
      </c>
    </row>
    <row r="245" spans="1:3" x14ac:dyDescent="0.25">
      <c r="A245" s="76" t="s">
        <v>391</v>
      </c>
      <c r="B245" s="70">
        <v>0</v>
      </c>
      <c r="C245" s="70">
        <v>0</v>
      </c>
    </row>
    <row r="246" spans="1:3" x14ac:dyDescent="0.25">
      <c r="A246" s="76" t="s">
        <v>392</v>
      </c>
      <c r="B246" s="70">
        <v>0</v>
      </c>
      <c r="C246" s="70">
        <v>0</v>
      </c>
    </row>
    <row r="247" spans="1:3" x14ac:dyDescent="0.25">
      <c r="A247" s="75" t="s">
        <v>393</v>
      </c>
      <c r="B247" s="70">
        <v>0</v>
      </c>
      <c r="C247" s="70">
        <v>0</v>
      </c>
    </row>
    <row r="248" spans="1:3" x14ac:dyDescent="0.25">
      <c r="A248" s="76" t="s">
        <v>394</v>
      </c>
      <c r="B248" s="70">
        <v>0</v>
      </c>
      <c r="C248" s="70">
        <v>0</v>
      </c>
    </row>
    <row r="249" spans="1:3" x14ac:dyDescent="0.25">
      <c r="A249" s="76" t="s">
        <v>395</v>
      </c>
      <c r="B249" s="70">
        <v>0</v>
      </c>
      <c r="C249" s="70">
        <v>0</v>
      </c>
    </row>
    <row r="250" spans="1:3" x14ac:dyDescent="0.25">
      <c r="A250" s="76" t="s">
        <v>396</v>
      </c>
      <c r="B250" s="70">
        <v>0</v>
      </c>
      <c r="C250" s="70">
        <v>0</v>
      </c>
    </row>
    <row r="251" spans="1:3" x14ac:dyDescent="0.25">
      <c r="A251" s="76" t="s">
        <v>397</v>
      </c>
      <c r="B251" s="70">
        <v>0</v>
      </c>
      <c r="C251" s="70">
        <v>0</v>
      </c>
    </row>
    <row r="252" spans="1:3" x14ac:dyDescent="0.25">
      <c r="A252" s="76" t="s">
        <v>398</v>
      </c>
      <c r="B252" s="70">
        <v>0</v>
      </c>
      <c r="C252" s="70">
        <v>0</v>
      </c>
    </row>
    <row r="253" spans="1:3" x14ac:dyDescent="0.25">
      <c r="A253" s="76" t="s">
        <v>399</v>
      </c>
      <c r="B253" s="70">
        <v>0</v>
      </c>
      <c r="C253" s="70">
        <v>0</v>
      </c>
    </row>
    <row r="254" spans="1:3" x14ac:dyDescent="0.25">
      <c r="A254" s="76" t="s">
        <v>400</v>
      </c>
      <c r="B254" s="70">
        <v>0</v>
      </c>
      <c r="C254" s="70">
        <v>0</v>
      </c>
    </row>
    <row r="255" spans="1:3" x14ac:dyDescent="0.25">
      <c r="A255" s="76" t="s">
        <v>401</v>
      </c>
      <c r="B255" s="70">
        <v>0</v>
      </c>
      <c r="C255" s="70">
        <v>0</v>
      </c>
    </row>
    <row r="256" spans="1:3" x14ac:dyDescent="0.25">
      <c r="A256" s="76" t="s">
        <v>402</v>
      </c>
      <c r="B256" s="70">
        <v>0</v>
      </c>
      <c r="C256" s="70">
        <v>0</v>
      </c>
    </row>
    <row r="257" spans="1:3" x14ac:dyDescent="0.25">
      <c r="A257" s="76" t="s">
        <v>403</v>
      </c>
      <c r="B257" s="70">
        <v>0</v>
      </c>
      <c r="C257" s="70">
        <v>0</v>
      </c>
    </row>
    <row r="258" spans="1:3" x14ac:dyDescent="0.25">
      <c r="A258" s="76" t="s">
        <v>404</v>
      </c>
      <c r="B258" s="70">
        <v>0</v>
      </c>
      <c r="C258" s="70">
        <v>0</v>
      </c>
    </row>
    <row r="259" spans="1:3" x14ac:dyDescent="0.25">
      <c r="A259" s="76" t="s">
        <v>405</v>
      </c>
      <c r="B259" s="70">
        <v>0</v>
      </c>
      <c r="C259" s="70">
        <v>0</v>
      </c>
    </row>
    <row r="260" spans="1:3" x14ac:dyDescent="0.25">
      <c r="A260" s="75" t="s">
        <v>406</v>
      </c>
      <c r="B260" s="70">
        <v>0</v>
      </c>
      <c r="C260" s="70">
        <v>0</v>
      </c>
    </row>
    <row r="261" spans="1:3" x14ac:dyDescent="0.25">
      <c r="A261" s="75" t="s">
        <v>407</v>
      </c>
      <c r="B261" s="70">
        <v>0</v>
      </c>
      <c r="C261" s="70">
        <v>0</v>
      </c>
    </row>
    <row r="262" spans="1:3" x14ac:dyDescent="0.25">
      <c r="A262" s="75" t="s">
        <v>408</v>
      </c>
      <c r="B262" s="70">
        <v>0</v>
      </c>
      <c r="C262" s="70">
        <v>0</v>
      </c>
    </row>
    <row r="263" spans="1:3" x14ac:dyDescent="0.25">
      <c r="A263" s="75" t="s">
        <v>409</v>
      </c>
      <c r="B263" s="70">
        <v>0</v>
      </c>
      <c r="C263" s="70">
        <v>0</v>
      </c>
    </row>
    <row r="264" spans="1:3" x14ac:dyDescent="0.25">
      <c r="A264" s="75" t="s">
        <v>410</v>
      </c>
      <c r="B264" s="70">
        <v>0</v>
      </c>
      <c r="C264" s="70">
        <v>0</v>
      </c>
    </row>
    <row r="265" spans="1:3" x14ac:dyDescent="0.25">
      <c r="A265" s="75" t="s">
        <v>411</v>
      </c>
      <c r="B265" s="70">
        <v>0</v>
      </c>
      <c r="C265" s="70">
        <v>0</v>
      </c>
    </row>
    <row r="266" spans="1:3" x14ac:dyDescent="0.25">
      <c r="A266" s="75" t="s">
        <v>412</v>
      </c>
      <c r="B266" s="70">
        <v>0</v>
      </c>
      <c r="C266" s="70">
        <v>0</v>
      </c>
    </row>
    <row r="267" spans="1:3" x14ac:dyDescent="0.25">
      <c r="A267" s="75" t="s">
        <v>413</v>
      </c>
      <c r="B267" s="70">
        <v>63819.24</v>
      </c>
      <c r="C267" s="70">
        <v>63819.24</v>
      </c>
    </row>
    <row r="268" spans="1:3" x14ac:dyDescent="0.25">
      <c r="A268" s="76" t="s">
        <v>414</v>
      </c>
      <c r="B268" s="70">
        <v>0</v>
      </c>
      <c r="C268" s="70">
        <v>0</v>
      </c>
    </row>
    <row r="269" spans="1:3" x14ac:dyDescent="0.25">
      <c r="A269" s="76" t="s">
        <v>415</v>
      </c>
      <c r="B269" s="70">
        <v>0</v>
      </c>
      <c r="C269" s="70">
        <v>0</v>
      </c>
    </row>
    <row r="270" spans="1:3" x14ac:dyDescent="0.25">
      <c r="A270" s="76" t="s">
        <v>416</v>
      </c>
      <c r="B270" s="70">
        <v>63819.24</v>
      </c>
      <c r="C270" s="70">
        <v>63819.24</v>
      </c>
    </row>
    <row r="271" spans="1:3" x14ac:dyDescent="0.25">
      <c r="A271" s="75" t="s">
        <v>417</v>
      </c>
      <c r="B271" s="70">
        <v>0</v>
      </c>
      <c r="C271" s="70">
        <v>0</v>
      </c>
    </row>
    <row r="272" spans="1:3" x14ac:dyDescent="0.25">
      <c r="A272" s="73" t="s">
        <v>418</v>
      </c>
      <c r="B272" s="70">
        <v>0</v>
      </c>
      <c r="C272" s="70">
        <v>0</v>
      </c>
    </row>
    <row r="273" spans="1:3" x14ac:dyDescent="0.25">
      <c r="A273" s="74" t="s">
        <v>419</v>
      </c>
      <c r="B273" s="70">
        <v>0</v>
      </c>
      <c r="C273" s="70">
        <v>0</v>
      </c>
    </row>
    <row r="274" spans="1:3" x14ac:dyDescent="0.25">
      <c r="A274" s="74" t="s">
        <v>420</v>
      </c>
      <c r="B274" s="70">
        <v>0</v>
      </c>
      <c r="C274" s="70">
        <v>0</v>
      </c>
    </row>
    <row r="275" spans="1:3" x14ac:dyDescent="0.25">
      <c r="A275" s="73" t="s">
        <v>421</v>
      </c>
      <c r="B275" s="70">
        <v>0</v>
      </c>
      <c r="C275" s="70">
        <v>0</v>
      </c>
    </row>
    <row r="276" spans="1:3" x14ac:dyDescent="0.25">
      <c r="A276" s="74" t="s">
        <v>422</v>
      </c>
      <c r="B276" s="70">
        <v>0</v>
      </c>
      <c r="C276" s="70">
        <v>0</v>
      </c>
    </row>
    <row r="277" spans="1:3" x14ac:dyDescent="0.25">
      <c r="A277" s="74" t="s">
        <v>423</v>
      </c>
      <c r="B277" s="70">
        <v>0</v>
      </c>
      <c r="C277" s="70">
        <v>0</v>
      </c>
    </row>
    <row r="278" spans="1:3" x14ac:dyDescent="0.25">
      <c r="A278" s="74" t="s">
        <v>424</v>
      </c>
      <c r="B278" s="70">
        <v>0</v>
      </c>
      <c r="C278" s="70">
        <v>0</v>
      </c>
    </row>
    <row r="279" spans="1:3" x14ac:dyDescent="0.25">
      <c r="A279" s="74" t="s">
        <v>425</v>
      </c>
      <c r="B279" s="70">
        <v>0</v>
      </c>
      <c r="C279" s="70">
        <v>0</v>
      </c>
    </row>
    <row r="280" spans="1:3" x14ac:dyDescent="0.25">
      <c r="A280" s="74" t="s">
        <v>426</v>
      </c>
      <c r="B280" s="70">
        <v>0</v>
      </c>
      <c r="C280" s="70">
        <v>0</v>
      </c>
    </row>
    <row r="281" spans="1:3" x14ac:dyDescent="0.25">
      <c r="A281" s="74" t="s">
        <v>427</v>
      </c>
      <c r="B281" s="70">
        <v>0</v>
      </c>
      <c r="C281" s="70">
        <v>0</v>
      </c>
    </row>
    <row r="282" spans="1:3" x14ac:dyDescent="0.25">
      <c r="A282" s="74" t="s">
        <v>428</v>
      </c>
      <c r="B282" s="70">
        <v>0</v>
      </c>
      <c r="C282" s="70">
        <v>0</v>
      </c>
    </row>
    <row r="283" spans="1:3" x14ac:dyDescent="0.25">
      <c r="A283" s="74" t="s">
        <v>429</v>
      </c>
      <c r="B283" s="70">
        <v>0</v>
      </c>
      <c r="C283" s="70">
        <v>0</v>
      </c>
    </row>
    <row r="284" spans="1:3" x14ac:dyDescent="0.25">
      <c r="A284" s="74" t="s">
        <v>430</v>
      </c>
      <c r="B284" s="70">
        <v>0</v>
      </c>
      <c r="C284" s="70">
        <v>0</v>
      </c>
    </row>
    <row r="285" spans="1:3" x14ac:dyDescent="0.25">
      <c r="A285" s="74" t="s">
        <v>431</v>
      </c>
      <c r="B285" s="70">
        <v>0</v>
      </c>
      <c r="C285" s="70">
        <v>0</v>
      </c>
    </row>
    <row r="286" spans="1:3" x14ac:dyDescent="0.25">
      <c r="A286" s="74" t="s">
        <v>432</v>
      </c>
      <c r="B286" s="70">
        <v>0</v>
      </c>
      <c r="C286" s="70">
        <v>0</v>
      </c>
    </row>
    <row r="287" spans="1:3" x14ac:dyDescent="0.25">
      <c r="A287" s="74" t="s">
        <v>433</v>
      </c>
      <c r="B287" s="70">
        <v>0</v>
      </c>
      <c r="C287" s="70">
        <v>0</v>
      </c>
    </row>
    <row r="288" spans="1:3" x14ac:dyDescent="0.25">
      <c r="A288" s="74" t="s">
        <v>434</v>
      </c>
      <c r="B288" s="70">
        <v>0</v>
      </c>
      <c r="C288" s="70">
        <v>0</v>
      </c>
    </row>
    <row r="289" spans="1:3" x14ac:dyDescent="0.25">
      <c r="A289" s="74" t="s">
        <v>435</v>
      </c>
      <c r="B289" s="70">
        <v>0</v>
      </c>
      <c r="C289" s="70">
        <v>0</v>
      </c>
    </row>
    <row r="290" spans="1:3" x14ac:dyDescent="0.25">
      <c r="A290" s="74" t="s">
        <v>436</v>
      </c>
      <c r="B290" s="70">
        <v>0</v>
      </c>
      <c r="C290" s="70">
        <v>0</v>
      </c>
    </row>
    <row r="291" spans="1:3" x14ac:dyDescent="0.25">
      <c r="A291" s="74" t="s">
        <v>437</v>
      </c>
      <c r="B291" s="70">
        <v>0</v>
      </c>
      <c r="C291" s="70">
        <v>0</v>
      </c>
    </row>
    <row r="292" spans="1:3" x14ac:dyDescent="0.25">
      <c r="A292" s="74" t="s">
        <v>438</v>
      </c>
      <c r="B292" s="70">
        <v>0</v>
      </c>
      <c r="C292" s="70">
        <v>0</v>
      </c>
    </row>
    <row r="293" spans="1:3" x14ac:dyDescent="0.25">
      <c r="A293" s="74" t="s">
        <v>439</v>
      </c>
      <c r="B293" s="70">
        <v>0</v>
      </c>
      <c r="C293" s="70">
        <v>0</v>
      </c>
    </row>
    <row r="294" spans="1:3" x14ac:dyDescent="0.25">
      <c r="A294" s="74" t="s">
        <v>440</v>
      </c>
      <c r="B294" s="70">
        <v>0</v>
      </c>
      <c r="C294" s="70">
        <v>0</v>
      </c>
    </row>
    <row r="295" spans="1:3" x14ac:dyDescent="0.25">
      <c r="A295" s="74" t="s">
        <v>441</v>
      </c>
      <c r="B295" s="70">
        <v>0</v>
      </c>
      <c r="C295" s="70">
        <v>0</v>
      </c>
    </row>
    <row r="296" spans="1:3" x14ac:dyDescent="0.25">
      <c r="A296" s="74" t="s">
        <v>442</v>
      </c>
      <c r="B296" s="70">
        <v>0</v>
      </c>
      <c r="C296" s="70">
        <v>0</v>
      </c>
    </row>
    <row r="297" spans="1:3" x14ac:dyDescent="0.25">
      <c r="A297" s="74" t="s">
        <v>443</v>
      </c>
      <c r="B297" s="70">
        <v>0</v>
      </c>
      <c r="C297" s="70">
        <v>0</v>
      </c>
    </row>
    <row r="298" spans="1:3" x14ac:dyDescent="0.25">
      <c r="A298" s="74" t="s">
        <v>444</v>
      </c>
      <c r="B298" s="70">
        <v>0</v>
      </c>
      <c r="C298" s="70">
        <v>0</v>
      </c>
    </row>
    <row r="299" spans="1:3" x14ac:dyDescent="0.25">
      <c r="A299" s="74" t="s">
        <v>445</v>
      </c>
      <c r="B299" s="70">
        <v>0</v>
      </c>
      <c r="C299" s="70">
        <v>0</v>
      </c>
    </row>
    <row r="300" spans="1:3" x14ac:dyDescent="0.25">
      <c r="A300" s="74" t="s">
        <v>446</v>
      </c>
      <c r="B300" s="70">
        <v>0</v>
      </c>
      <c r="C300" s="70">
        <v>0</v>
      </c>
    </row>
    <row r="301" spans="1:3" x14ac:dyDescent="0.25">
      <c r="A301" s="74" t="s">
        <v>447</v>
      </c>
      <c r="B301" s="70">
        <v>0</v>
      </c>
      <c r="C301" s="70">
        <v>0</v>
      </c>
    </row>
    <row r="302" spans="1:3" x14ac:dyDescent="0.25">
      <c r="A302" s="74" t="s">
        <v>448</v>
      </c>
      <c r="B302" s="70">
        <v>0</v>
      </c>
      <c r="C302" s="70">
        <v>0</v>
      </c>
    </row>
    <row r="303" spans="1:3" x14ac:dyDescent="0.25">
      <c r="A303" s="74" t="s">
        <v>449</v>
      </c>
      <c r="B303" s="70">
        <v>0</v>
      </c>
      <c r="C303" s="70">
        <v>0</v>
      </c>
    </row>
    <row r="304" spans="1:3" x14ac:dyDescent="0.25">
      <c r="A304" s="74" t="s">
        <v>450</v>
      </c>
      <c r="B304" s="70">
        <v>0</v>
      </c>
      <c r="C304" s="70">
        <v>0</v>
      </c>
    </row>
    <row r="305" spans="1:3" x14ac:dyDescent="0.25">
      <c r="A305" s="74" t="s">
        <v>451</v>
      </c>
      <c r="B305" s="70">
        <v>0</v>
      </c>
      <c r="C305" s="70">
        <v>0</v>
      </c>
    </row>
    <row r="306" spans="1:3" x14ac:dyDescent="0.25">
      <c r="A306" s="74" t="s">
        <v>452</v>
      </c>
      <c r="B306" s="70">
        <v>0</v>
      </c>
      <c r="C306" s="70">
        <v>0</v>
      </c>
    </row>
    <row r="307" spans="1:3" x14ac:dyDescent="0.25">
      <c r="A307" s="74" t="s">
        <v>453</v>
      </c>
      <c r="B307" s="70">
        <v>0</v>
      </c>
      <c r="C307" s="70">
        <v>0</v>
      </c>
    </row>
    <row r="308" spans="1:3" x14ac:dyDescent="0.25">
      <c r="A308" s="74" t="s">
        <v>454</v>
      </c>
      <c r="B308" s="70">
        <v>0</v>
      </c>
      <c r="C308" s="70">
        <v>0</v>
      </c>
    </row>
    <row r="309" spans="1:3" x14ac:dyDescent="0.25">
      <c r="A309" s="74" t="s">
        <v>455</v>
      </c>
      <c r="B309" s="70">
        <v>0</v>
      </c>
      <c r="C309" s="70">
        <v>0</v>
      </c>
    </row>
    <row r="310" spans="1:3" x14ac:dyDescent="0.25">
      <c r="A310" s="74" t="s">
        <v>456</v>
      </c>
      <c r="B310" s="70">
        <v>0</v>
      </c>
      <c r="C310" s="70">
        <v>0</v>
      </c>
    </row>
    <row r="311" spans="1:3" x14ac:dyDescent="0.25">
      <c r="A311" s="74" t="s">
        <v>457</v>
      </c>
      <c r="B311" s="70">
        <v>0</v>
      </c>
      <c r="C311" s="70">
        <v>0</v>
      </c>
    </row>
    <row r="312" spans="1:3" x14ac:dyDescent="0.25">
      <c r="A312" s="74" t="s">
        <v>458</v>
      </c>
      <c r="B312" s="70">
        <v>0</v>
      </c>
      <c r="C312" s="70">
        <v>0</v>
      </c>
    </row>
    <row r="313" spans="1:3" x14ac:dyDescent="0.25">
      <c r="A313" s="74" t="s">
        <v>459</v>
      </c>
      <c r="B313" s="70">
        <v>0</v>
      </c>
      <c r="C313" s="70">
        <v>0</v>
      </c>
    </row>
    <row r="314" spans="1:3" x14ac:dyDescent="0.25">
      <c r="A314" s="74" t="s">
        <v>460</v>
      </c>
      <c r="B314" s="70">
        <v>0</v>
      </c>
      <c r="C314" s="70">
        <v>0</v>
      </c>
    </row>
    <row r="315" spans="1:3" x14ac:dyDescent="0.25">
      <c r="A315" s="74" t="s">
        <v>461</v>
      </c>
      <c r="B315" s="70">
        <v>0</v>
      </c>
      <c r="C315" s="70">
        <v>0</v>
      </c>
    </row>
    <row r="316" spans="1:3" x14ac:dyDescent="0.25">
      <c r="A316" s="73" t="s">
        <v>462</v>
      </c>
      <c r="B316" s="70">
        <v>0</v>
      </c>
      <c r="C316" s="70">
        <v>0</v>
      </c>
    </row>
    <row r="317" spans="1:3" x14ac:dyDescent="0.25">
      <c r="A317" s="73" t="s">
        <v>463</v>
      </c>
      <c r="B317" s="70">
        <v>0</v>
      </c>
      <c r="C317" s="70">
        <v>0</v>
      </c>
    </row>
    <row r="318" spans="1:3" x14ac:dyDescent="0.25">
      <c r="A318" s="74" t="s">
        <v>464</v>
      </c>
      <c r="B318" s="70">
        <v>0</v>
      </c>
      <c r="C318" s="70">
        <v>0</v>
      </c>
    </row>
    <row r="319" spans="1:3" x14ac:dyDescent="0.25">
      <c r="A319" s="74" t="s">
        <v>465</v>
      </c>
      <c r="B319" s="70">
        <v>0</v>
      </c>
      <c r="C319" s="70">
        <v>0</v>
      </c>
    </row>
    <row r="320" spans="1:3" x14ac:dyDescent="0.25">
      <c r="A320" s="74" t="s">
        <v>466</v>
      </c>
      <c r="B320" s="70">
        <v>0</v>
      </c>
      <c r="C320" s="70">
        <v>0</v>
      </c>
    </row>
    <row r="321" spans="1:3" x14ac:dyDescent="0.25">
      <c r="A321" s="74" t="s">
        <v>467</v>
      </c>
      <c r="B321" s="70">
        <v>0</v>
      </c>
      <c r="C321" s="70">
        <v>0</v>
      </c>
    </row>
    <row r="322" spans="1:3" x14ac:dyDescent="0.25">
      <c r="A322" s="74" t="s">
        <v>468</v>
      </c>
      <c r="B322" s="70">
        <v>0</v>
      </c>
      <c r="C322" s="70">
        <v>0</v>
      </c>
    </row>
    <row r="323" spans="1:3" x14ac:dyDescent="0.25">
      <c r="A323" s="74" t="s">
        <v>469</v>
      </c>
      <c r="B323" s="70">
        <v>0</v>
      </c>
      <c r="C323" s="70">
        <v>0</v>
      </c>
    </row>
    <row r="324" spans="1:3" x14ac:dyDescent="0.25">
      <c r="A324" s="74" t="s">
        <v>470</v>
      </c>
      <c r="B324" s="70">
        <v>0</v>
      </c>
      <c r="C324" s="70">
        <v>0</v>
      </c>
    </row>
    <row r="325" spans="1:3" x14ac:dyDescent="0.25">
      <c r="A325" s="74" t="s">
        <v>471</v>
      </c>
      <c r="B325" s="70">
        <v>0</v>
      </c>
      <c r="C325" s="70">
        <v>0</v>
      </c>
    </row>
    <row r="326" spans="1:3" x14ac:dyDescent="0.25">
      <c r="A326" s="74" t="s">
        <v>472</v>
      </c>
      <c r="B326" s="70">
        <v>0</v>
      </c>
      <c r="C326" s="70">
        <v>0</v>
      </c>
    </row>
    <row r="327" spans="1:3" x14ac:dyDescent="0.25">
      <c r="A327" s="74" t="s">
        <v>473</v>
      </c>
      <c r="B327" s="70">
        <v>0</v>
      </c>
      <c r="C327" s="70">
        <v>0</v>
      </c>
    </row>
    <row r="328" spans="1:3" x14ac:dyDescent="0.25">
      <c r="A328" s="74" t="s">
        <v>474</v>
      </c>
      <c r="B328" s="70">
        <v>0</v>
      </c>
      <c r="C328" s="70">
        <v>0</v>
      </c>
    </row>
    <row r="329" spans="1:3" x14ac:dyDescent="0.25">
      <c r="A329" s="74" t="s">
        <v>475</v>
      </c>
      <c r="B329" s="70">
        <v>0</v>
      </c>
      <c r="C329" s="70">
        <v>0</v>
      </c>
    </row>
    <row r="330" spans="1:3" x14ac:dyDescent="0.25">
      <c r="A330" s="74" t="s">
        <v>476</v>
      </c>
      <c r="B330" s="70">
        <v>0</v>
      </c>
      <c r="C330" s="70">
        <v>0</v>
      </c>
    </row>
    <row r="331" spans="1:3" x14ac:dyDescent="0.25">
      <c r="A331" s="74" t="s">
        <v>477</v>
      </c>
      <c r="B331" s="70">
        <v>0</v>
      </c>
      <c r="C331" s="70">
        <v>0</v>
      </c>
    </row>
    <row r="332" spans="1:3" x14ac:dyDescent="0.25">
      <c r="A332" s="74" t="s">
        <v>478</v>
      </c>
      <c r="B332" s="70">
        <v>0</v>
      </c>
      <c r="C332" s="70">
        <v>0</v>
      </c>
    </row>
    <row r="333" spans="1:3" x14ac:dyDescent="0.25">
      <c r="A333" s="74" t="s">
        <v>479</v>
      </c>
      <c r="B333" s="70">
        <v>0</v>
      </c>
      <c r="C333" s="70">
        <v>0</v>
      </c>
    </row>
    <row r="334" spans="1:3" x14ac:dyDescent="0.25">
      <c r="A334" s="73" t="s">
        <v>480</v>
      </c>
      <c r="B334" s="70">
        <v>2959772</v>
      </c>
      <c r="C334" s="70">
        <v>2959772</v>
      </c>
    </row>
    <row r="335" spans="1:3" x14ac:dyDescent="0.25">
      <c r="A335" s="74" t="s">
        <v>481</v>
      </c>
      <c r="B335" s="70">
        <v>2959772</v>
      </c>
      <c r="C335" s="70">
        <v>2959772</v>
      </c>
    </row>
    <row r="336" spans="1:3" x14ac:dyDescent="0.25">
      <c r="A336" s="74" t="s">
        <v>482</v>
      </c>
      <c r="B336" s="70">
        <v>0</v>
      </c>
      <c r="C336" s="70">
        <v>0</v>
      </c>
    </row>
    <row r="337" spans="1:3" x14ac:dyDescent="0.25">
      <c r="A337" s="73" t="s">
        <v>483</v>
      </c>
      <c r="B337" s="70">
        <v>7897066737.9264641</v>
      </c>
      <c r="C337" s="70">
        <v>7924744519.5583305</v>
      </c>
    </row>
    <row r="338" spans="1:3" x14ac:dyDescent="0.25">
      <c r="A338" s="74" t="s">
        <v>484</v>
      </c>
      <c r="B338" s="70">
        <v>0</v>
      </c>
      <c r="C338" s="70">
        <v>0</v>
      </c>
    </row>
    <row r="339" spans="1:3" x14ac:dyDescent="0.25">
      <c r="A339" s="74" t="s">
        <v>485</v>
      </c>
      <c r="B339" s="70">
        <v>0</v>
      </c>
      <c r="C339" s="70">
        <v>0</v>
      </c>
    </row>
    <row r="340" spans="1:3" x14ac:dyDescent="0.25">
      <c r="A340" s="74" t="s">
        <v>486</v>
      </c>
      <c r="B340" s="70">
        <v>0</v>
      </c>
      <c r="C340" s="70">
        <v>0</v>
      </c>
    </row>
    <row r="341" spans="1:3" x14ac:dyDescent="0.25">
      <c r="A341" s="74" t="s">
        <v>487</v>
      </c>
      <c r="B341" s="70">
        <v>0</v>
      </c>
      <c r="C341" s="70">
        <v>0</v>
      </c>
    </row>
    <row r="342" spans="1:3" x14ac:dyDescent="0.25">
      <c r="A342" s="74" t="s">
        <v>488</v>
      </c>
      <c r="B342" s="70">
        <v>0</v>
      </c>
      <c r="C342" s="70">
        <v>0</v>
      </c>
    </row>
    <row r="343" spans="1:3" x14ac:dyDescent="0.25">
      <c r="A343" s="74" t="s">
        <v>489</v>
      </c>
      <c r="B343" s="70">
        <v>0</v>
      </c>
      <c r="C343" s="70">
        <v>0</v>
      </c>
    </row>
    <row r="344" spans="1:3" x14ac:dyDescent="0.25">
      <c r="A344" s="74" t="s">
        <v>490</v>
      </c>
      <c r="B344" s="70">
        <v>0</v>
      </c>
      <c r="C344" s="70">
        <v>0</v>
      </c>
    </row>
    <row r="345" spans="1:3" x14ac:dyDescent="0.25">
      <c r="A345" s="74" t="s">
        <v>491</v>
      </c>
      <c r="B345" s="70">
        <v>0</v>
      </c>
      <c r="C345" s="70">
        <v>0</v>
      </c>
    </row>
    <row r="346" spans="1:3" x14ac:dyDescent="0.25">
      <c r="A346" s="74" t="s">
        <v>492</v>
      </c>
      <c r="B346" s="70">
        <v>2500000.0300000003</v>
      </c>
      <c r="C346" s="70">
        <v>0</v>
      </c>
    </row>
    <row r="347" spans="1:3" x14ac:dyDescent="0.25">
      <c r="A347" s="74" t="s">
        <v>493</v>
      </c>
      <c r="B347" s="70">
        <v>0</v>
      </c>
      <c r="C347" s="70">
        <v>0</v>
      </c>
    </row>
    <row r="348" spans="1:3" x14ac:dyDescent="0.25">
      <c r="A348" s="74" t="s">
        <v>494</v>
      </c>
      <c r="B348" s="70">
        <v>0</v>
      </c>
      <c r="C348" s="70">
        <v>0</v>
      </c>
    </row>
    <row r="349" spans="1:3" x14ac:dyDescent="0.25">
      <c r="A349" s="75" t="s">
        <v>495</v>
      </c>
      <c r="B349" s="70">
        <v>0</v>
      </c>
      <c r="C349" s="70">
        <v>0</v>
      </c>
    </row>
    <row r="350" spans="1:3" x14ac:dyDescent="0.25">
      <c r="A350" s="76" t="s">
        <v>496</v>
      </c>
      <c r="B350" s="70">
        <v>0</v>
      </c>
      <c r="C350" s="70">
        <v>0</v>
      </c>
    </row>
    <row r="351" spans="1:3" x14ac:dyDescent="0.25">
      <c r="A351" s="76" t="s">
        <v>497</v>
      </c>
      <c r="B351" s="70">
        <v>0</v>
      </c>
      <c r="C351" s="70">
        <v>0</v>
      </c>
    </row>
    <row r="352" spans="1:3" x14ac:dyDescent="0.25">
      <c r="A352" s="75" t="s">
        <v>498</v>
      </c>
      <c r="B352" s="70">
        <v>0</v>
      </c>
      <c r="C352" s="70">
        <v>0</v>
      </c>
    </row>
    <row r="353" spans="1:3" x14ac:dyDescent="0.25">
      <c r="A353" s="74" t="s">
        <v>499</v>
      </c>
      <c r="B353" s="70">
        <v>0</v>
      </c>
      <c r="C353" s="70">
        <v>0</v>
      </c>
    </row>
    <row r="354" spans="1:3" x14ac:dyDescent="0.25">
      <c r="A354" s="74" t="s">
        <v>500</v>
      </c>
      <c r="B354" s="70">
        <v>0</v>
      </c>
      <c r="C354" s="70">
        <v>0</v>
      </c>
    </row>
    <row r="355" spans="1:3" x14ac:dyDescent="0.25">
      <c r="A355" s="74" t="s">
        <v>501</v>
      </c>
      <c r="B355" s="70">
        <v>7877065368.5098</v>
      </c>
      <c r="C355" s="70">
        <v>7909134420.0649986</v>
      </c>
    </row>
    <row r="356" spans="1:3" x14ac:dyDescent="0.25">
      <c r="A356" s="74" t="s">
        <v>502</v>
      </c>
      <c r="B356" s="70">
        <v>15141148.216666669</v>
      </c>
      <c r="C356" s="70">
        <v>13609878.323333334</v>
      </c>
    </row>
    <row r="357" spans="1:3" x14ac:dyDescent="0.25">
      <c r="A357" s="75" t="s">
        <v>503</v>
      </c>
      <c r="B357" s="70">
        <v>36227722.140000001</v>
      </c>
      <c r="C357" s="70">
        <v>37327722.140000001</v>
      </c>
    </row>
    <row r="358" spans="1:3" x14ac:dyDescent="0.25">
      <c r="A358" s="75" t="s">
        <v>504</v>
      </c>
      <c r="B358" s="70">
        <v>-21086573.923333332</v>
      </c>
      <c r="C358" s="70">
        <v>-23717843.816666666</v>
      </c>
    </row>
    <row r="359" spans="1:3" x14ac:dyDescent="0.25">
      <c r="A359" s="74" t="s">
        <v>505</v>
      </c>
      <c r="B359" s="70">
        <v>2360221.17</v>
      </c>
      <c r="C359" s="70">
        <v>2000221.17</v>
      </c>
    </row>
    <row r="360" spans="1:3" x14ac:dyDescent="0.25">
      <c r="A360" s="75" t="s">
        <v>506</v>
      </c>
      <c r="B360" s="70">
        <v>2360221.17</v>
      </c>
      <c r="C360" s="70">
        <v>2000221.17</v>
      </c>
    </row>
    <row r="361" spans="1:3" x14ac:dyDescent="0.25">
      <c r="A361" s="75" t="s">
        <v>507</v>
      </c>
      <c r="B361" s="70">
        <v>0</v>
      </c>
      <c r="C361" s="70">
        <v>0</v>
      </c>
    </row>
    <row r="362" spans="1:3" x14ac:dyDescent="0.25">
      <c r="A362" s="73" t="s">
        <v>508</v>
      </c>
      <c r="B362" s="70">
        <v>189939891.26748827</v>
      </c>
      <c r="C362" s="70">
        <v>220077392.63019559</v>
      </c>
    </row>
    <row r="363" spans="1:3" x14ac:dyDescent="0.25">
      <c r="A363" s="74" t="s">
        <v>509</v>
      </c>
      <c r="B363" s="70">
        <v>189939891.26748827</v>
      </c>
      <c r="C363" s="70">
        <v>220077392.63019559</v>
      </c>
    </row>
    <row r="364" spans="1:3" x14ac:dyDescent="0.25">
      <c r="A364" s="74" t="s">
        <v>510</v>
      </c>
      <c r="B364" s="70">
        <v>0</v>
      </c>
      <c r="C364" s="70">
        <v>0</v>
      </c>
    </row>
    <row r="365" spans="1:3" x14ac:dyDescent="0.25">
      <c r="A365" s="74" t="s">
        <v>511</v>
      </c>
      <c r="B365" s="70">
        <v>0</v>
      </c>
      <c r="C365" s="70">
        <v>0</v>
      </c>
    </row>
    <row r="366" spans="1:3" x14ac:dyDescent="0.25">
      <c r="A366" s="73" t="s">
        <v>512</v>
      </c>
      <c r="B366" s="70">
        <v>0</v>
      </c>
      <c r="C366" s="70">
        <v>0</v>
      </c>
    </row>
    <row r="367" spans="1:3" x14ac:dyDescent="0.25">
      <c r="A367" s="73" t="s">
        <v>513</v>
      </c>
      <c r="B367" s="70">
        <v>0</v>
      </c>
      <c r="C367" s="70">
        <v>0</v>
      </c>
    </row>
    <row r="368" spans="1:3" x14ac:dyDescent="0.25">
      <c r="A368" s="71" t="s">
        <v>514</v>
      </c>
      <c r="B368" s="70">
        <v>10513767327.456036</v>
      </c>
      <c r="C368" s="70">
        <v>10606265423.795467</v>
      </c>
    </row>
    <row r="369" spans="1:7" x14ac:dyDescent="0.25">
      <c r="A369" s="72" t="s">
        <v>515</v>
      </c>
      <c r="B369" s="70">
        <v>622114760.21746314</v>
      </c>
      <c r="C369" s="70">
        <v>628783227.37834334</v>
      </c>
      <c r="E369" s="83" t="s">
        <v>1136</v>
      </c>
    </row>
    <row r="370" spans="1:7" x14ac:dyDescent="0.25">
      <c r="A370" s="73" t="s">
        <v>516</v>
      </c>
      <c r="B370" s="81">
        <v>459461829.68139297</v>
      </c>
      <c r="C370" s="81">
        <v>459461829.68139297</v>
      </c>
      <c r="E370" s="82">
        <f>AVERAGE(B370:C370)</f>
        <v>459461829.68139297</v>
      </c>
      <c r="F370" t="s">
        <v>1140</v>
      </c>
      <c r="G370" s="157" t="s">
        <v>1300</v>
      </c>
    </row>
    <row r="371" spans="1:7" x14ac:dyDescent="0.25">
      <c r="A371" s="74" t="s">
        <v>517</v>
      </c>
      <c r="B371" s="70">
        <v>59776966.671393</v>
      </c>
      <c r="C371" s="70">
        <v>59776966.671393</v>
      </c>
    </row>
    <row r="372" spans="1:7" x14ac:dyDescent="0.25">
      <c r="A372" s="74" t="s">
        <v>518</v>
      </c>
      <c r="B372" s="70">
        <v>399684863.00999999</v>
      </c>
      <c r="C372" s="70">
        <v>399684863.00999999</v>
      </c>
    </row>
    <row r="373" spans="1:7" x14ac:dyDescent="0.25">
      <c r="A373" s="73" t="s">
        <v>519</v>
      </c>
      <c r="B373" s="70">
        <v>0</v>
      </c>
      <c r="C373" s="70">
        <v>0</v>
      </c>
    </row>
    <row r="374" spans="1:7" x14ac:dyDescent="0.25">
      <c r="A374" s="73" t="s">
        <v>520</v>
      </c>
      <c r="B374" s="70">
        <v>0</v>
      </c>
      <c r="C374" s="70">
        <v>0</v>
      </c>
    </row>
    <row r="375" spans="1:7" x14ac:dyDescent="0.25">
      <c r="A375" s="73" t="s">
        <v>521</v>
      </c>
      <c r="B375" s="70">
        <v>0</v>
      </c>
      <c r="C375" s="70">
        <v>0</v>
      </c>
    </row>
    <row r="376" spans="1:7" x14ac:dyDescent="0.25">
      <c r="A376" s="73" t="s">
        <v>522</v>
      </c>
      <c r="B376" s="70">
        <v>66168930.710000001</v>
      </c>
      <c r="C376" s="70">
        <v>69972365.040000007</v>
      </c>
    </row>
    <row r="377" spans="1:7" x14ac:dyDescent="0.25">
      <c r="A377" s="74" t="s">
        <v>523</v>
      </c>
      <c r="B377" s="70">
        <v>8545760.120000001</v>
      </c>
      <c r="C377" s="70">
        <v>8545760.120000001</v>
      </c>
    </row>
    <row r="378" spans="1:7" x14ac:dyDescent="0.25">
      <c r="A378" s="75" t="s">
        <v>524</v>
      </c>
      <c r="B378" s="70">
        <v>8568062.0600000005</v>
      </c>
      <c r="C378" s="70">
        <v>8568062.0600000005</v>
      </c>
    </row>
    <row r="379" spans="1:7" x14ac:dyDescent="0.25">
      <c r="A379" s="75" t="s">
        <v>525</v>
      </c>
      <c r="B379" s="70">
        <v>0</v>
      </c>
      <c r="C379" s="70">
        <v>0</v>
      </c>
    </row>
    <row r="380" spans="1:7" x14ac:dyDescent="0.25">
      <c r="A380" s="75" t="s">
        <v>526</v>
      </c>
      <c r="B380" s="70">
        <v>-22301.94</v>
      </c>
      <c r="C380" s="70">
        <v>-22301.94</v>
      </c>
    </row>
    <row r="381" spans="1:7" x14ac:dyDescent="0.25">
      <c r="A381" s="75" t="s">
        <v>527</v>
      </c>
      <c r="B381" s="70">
        <v>0</v>
      </c>
      <c r="C381" s="70">
        <v>0</v>
      </c>
    </row>
    <row r="382" spans="1:7" x14ac:dyDescent="0.25">
      <c r="A382" s="75" t="s">
        <v>528</v>
      </c>
      <c r="B382" s="70">
        <v>0</v>
      </c>
      <c r="C382" s="70">
        <v>0</v>
      </c>
    </row>
    <row r="383" spans="1:7" x14ac:dyDescent="0.25">
      <c r="A383" s="75" t="s">
        <v>529</v>
      </c>
      <c r="B383" s="70">
        <v>0</v>
      </c>
      <c r="C383" s="70">
        <v>0</v>
      </c>
    </row>
    <row r="384" spans="1:7" x14ac:dyDescent="0.25">
      <c r="A384" s="74" t="s">
        <v>530</v>
      </c>
      <c r="B384" s="70">
        <v>57623170.590000004</v>
      </c>
      <c r="C384" s="70">
        <v>61426604.920000009</v>
      </c>
    </row>
    <row r="385" spans="1:3" x14ac:dyDescent="0.25">
      <c r="A385" s="75" t="s">
        <v>531</v>
      </c>
      <c r="B385" s="70">
        <v>54794380.380000003</v>
      </c>
      <c r="C385" s="70">
        <v>58597814.710000008</v>
      </c>
    </row>
    <row r="386" spans="1:3" x14ac:dyDescent="0.25">
      <c r="A386" s="75" t="s">
        <v>532</v>
      </c>
      <c r="B386" s="70">
        <v>2828790.21</v>
      </c>
      <c r="C386" s="70">
        <v>2828790.21</v>
      </c>
    </row>
    <row r="387" spans="1:3" x14ac:dyDescent="0.25">
      <c r="A387" s="75" t="s">
        <v>533</v>
      </c>
      <c r="B387" s="70">
        <v>0</v>
      </c>
      <c r="C387" s="70">
        <v>0</v>
      </c>
    </row>
    <row r="388" spans="1:3" x14ac:dyDescent="0.25">
      <c r="A388" s="75" t="s">
        <v>534</v>
      </c>
      <c r="B388" s="70">
        <v>0</v>
      </c>
      <c r="C388" s="70">
        <v>0</v>
      </c>
    </row>
    <row r="389" spans="1:3" x14ac:dyDescent="0.25">
      <c r="A389" s="75" t="s">
        <v>535</v>
      </c>
      <c r="B389" s="70">
        <v>0</v>
      </c>
      <c r="C389" s="70">
        <v>0</v>
      </c>
    </row>
    <row r="390" spans="1:3" x14ac:dyDescent="0.25">
      <c r="A390" s="75" t="s">
        <v>536</v>
      </c>
      <c r="B390" s="70">
        <v>0</v>
      </c>
      <c r="C390" s="70">
        <v>0</v>
      </c>
    </row>
    <row r="391" spans="1:3" x14ac:dyDescent="0.25">
      <c r="A391" s="76" t="s">
        <v>537</v>
      </c>
      <c r="B391" s="70">
        <v>0</v>
      </c>
      <c r="C391" s="70">
        <v>0</v>
      </c>
    </row>
    <row r="392" spans="1:3" x14ac:dyDescent="0.25">
      <c r="A392" s="76" t="s">
        <v>538</v>
      </c>
      <c r="B392" s="70">
        <v>0</v>
      </c>
      <c r="C392" s="70">
        <v>0</v>
      </c>
    </row>
    <row r="393" spans="1:3" x14ac:dyDescent="0.25">
      <c r="A393" s="76" t="s">
        <v>539</v>
      </c>
      <c r="B393" s="70">
        <v>0</v>
      </c>
      <c r="C393" s="70">
        <v>0</v>
      </c>
    </row>
    <row r="394" spans="1:3" x14ac:dyDescent="0.25">
      <c r="A394" s="76" t="s">
        <v>540</v>
      </c>
      <c r="B394" s="70">
        <v>0</v>
      </c>
      <c r="C394" s="70">
        <v>0</v>
      </c>
    </row>
    <row r="395" spans="1:3" x14ac:dyDescent="0.25">
      <c r="A395" s="76" t="s">
        <v>541</v>
      </c>
      <c r="B395" s="70">
        <v>0</v>
      </c>
      <c r="C395" s="70">
        <v>0</v>
      </c>
    </row>
    <row r="396" spans="1:3" x14ac:dyDescent="0.25">
      <c r="A396" s="76" t="s">
        <v>542</v>
      </c>
      <c r="B396" s="70">
        <v>0</v>
      </c>
      <c r="C396" s="70">
        <v>0</v>
      </c>
    </row>
    <row r="397" spans="1:3" x14ac:dyDescent="0.25">
      <c r="A397" s="76" t="s">
        <v>543</v>
      </c>
      <c r="B397" s="70">
        <v>0</v>
      </c>
      <c r="C397" s="70">
        <v>0</v>
      </c>
    </row>
    <row r="398" spans="1:3" x14ac:dyDescent="0.25">
      <c r="A398" s="73" t="s">
        <v>544</v>
      </c>
      <c r="B398" s="70">
        <v>0</v>
      </c>
      <c r="C398" s="70">
        <v>0</v>
      </c>
    </row>
    <row r="399" spans="1:3" x14ac:dyDescent="0.25">
      <c r="A399" s="73" t="s">
        <v>545</v>
      </c>
      <c r="B399" s="70">
        <v>561</v>
      </c>
      <c r="C399" s="70">
        <v>561</v>
      </c>
    </row>
    <row r="400" spans="1:3" x14ac:dyDescent="0.25">
      <c r="A400" s="74" t="s">
        <v>546</v>
      </c>
      <c r="B400" s="70">
        <v>561</v>
      </c>
      <c r="C400" s="70">
        <v>561</v>
      </c>
    </row>
    <row r="401" spans="1:3" x14ac:dyDescent="0.25">
      <c r="A401" s="74" t="s">
        <v>547</v>
      </c>
      <c r="B401" s="70">
        <v>0</v>
      </c>
      <c r="C401" s="70">
        <v>0</v>
      </c>
    </row>
    <row r="402" spans="1:3" x14ac:dyDescent="0.25">
      <c r="A402" s="73" t="s">
        <v>548</v>
      </c>
      <c r="B402" s="70">
        <v>0</v>
      </c>
      <c r="C402" s="70">
        <v>0</v>
      </c>
    </row>
    <row r="403" spans="1:3" x14ac:dyDescent="0.25">
      <c r="A403" s="74" t="s">
        <v>549</v>
      </c>
      <c r="B403" s="70">
        <v>0</v>
      </c>
      <c r="C403" s="70">
        <v>0</v>
      </c>
    </row>
    <row r="404" spans="1:3" x14ac:dyDescent="0.25">
      <c r="A404" s="75" t="s">
        <v>550</v>
      </c>
      <c r="B404" s="70">
        <v>0</v>
      </c>
      <c r="C404" s="70">
        <v>0</v>
      </c>
    </row>
    <row r="405" spans="1:3" x14ac:dyDescent="0.25">
      <c r="A405" s="76" t="s">
        <v>551</v>
      </c>
      <c r="B405" s="70">
        <v>0</v>
      </c>
      <c r="C405" s="70">
        <v>0</v>
      </c>
    </row>
    <row r="406" spans="1:3" x14ac:dyDescent="0.25">
      <c r="A406" s="76" t="s">
        <v>552</v>
      </c>
      <c r="B406" s="70">
        <v>0</v>
      </c>
      <c r="C406" s="70">
        <v>0</v>
      </c>
    </row>
    <row r="407" spans="1:3" x14ac:dyDescent="0.25">
      <c r="A407" s="76" t="s">
        <v>553</v>
      </c>
      <c r="B407" s="70">
        <v>0</v>
      </c>
      <c r="C407" s="70">
        <v>0</v>
      </c>
    </row>
    <row r="408" spans="1:3" x14ac:dyDescent="0.25">
      <c r="A408" s="76" t="s">
        <v>554</v>
      </c>
      <c r="B408" s="70">
        <v>0</v>
      </c>
      <c r="C408" s="70">
        <v>0</v>
      </c>
    </row>
    <row r="409" spans="1:3" x14ac:dyDescent="0.25">
      <c r="A409" s="75" t="s">
        <v>555</v>
      </c>
      <c r="B409" s="70">
        <v>0</v>
      </c>
      <c r="C409" s="70">
        <v>0</v>
      </c>
    </row>
    <row r="410" spans="1:3" x14ac:dyDescent="0.25">
      <c r="A410" s="76" t="s">
        <v>556</v>
      </c>
      <c r="B410" s="70">
        <v>0</v>
      </c>
      <c r="C410" s="70">
        <v>0</v>
      </c>
    </row>
    <row r="411" spans="1:3" x14ac:dyDescent="0.25">
      <c r="A411" s="76" t="s">
        <v>557</v>
      </c>
      <c r="B411" s="70">
        <v>0</v>
      </c>
      <c r="C411" s="70">
        <v>0</v>
      </c>
    </row>
    <row r="412" spans="1:3" x14ac:dyDescent="0.25">
      <c r="A412" s="76" t="s">
        <v>558</v>
      </c>
      <c r="B412" s="70">
        <v>0</v>
      </c>
      <c r="C412" s="70">
        <v>0</v>
      </c>
    </row>
    <row r="413" spans="1:3" x14ac:dyDescent="0.25">
      <c r="A413" s="76" t="s">
        <v>559</v>
      </c>
      <c r="B413" s="70">
        <v>0</v>
      </c>
      <c r="C413" s="70">
        <v>0</v>
      </c>
    </row>
    <row r="414" spans="1:3" x14ac:dyDescent="0.25">
      <c r="A414" s="76" t="s">
        <v>560</v>
      </c>
      <c r="B414" s="70">
        <v>0</v>
      </c>
      <c r="C414" s="70">
        <v>0</v>
      </c>
    </row>
    <row r="415" spans="1:3" x14ac:dyDescent="0.25">
      <c r="A415" s="76" t="s">
        <v>561</v>
      </c>
      <c r="B415" s="70">
        <v>0</v>
      </c>
      <c r="C415" s="70">
        <v>0</v>
      </c>
    </row>
    <row r="416" spans="1:3" x14ac:dyDescent="0.25">
      <c r="A416" s="76" t="s">
        <v>562</v>
      </c>
      <c r="B416" s="70">
        <v>0</v>
      </c>
      <c r="C416" s="70">
        <v>0</v>
      </c>
    </row>
    <row r="417" spans="1:3" x14ac:dyDescent="0.25">
      <c r="A417" s="76" t="s">
        <v>563</v>
      </c>
      <c r="B417" s="70">
        <v>0</v>
      </c>
      <c r="C417" s="70">
        <v>0</v>
      </c>
    </row>
    <row r="418" spans="1:3" x14ac:dyDescent="0.25">
      <c r="A418" s="76" t="s">
        <v>564</v>
      </c>
      <c r="B418" s="70">
        <v>0</v>
      </c>
      <c r="C418" s="70">
        <v>0</v>
      </c>
    </row>
    <row r="419" spans="1:3" x14ac:dyDescent="0.25">
      <c r="A419" s="76" t="s">
        <v>565</v>
      </c>
      <c r="B419" s="70">
        <v>0</v>
      </c>
      <c r="C419" s="70">
        <v>0</v>
      </c>
    </row>
    <row r="420" spans="1:3" x14ac:dyDescent="0.25">
      <c r="A420" s="76" t="s">
        <v>566</v>
      </c>
      <c r="B420" s="70">
        <v>0</v>
      </c>
      <c r="C420" s="70">
        <v>0</v>
      </c>
    </row>
    <row r="421" spans="1:3" x14ac:dyDescent="0.25">
      <c r="A421" s="76" t="s">
        <v>567</v>
      </c>
      <c r="B421" s="70">
        <v>0</v>
      </c>
      <c r="C421" s="70">
        <v>0</v>
      </c>
    </row>
    <row r="422" spans="1:3" x14ac:dyDescent="0.25">
      <c r="A422" s="75" t="s">
        <v>568</v>
      </c>
      <c r="B422" s="70">
        <v>0</v>
      </c>
      <c r="C422" s="70">
        <v>0</v>
      </c>
    </row>
    <row r="423" spans="1:3" x14ac:dyDescent="0.25">
      <c r="A423" s="75" t="s">
        <v>569</v>
      </c>
      <c r="B423" s="70">
        <v>0</v>
      </c>
      <c r="C423" s="70">
        <v>0</v>
      </c>
    </row>
    <row r="424" spans="1:3" x14ac:dyDescent="0.25">
      <c r="A424" s="75" t="s">
        <v>570</v>
      </c>
      <c r="B424" s="70">
        <v>0</v>
      </c>
      <c r="C424" s="70">
        <v>0</v>
      </c>
    </row>
    <row r="425" spans="1:3" x14ac:dyDescent="0.25">
      <c r="A425" s="75" t="s">
        <v>571</v>
      </c>
      <c r="B425" s="70">
        <v>0</v>
      </c>
      <c r="C425" s="70">
        <v>0</v>
      </c>
    </row>
    <row r="426" spans="1:3" x14ac:dyDescent="0.25">
      <c r="A426" s="75" t="s">
        <v>572</v>
      </c>
      <c r="B426" s="70">
        <v>0</v>
      </c>
      <c r="C426" s="70">
        <v>0</v>
      </c>
    </row>
    <row r="427" spans="1:3" x14ac:dyDescent="0.25">
      <c r="A427" s="75" t="s">
        <v>573</v>
      </c>
      <c r="B427" s="70">
        <v>0</v>
      </c>
      <c r="C427" s="70">
        <v>0</v>
      </c>
    </row>
    <row r="428" spans="1:3" x14ac:dyDescent="0.25">
      <c r="A428" s="75" t="s">
        <v>574</v>
      </c>
      <c r="B428" s="70">
        <v>0</v>
      </c>
      <c r="C428" s="70">
        <v>0</v>
      </c>
    </row>
    <row r="429" spans="1:3" x14ac:dyDescent="0.25">
      <c r="A429" s="76" t="s">
        <v>575</v>
      </c>
      <c r="B429" s="70">
        <v>0</v>
      </c>
      <c r="C429" s="70">
        <v>0</v>
      </c>
    </row>
    <row r="430" spans="1:3" x14ac:dyDescent="0.25">
      <c r="A430" s="76" t="s">
        <v>576</v>
      </c>
      <c r="B430" s="70">
        <v>0</v>
      </c>
      <c r="C430" s="70">
        <v>0</v>
      </c>
    </row>
    <row r="431" spans="1:3" x14ac:dyDescent="0.25">
      <c r="A431" s="76" t="s">
        <v>577</v>
      </c>
      <c r="B431" s="70">
        <v>0</v>
      </c>
      <c r="C431" s="70">
        <v>0</v>
      </c>
    </row>
    <row r="432" spans="1:3" x14ac:dyDescent="0.25">
      <c r="A432" s="75" t="s">
        <v>578</v>
      </c>
      <c r="B432" s="70">
        <v>0</v>
      </c>
      <c r="C432" s="70">
        <v>0</v>
      </c>
    </row>
    <row r="433" spans="1:3" x14ac:dyDescent="0.25">
      <c r="A433" s="75" t="s">
        <v>579</v>
      </c>
      <c r="B433" s="70">
        <v>0</v>
      </c>
      <c r="C433" s="70">
        <v>0</v>
      </c>
    </row>
    <row r="434" spans="1:3" x14ac:dyDescent="0.25">
      <c r="A434" s="74" t="s">
        <v>580</v>
      </c>
      <c r="B434" s="70">
        <v>0</v>
      </c>
      <c r="C434" s="70">
        <v>0</v>
      </c>
    </row>
    <row r="435" spans="1:3" x14ac:dyDescent="0.25">
      <c r="A435" s="75" t="s">
        <v>581</v>
      </c>
      <c r="B435" s="70">
        <v>0</v>
      </c>
      <c r="C435" s="70">
        <v>0</v>
      </c>
    </row>
    <row r="436" spans="1:3" x14ac:dyDescent="0.25">
      <c r="A436" s="76" t="s">
        <v>582</v>
      </c>
      <c r="B436" s="70">
        <v>0</v>
      </c>
      <c r="C436" s="70">
        <v>0</v>
      </c>
    </row>
    <row r="437" spans="1:3" x14ac:dyDescent="0.25">
      <c r="A437" s="76" t="s">
        <v>583</v>
      </c>
      <c r="B437" s="70">
        <v>0</v>
      </c>
      <c r="C437" s="70">
        <v>0</v>
      </c>
    </row>
    <row r="438" spans="1:3" x14ac:dyDescent="0.25">
      <c r="A438" s="76" t="s">
        <v>584</v>
      </c>
      <c r="B438" s="70">
        <v>0</v>
      </c>
      <c r="C438" s="70">
        <v>0</v>
      </c>
    </row>
    <row r="439" spans="1:3" x14ac:dyDescent="0.25">
      <c r="A439" s="76" t="s">
        <v>585</v>
      </c>
      <c r="B439" s="70">
        <v>0</v>
      </c>
      <c r="C439" s="70">
        <v>0</v>
      </c>
    </row>
    <row r="440" spans="1:3" x14ac:dyDescent="0.25">
      <c r="A440" s="75" t="s">
        <v>586</v>
      </c>
      <c r="B440" s="70">
        <v>0</v>
      </c>
      <c r="C440" s="70">
        <v>0</v>
      </c>
    </row>
    <row r="441" spans="1:3" x14ac:dyDescent="0.25">
      <c r="A441" s="76" t="s">
        <v>587</v>
      </c>
      <c r="B441" s="70">
        <v>0</v>
      </c>
      <c r="C441" s="70">
        <v>0</v>
      </c>
    </row>
    <row r="442" spans="1:3" x14ac:dyDescent="0.25">
      <c r="A442" s="76" t="s">
        <v>588</v>
      </c>
      <c r="B442" s="70">
        <v>0</v>
      </c>
      <c r="C442" s="70">
        <v>0</v>
      </c>
    </row>
    <row r="443" spans="1:3" x14ac:dyDescent="0.25">
      <c r="A443" s="76" t="s">
        <v>589</v>
      </c>
      <c r="B443" s="70">
        <v>0</v>
      </c>
      <c r="C443" s="70">
        <v>0</v>
      </c>
    </row>
    <row r="444" spans="1:3" x14ac:dyDescent="0.25">
      <c r="A444" s="76" t="s">
        <v>590</v>
      </c>
      <c r="B444" s="70">
        <v>0</v>
      </c>
      <c r="C444" s="70">
        <v>0</v>
      </c>
    </row>
    <row r="445" spans="1:3" x14ac:dyDescent="0.25">
      <c r="A445" s="76" t="s">
        <v>591</v>
      </c>
      <c r="B445" s="70">
        <v>0</v>
      </c>
      <c r="C445" s="70">
        <v>0</v>
      </c>
    </row>
    <row r="446" spans="1:3" x14ac:dyDescent="0.25">
      <c r="A446" s="76" t="s">
        <v>592</v>
      </c>
      <c r="B446" s="70">
        <v>0</v>
      </c>
      <c r="C446" s="70">
        <v>0</v>
      </c>
    </row>
    <row r="447" spans="1:3" x14ac:dyDescent="0.25">
      <c r="A447" s="76" t="s">
        <v>593</v>
      </c>
      <c r="B447" s="70">
        <v>0</v>
      </c>
      <c r="C447" s="70">
        <v>0</v>
      </c>
    </row>
    <row r="448" spans="1:3" x14ac:dyDescent="0.25">
      <c r="A448" s="76" t="s">
        <v>594</v>
      </c>
      <c r="B448" s="70">
        <v>0</v>
      </c>
      <c r="C448" s="70">
        <v>0</v>
      </c>
    </row>
    <row r="449" spans="1:3" x14ac:dyDescent="0.25">
      <c r="A449" s="76" t="s">
        <v>595</v>
      </c>
      <c r="B449" s="70">
        <v>0</v>
      </c>
      <c r="C449" s="70">
        <v>0</v>
      </c>
    </row>
    <row r="450" spans="1:3" x14ac:dyDescent="0.25">
      <c r="A450" s="76" t="s">
        <v>596</v>
      </c>
      <c r="B450" s="70">
        <v>0</v>
      </c>
      <c r="C450" s="70">
        <v>0</v>
      </c>
    </row>
    <row r="451" spans="1:3" x14ac:dyDescent="0.25">
      <c r="A451" s="76" t="s">
        <v>597</v>
      </c>
      <c r="B451" s="70">
        <v>0</v>
      </c>
      <c r="C451" s="70">
        <v>0</v>
      </c>
    </row>
    <row r="452" spans="1:3" x14ac:dyDescent="0.25">
      <c r="A452" s="76" t="s">
        <v>598</v>
      </c>
      <c r="B452" s="70">
        <v>0</v>
      </c>
      <c r="C452" s="70">
        <v>0</v>
      </c>
    </row>
    <row r="453" spans="1:3" x14ac:dyDescent="0.25">
      <c r="A453" s="75" t="s">
        <v>599</v>
      </c>
      <c r="B453" s="70">
        <v>0</v>
      </c>
      <c r="C453" s="70">
        <v>0</v>
      </c>
    </row>
    <row r="454" spans="1:3" x14ac:dyDescent="0.25">
      <c r="A454" s="75" t="s">
        <v>600</v>
      </c>
      <c r="B454" s="70">
        <v>0</v>
      </c>
      <c r="C454" s="70">
        <v>0</v>
      </c>
    </row>
    <row r="455" spans="1:3" x14ac:dyDescent="0.25">
      <c r="A455" s="75" t="s">
        <v>601</v>
      </c>
      <c r="B455" s="70">
        <v>0</v>
      </c>
      <c r="C455" s="70">
        <v>0</v>
      </c>
    </row>
    <row r="456" spans="1:3" x14ac:dyDescent="0.25">
      <c r="A456" s="75" t="s">
        <v>602</v>
      </c>
      <c r="B456" s="70">
        <v>0</v>
      </c>
      <c r="C456" s="70">
        <v>0</v>
      </c>
    </row>
    <row r="457" spans="1:3" x14ac:dyDescent="0.25">
      <c r="A457" s="75" t="s">
        <v>603</v>
      </c>
      <c r="B457" s="70">
        <v>0</v>
      </c>
      <c r="C457" s="70">
        <v>0</v>
      </c>
    </row>
    <row r="458" spans="1:3" x14ac:dyDescent="0.25">
      <c r="A458" s="75" t="s">
        <v>604</v>
      </c>
      <c r="B458" s="70">
        <v>0</v>
      </c>
      <c r="C458" s="70">
        <v>0</v>
      </c>
    </row>
    <row r="459" spans="1:3" x14ac:dyDescent="0.25">
      <c r="A459" s="75" t="s">
        <v>605</v>
      </c>
      <c r="B459" s="70">
        <v>0</v>
      </c>
      <c r="C459" s="70">
        <v>0</v>
      </c>
    </row>
    <row r="460" spans="1:3" x14ac:dyDescent="0.25">
      <c r="A460" s="75" t="s">
        <v>606</v>
      </c>
      <c r="B460" s="70">
        <v>0</v>
      </c>
      <c r="C460" s="70">
        <v>0</v>
      </c>
    </row>
    <row r="461" spans="1:3" x14ac:dyDescent="0.25">
      <c r="A461" s="76" t="s">
        <v>607</v>
      </c>
      <c r="B461" s="70">
        <v>0</v>
      </c>
      <c r="C461" s="70">
        <v>0</v>
      </c>
    </row>
    <row r="462" spans="1:3" x14ac:dyDescent="0.25">
      <c r="A462" s="76" t="s">
        <v>608</v>
      </c>
      <c r="B462" s="70">
        <v>0</v>
      </c>
      <c r="C462" s="70">
        <v>0</v>
      </c>
    </row>
    <row r="463" spans="1:3" x14ac:dyDescent="0.25">
      <c r="A463" s="76" t="s">
        <v>609</v>
      </c>
      <c r="B463" s="70">
        <v>0</v>
      </c>
      <c r="C463" s="70">
        <v>0</v>
      </c>
    </row>
    <row r="464" spans="1:3" x14ac:dyDescent="0.25">
      <c r="A464" s="75" t="s">
        <v>610</v>
      </c>
      <c r="B464" s="70">
        <v>0</v>
      </c>
      <c r="C464" s="70">
        <v>0</v>
      </c>
    </row>
    <row r="465" spans="1:3" x14ac:dyDescent="0.25">
      <c r="A465" s="73" t="s">
        <v>611</v>
      </c>
      <c r="B465" s="70">
        <v>0</v>
      </c>
      <c r="C465" s="70">
        <v>0</v>
      </c>
    </row>
    <row r="466" spans="1:3" x14ac:dyDescent="0.25">
      <c r="A466" s="74" t="s">
        <v>612</v>
      </c>
      <c r="B466" s="70">
        <v>0</v>
      </c>
      <c r="C466" s="70">
        <v>0</v>
      </c>
    </row>
    <row r="467" spans="1:3" x14ac:dyDescent="0.25">
      <c r="A467" s="74" t="s">
        <v>613</v>
      </c>
      <c r="B467" s="70">
        <v>0</v>
      </c>
      <c r="C467" s="70">
        <v>0</v>
      </c>
    </row>
    <row r="468" spans="1:3" x14ac:dyDescent="0.25">
      <c r="A468" s="73" t="s">
        <v>614</v>
      </c>
      <c r="B468" s="70">
        <v>0</v>
      </c>
      <c r="C468" s="70">
        <v>0</v>
      </c>
    </row>
    <row r="469" spans="1:3" x14ac:dyDescent="0.25">
      <c r="A469" s="74" t="s">
        <v>615</v>
      </c>
      <c r="B469" s="70">
        <v>0</v>
      </c>
      <c r="C469" s="70">
        <v>0</v>
      </c>
    </row>
    <row r="470" spans="1:3" x14ac:dyDescent="0.25">
      <c r="A470" s="74" t="s">
        <v>616</v>
      </c>
      <c r="B470" s="70">
        <v>0</v>
      </c>
      <c r="C470" s="70">
        <v>0</v>
      </c>
    </row>
    <row r="471" spans="1:3" x14ac:dyDescent="0.25">
      <c r="A471" s="74" t="s">
        <v>617</v>
      </c>
      <c r="B471" s="70">
        <v>0</v>
      </c>
      <c r="C471" s="70">
        <v>0</v>
      </c>
    </row>
    <row r="472" spans="1:3" x14ac:dyDescent="0.25">
      <c r="A472" s="74" t="s">
        <v>618</v>
      </c>
      <c r="B472" s="70">
        <v>0</v>
      </c>
      <c r="C472" s="70">
        <v>0</v>
      </c>
    </row>
    <row r="473" spans="1:3" x14ac:dyDescent="0.25">
      <c r="A473" s="74" t="s">
        <v>619</v>
      </c>
      <c r="B473" s="70">
        <v>0</v>
      </c>
      <c r="C473" s="70">
        <v>0</v>
      </c>
    </row>
    <row r="474" spans="1:3" x14ac:dyDescent="0.25">
      <c r="A474" s="74" t="s">
        <v>620</v>
      </c>
      <c r="B474" s="70">
        <v>0</v>
      </c>
      <c r="C474" s="70">
        <v>0</v>
      </c>
    </row>
    <row r="475" spans="1:3" x14ac:dyDescent="0.25">
      <c r="A475" s="74" t="s">
        <v>621</v>
      </c>
      <c r="B475" s="70">
        <v>0</v>
      </c>
      <c r="C475" s="70">
        <v>0</v>
      </c>
    </row>
    <row r="476" spans="1:3" x14ac:dyDescent="0.25">
      <c r="A476" s="74" t="s">
        <v>622</v>
      </c>
      <c r="B476" s="70">
        <v>0</v>
      </c>
      <c r="C476" s="70">
        <v>0</v>
      </c>
    </row>
    <row r="477" spans="1:3" x14ac:dyDescent="0.25">
      <c r="A477" s="74" t="s">
        <v>623</v>
      </c>
      <c r="B477" s="70">
        <v>0</v>
      </c>
      <c r="C477" s="70">
        <v>0</v>
      </c>
    </row>
    <row r="478" spans="1:3" x14ac:dyDescent="0.25">
      <c r="A478" s="74" t="s">
        <v>624</v>
      </c>
      <c r="B478" s="70">
        <v>0</v>
      </c>
      <c r="C478" s="70">
        <v>0</v>
      </c>
    </row>
    <row r="479" spans="1:3" x14ac:dyDescent="0.25">
      <c r="A479" s="74" t="s">
        <v>625</v>
      </c>
      <c r="B479" s="70">
        <v>0</v>
      </c>
      <c r="C479" s="70">
        <v>0</v>
      </c>
    </row>
    <row r="480" spans="1:3" x14ac:dyDescent="0.25">
      <c r="A480" s="74" t="s">
        <v>626</v>
      </c>
      <c r="B480" s="70">
        <v>0</v>
      </c>
      <c r="C480" s="70">
        <v>0</v>
      </c>
    </row>
    <row r="481" spans="1:3" x14ac:dyDescent="0.25">
      <c r="A481" s="74" t="s">
        <v>627</v>
      </c>
      <c r="B481" s="70">
        <v>0</v>
      </c>
      <c r="C481" s="70">
        <v>0</v>
      </c>
    </row>
    <row r="482" spans="1:3" x14ac:dyDescent="0.25">
      <c r="A482" s="74" t="s">
        <v>628</v>
      </c>
      <c r="B482" s="70">
        <v>0</v>
      </c>
      <c r="C482" s="70">
        <v>0</v>
      </c>
    </row>
    <row r="483" spans="1:3" x14ac:dyDescent="0.25">
      <c r="A483" s="73" t="s">
        <v>629</v>
      </c>
      <c r="B483" s="70">
        <v>96483438.826070189</v>
      </c>
      <c r="C483" s="70">
        <v>99348471.656950355</v>
      </c>
    </row>
    <row r="484" spans="1:3" x14ac:dyDescent="0.25">
      <c r="A484" s="74" t="s">
        <v>630</v>
      </c>
      <c r="B484" s="70">
        <v>96483440.576070189</v>
      </c>
      <c r="C484" s="70">
        <v>99348473.406950355</v>
      </c>
    </row>
    <row r="485" spans="1:3" x14ac:dyDescent="0.25">
      <c r="A485" s="75" t="s">
        <v>631</v>
      </c>
      <c r="B485" s="70">
        <v>2922916.6699999962</v>
      </c>
      <c r="C485" s="70">
        <v>2922916.6699999962</v>
      </c>
    </row>
    <row r="486" spans="1:3" x14ac:dyDescent="0.25">
      <c r="A486" s="75" t="s">
        <v>632</v>
      </c>
      <c r="B486" s="70">
        <v>89173023.906070188</v>
      </c>
      <c r="C486" s="70">
        <v>92038056.736950353</v>
      </c>
    </row>
    <row r="487" spans="1:3" x14ac:dyDescent="0.25">
      <c r="A487" s="75" t="s">
        <v>633</v>
      </c>
      <c r="B487" s="70">
        <v>0</v>
      </c>
      <c r="C487" s="70">
        <v>0</v>
      </c>
    </row>
    <row r="488" spans="1:3" x14ac:dyDescent="0.25">
      <c r="A488" s="75" t="s">
        <v>634</v>
      </c>
      <c r="B488" s="70">
        <v>0</v>
      </c>
      <c r="C488" s="70">
        <v>0</v>
      </c>
    </row>
    <row r="489" spans="1:3" x14ac:dyDescent="0.25">
      <c r="A489" s="75" t="s">
        <v>635</v>
      </c>
      <c r="B489" s="70">
        <v>4387500</v>
      </c>
      <c r="C489" s="70">
        <v>4387500</v>
      </c>
    </row>
    <row r="490" spans="1:3" x14ac:dyDescent="0.25">
      <c r="A490" s="74" t="s">
        <v>636</v>
      </c>
      <c r="B490" s="70">
        <v>0</v>
      </c>
      <c r="C490" s="70">
        <v>0</v>
      </c>
    </row>
    <row r="491" spans="1:3" x14ac:dyDescent="0.25">
      <c r="A491" s="74" t="s">
        <v>637</v>
      </c>
      <c r="B491" s="70">
        <v>0</v>
      </c>
      <c r="C491" s="70">
        <v>0</v>
      </c>
    </row>
    <row r="492" spans="1:3" x14ac:dyDescent="0.25">
      <c r="A492" s="74" t="s">
        <v>638</v>
      </c>
      <c r="B492" s="70">
        <v>0</v>
      </c>
      <c r="C492" s="70">
        <v>0</v>
      </c>
    </row>
    <row r="493" spans="1:3" x14ac:dyDescent="0.25">
      <c r="A493" s="74" t="s">
        <v>639</v>
      </c>
      <c r="B493" s="70">
        <v>0</v>
      </c>
      <c r="C493" s="70">
        <v>0</v>
      </c>
    </row>
    <row r="494" spans="1:3" x14ac:dyDescent="0.25">
      <c r="A494" s="74" t="s">
        <v>640</v>
      </c>
      <c r="B494" s="70">
        <v>0</v>
      </c>
      <c r="C494" s="70">
        <v>0</v>
      </c>
    </row>
    <row r="495" spans="1:3" x14ac:dyDescent="0.25">
      <c r="A495" s="74" t="s">
        <v>641</v>
      </c>
      <c r="B495" s="70">
        <v>0</v>
      </c>
      <c r="C495" s="70">
        <v>0</v>
      </c>
    </row>
    <row r="496" spans="1:3" x14ac:dyDescent="0.25">
      <c r="A496" s="74" t="s">
        <v>642</v>
      </c>
      <c r="B496" s="70">
        <v>0</v>
      </c>
      <c r="C496" s="70">
        <v>0</v>
      </c>
    </row>
    <row r="497" spans="1:7" x14ac:dyDescent="0.25">
      <c r="A497" s="74" t="s">
        <v>643</v>
      </c>
      <c r="B497" s="70">
        <v>0</v>
      </c>
      <c r="C497" s="70">
        <v>0</v>
      </c>
    </row>
    <row r="498" spans="1:7" x14ac:dyDescent="0.25">
      <c r="A498" s="74" t="s">
        <v>644</v>
      </c>
      <c r="B498" s="70">
        <v>0</v>
      </c>
      <c r="C498" s="70">
        <v>0</v>
      </c>
    </row>
    <row r="499" spans="1:7" x14ac:dyDescent="0.25">
      <c r="A499" s="74" t="s">
        <v>645</v>
      </c>
      <c r="B499" s="70">
        <v>0</v>
      </c>
      <c r="C499" s="70">
        <v>0</v>
      </c>
    </row>
    <row r="500" spans="1:7" x14ac:dyDescent="0.25">
      <c r="A500" s="74" t="s">
        <v>646</v>
      </c>
      <c r="B500" s="70">
        <v>-1.75</v>
      </c>
      <c r="C500" s="70">
        <v>-1.75</v>
      </c>
    </row>
    <row r="501" spans="1:7" x14ac:dyDescent="0.25">
      <c r="A501" s="75" t="s">
        <v>647</v>
      </c>
      <c r="B501" s="70">
        <v>-1.75</v>
      </c>
      <c r="C501" s="70">
        <v>-1.75</v>
      </c>
    </row>
    <row r="502" spans="1:7" x14ac:dyDescent="0.25">
      <c r="A502" s="73" t="s">
        <v>648</v>
      </c>
      <c r="B502" s="70">
        <v>0</v>
      </c>
      <c r="C502" s="70">
        <v>0</v>
      </c>
    </row>
    <row r="503" spans="1:7" x14ac:dyDescent="0.25">
      <c r="A503" s="73" t="s">
        <v>649</v>
      </c>
      <c r="B503" s="70">
        <v>0</v>
      </c>
      <c r="C503" s="70">
        <v>0</v>
      </c>
    </row>
    <row r="504" spans="1:7" x14ac:dyDescent="0.25">
      <c r="A504" s="72" t="s">
        <v>650</v>
      </c>
      <c r="B504" s="70">
        <v>2765372570.8975868</v>
      </c>
      <c r="C504" s="70">
        <v>2804535105.3752804</v>
      </c>
      <c r="E504" s="83" t="s">
        <v>1136</v>
      </c>
    </row>
    <row r="505" spans="1:7" x14ac:dyDescent="0.25">
      <c r="A505" s="73" t="s">
        <v>651</v>
      </c>
      <c r="B505" s="81">
        <v>2738310778.947587</v>
      </c>
      <c r="C505" s="81">
        <v>2775398313.4252806</v>
      </c>
      <c r="E505" s="82">
        <f>AVERAGE(B505:C505)</f>
        <v>2756854546.1864338</v>
      </c>
      <c r="F505" t="s">
        <v>1137</v>
      </c>
      <c r="G505" s="157" t="s">
        <v>1300</v>
      </c>
    </row>
    <row r="506" spans="1:7" x14ac:dyDescent="0.25">
      <c r="A506" s="74" t="s">
        <v>652</v>
      </c>
      <c r="B506" s="70">
        <v>2082534630.677587</v>
      </c>
      <c r="C506" s="70">
        <v>2119622165.1552806</v>
      </c>
    </row>
    <row r="507" spans="1:7" x14ac:dyDescent="0.25">
      <c r="A507" s="74" t="s">
        <v>653</v>
      </c>
      <c r="B507" s="70">
        <v>655776148.26999998</v>
      </c>
      <c r="C507" s="70">
        <v>655776148.26999998</v>
      </c>
    </row>
    <row r="508" spans="1:7" x14ac:dyDescent="0.25">
      <c r="A508" s="74" t="s">
        <v>654</v>
      </c>
      <c r="B508" s="70">
        <v>0</v>
      </c>
      <c r="C508" s="70">
        <v>0</v>
      </c>
    </row>
    <row r="509" spans="1:7" x14ac:dyDescent="0.25">
      <c r="A509" s="73" t="s">
        <v>655</v>
      </c>
      <c r="B509" s="70">
        <v>1373097.02</v>
      </c>
      <c r="C509" s="70">
        <v>1373097.02</v>
      </c>
    </row>
    <row r="510" spans="1:7" x14ac:dyDescent="0.25">
      <c r="A510" s="73" t="s">
        <v>656</v>
      </c>
      <c r="B510" s="70">
        <v>0</v>
      </c>
      <c r="C510" s="70">
        <v>0</v>
      </c>
    </row>
    <row r="511" spans="1:7" x14ac:dyDescent="0.25">
      <c r="A511" s="74" t="s">
        <v>657</v>
      </c>
      <c r="B511" s="70">
        <v>0</v>
      </c>
      <c r="C511" s="70">
        <v>0</v>
      </c>
    </row>
    <row r="512" spans="1:7" x14ac:dyDescent="0.25">
      <c r="A512" s="74" t="s">
        <v>658</v>
      </c>
      <c r="B512" s="70">
        <v>0</v>
      </c>
      <c r="C512" s="70">
        <v>0</v>
      </c>
    </row>
    <row r="513" spans="1:3" x14ac:dyDescent="0.25">
      <c r="A513" s="73" t="s">
        <v>659</v>
      </c>
      <c r="B513" s="70">
        <v>0</v>
      </c>
      <c r="C513" s="70">
        <v>0</v>
      </c>
    </row>
    <row r="514" spans="1:3" x14ac:dyDescent="0.25">
      <c r="A514" s="74" t="s">
        <v>660</v>
      </c>
      <c r="B514" s="70">
        <v>0</v>
      </c>
      <c r="C514" s="70">
        <v>0</v>
      </c>
    </row>
    <row r="515" spans="1:3" x14ac:dyDescent="0.25">
      <c r="A515" s="75" t="s">
        <v>661</v>
      </c>
      <c r="B515" s="70">
        <v>0</v>
      </c>
      <c r="C515" s="70">
        <v>0</v>
      </c>
    </row>
    <row r="516" spans="1:3" x14ac:dyDescent="0.25">
      <c r="A516" s="76" t="s">
        <v>662</v>
      </c>
      <c r="B516" s="70">
        <v>0</v>
      </c>
      <c r="C516" s="70">
        <v>0</v>
      </c>
    </row>
    <row r="517" spans="1:3" x14ac:dyDescent="0.25">
      <c r="A517" s="76" t="s">
        <v>663</v>
      </c>
      <c r="B517" s="70">
        <v>0</v>
      </c>
      <c r="C517" s="70">
        <v>0</v>
      </c>
    </row>
    <row r="518" spans="1:3" x14ac:dyDescent="0.25">
      <c r="A518" s="76" t="s">
        <v>664</v>
      </c>
      <c r="B518" s="70">
        <v>0</v>
      </c>
      <c r="C518" s="70">
        <v>0</v>
      </c>
    </row>
    <row r="519" spans="1:3" x14ac:dyDescent="0.25">
      <c r="A519" s="76" t="s">
        <v>665</v>
      </c>
      <c r="B519" s="70">
        <v>0</v>
      </c>
      <c r="C519" s="70">
        <v>0</v>
      </c>
    </row>
    <row r="520" spans="1:3" x14ac:dyDescent="0.25">
      <c r="A520" s="75" t="s">
        <v>666</v>
      </c>
      <c r="B520" s="70">
        <v>0</v>
      </c>
      <c r="C520" s="70">
        <v>0</v>
      </c>
    </row>
    <row r="521" spans="1:3" x14ac:dyDescent="0.25">
      <c r="A521" s="76" t="s">
        <v>667</v>
      </c>
      <c r="B521" s="70">
        <v>0</v>
      </c>
      <c r="C521" s="70">
        <v>0</v>
      </c>
    </row>
    <row r="522" spans="1:3" x14ac:dyDescent="0.25">
      <c r="A522" s="76" t="s">
        <v>668</v>
      </c>
      <c r="B522" s="70">
        <v>0</v>
      </c>
      <c r="C522" s="70">
        <v>0</v>
      </c>
    </row>
    <row r="523" spans="1:3" x14ac:dyDescent="0.25">
      <c r="A523" s="76" t="s">
        <v>669</v>
      </c>
      <c r="B523" s="70">
        <v>0</v>
      </c>
      <c r="C523" s="70">
        <v>0</v>
      </c>
    </row>
    <row r="524" spans="1:3" x14ac:dyDescent="0.25">
      <c r="A524" s="76" t="s">
        <v>670</v>
      </c>
      <c r="B524" s="70">
        <v>0</v>
      </c>
      <c r="C524" s="70">
        <v>0</v>
      </c>
    </row>
    <row r="525" spans="1:3" x14ac:dyDescent="0.25">
      <c r="A525" s="76" t="s">
        <v>671</v>
      </c>
      <c r="B525" s="70">
        <v>0</v>
      </c>
      <c r="C525" s="70">
        <v>0</v>
      </c>
    </row>
    <row r="526" spans="1:3" x14ac:dyDescent="0.25">
      <c r="A526" s="76" t="s">
        <v>672</v>
      </c>
      <c r="B526" s="70">
        <v>0</v>
      </c>
      <c r="C526" s="70">
        <v>0</v>
      </c>
    </row>
    <row r="527" spans="1:3" x14ac:dyDescent="0.25">
      <c r="A527" s="76" t="s">
        <v>673</v>
      </c>
      <c r="B527" s="70">
        <v>0</v>
      </c>
      <c r="C527" s="70">
        <v>0</v>
      </c>
    </row>
    <row r="528" spans="1:3" x14ac:dyDescent="0.25">
      <c r="A528" s="76" t="s">
        <v>674</v>
      </c>
      <c r="B528" s="70">
        <v>0</v>
      </c>
      <c r="C528" s="70">
        <v>0</v>
      </c>
    </row>
    <row r="529" spans="1:3" x14ac:dyDescent="0.25">
      <c r="A529" s="76" t="s">
        <v>675</v>
      </c>
      <c r="B529" s="70">
        <v>0</v>
      </c>
      <c r="C529" s="70">
        <v>0</v>
      </c>
    </row>
    <row r="530" spans="1:3" x14ac:dyDescent="0.25">
      <c r="A530" s="76" t="s">
        <v>676</v>
      </c>
      <c r="B530" s="70">
        <v>0</v>
      </c>
      <c r="C530" s="70">
        <v>0</v>
      </c>
    </row>
    <row r="531" spans="1:3" x14ac:dyDescent="0.25">
      <c r="A531" s="76" t="s">
        <v>677</v>
      </c>
      <c r="B531" s="70">
        <v>0</v>
      </c>
      <c r="C531" s="70">
        <v>0</v>
      </c>
    </row>
    <row r="532" spans="1:3" x14ac:dyDescent="0.25">
      <c r="A532" s="76" t="s">
        <v>678</v>
      </c>
      <c r="B532" s="70">
        <v>0</v>
      </c>
      <c r="C532" s="70">
        <v>0</v>
      </c>
    </row>
    <row r="533" spans="1:3" x14ac:dyDescent="0.25">
      <c r="A533" s="75" t="s">
        <v>679</v>
      </c>
      <c r="B533" s="70">
        <v>0</v>
      </c>
      <c r="C533" s="70">
        <v>0</v>
      </c>
    </row>
    <row r="534" spans="1:3" x14ac:dyDescent="0.25">
      <c r="A534" s="75" t="s">
        <v>680</v>
      </c>
      <c r="B534" s="70">
        <v>0</v>
      </c>
      <c r="C534" s="70">
        <v>0</v>
      </c>
    </row>
    <row r="535" spans="1:3" x14ac:dyDescent="0.25">
      <c r="A535" s="75" t="s">
        <v>681</v>
      </c>
      <c r="B535" s="70">
        <v>0</v>
      </c>
      <c r="C535" s="70">
        <v>0</v>
      </c>
    </row>
    <row r="536" spans="1:3" x14ac:dyDescent="0.25">
      <c r="A536" s="75" t="s">
        <v>682</v>
      </c>
      <c r="B536" s="70">
        <v>0</v>
      </c>
      <c r="C536" s="70">
        <v>0</v>
      </c>
    </row>
    <row r="537" spans="1:3" x14ac:dyDescent="0.25">
      <c r="A537" s="75" t="s">
        <v>683</v>
      </c>
      <c r="B537" s="70">
        <v>0</v>
      </c>
      <c r="C537" s="70">
        <v>0</v>
      </c>
    </row>
    <row r="538" spans="1:3" x14ac:dyDescent="0.25">
      <c r="A538" s="75" t="s">
        <v>684</v>
      </c>
      <c r="B538" s="70">
        <v>0</v>
      </c>
      <c r="C538" s="70">
        <v>0</v>
      </c>
    </row>
    <row r="539" spans="1:3" x14ac:dyDescent="0.25">
      <c r="A539" s="75" t="s">
        <v>685</v>
      </c>
      <c r="B539" s="70">
        <v>0</v>
      </c>
      <c r="C539" s="70">
        <v>0</v>
      </c>
    </row>
    <row r="540" spans="1:3" x14ac:dyDescent="0.25">
      <c r="A540" s="76" t="s">
        <v>686</v>
      </c>
      <c r="B540" s="70">
        <v>0</v>
      </c>
      <c r="C540" s="70">
        <v>0</v>
      </c>
    </row>
    <row r="541" spans="1:3" x14ac:dyDescent="0.25">
      <c r="A541" s="76" t="s">
        <v>687</v>
      </c>
      <c r="B541" s="70">
        <v>0</v>
      </c>
      <c r="C541" s="70">
        <v>0</v>
      </c>
    </row>
    <row r="542" spans="1:3" x14ac:dyDescent="0.25">
      <c r="A542" s="76" t="s">
        <v>688</v>
      </c>
      <c r="B542" s="70">
        <v>0</v>
      </c>
      <c r="C542" s="70">
        <v>0</v>
      </c>
    </row>
    <row r="543" spans="1:3" x14ac:dyDescent="0.25">
      <c r="A543" s="75" t="s">
        <v>689</v>
      </c>
      <c r="B543" s="70">
        <v>0</v>
      </c>
      <c r="C543" s="70">
        <v>0</v>
      </c>
    </row>
    <row r="544" spans="1:3" x14ac:dyDescent="0.25">
      <c r="A544" s="75" t="s">
        <v>690</v>
      </c>
      <c r="B544" s="70">
        <v>0</v>
      </c>
      <c r="C544" s="70">
        <v>0</v>
      </c>
    </row>
    <row r="545" spans="1:3" x14ac:dyDescent="0.25">
      <c r="A545" s="74" t="s">
        <v>691</v>
      </c>
      <c r="B545" s="70">
        <v>0</v>
      </c>
      <c r="C545" s="70">
        <v>0</v>
      </c>
    </row>
    <row r="546" spans="1:3" x14ac:dyDescent="0.25">
      <c r="A546" s="75" t="s">
        <v>692</v>
      </c>
      <c r="B546" s="70">
        <v>0</v>
      </c>
      <c r="C546" s="70">
        <v>0</v>
      </c>
    </row>
    <row r="547" spans="1:3" x14ac:dyDescent="0.25">
      <c r="A547" s="76" t="s">
        <v>693</v>
      </c>
      <c r="B547" s="70">
        <v>0</v>
      </c>
      <c r="C547" s="70">
        <v>0</v>
      </c>
    </row>
    <row r="548" spans="1:3" x14ac:dyDescent="0.25">
      <c r="A548" s="76" t="s">
        <v>694</v>
      </c>
      <c r="B548" s="70">
        <v>0</v>
      </c>
      <c r="C548" s="70">
        <v>0</v>
      </c>
    </row>
    <row r="549" spans="1:3" x14ac:dyDescent="0.25">
      <c r="A549" s="76" t="s">
        <v>695</v>
      </c>
      <c r="B549" s="70">
        <v>0</v>
      </c>
      <c r="C549" s="70">
        <v>0</v>
      </c>
    </row>
    <row r="550" spans="1:3" x14ac:dyDescent="0.25">
      <c r="A550" s="76" t="s">
        <v>696</v>
      </c>
      <c r="B550" s="70">
        <v>0</v>
      </c>
      <c r="C550" s="70">
        <v>0</v>
      </c>
    </row>
    <row r="551" spans="1:3" x14ac:dyDescent="0.25">
      <c r="A551" s="75" t="s">
        <v>697</v>
      </c>
      <c r="B551" s="70">
        <v>0</v>
      </c>
      <c r="C551" s="70">
        <v>0</v>
      </c>
    </row>
    <row r="552" spans="1:3" x14ac:dyDescent="0.25">
      <c r="A552" s="76" t="s">
        <v>698</v>
      </c>
      <c r="B552" s="70">
        <v>0</v>
      </c>
      <c r="C552" s="70">
        <v>0</v>
      </c>
    </row>
    <row r="553" spans="1:3" x14ac:dyDescent="0.25">
      <c r="A553" s="76" t="s">
        <v>699</v>
      </c>
      <c r="B553" s="70">
        <v>0</v>
      </c>
      <c r="C553" s="70">
        <v>0</v>
      </c>
    </row>
    <row r="554" spans="1:3" x14ac:dyDescent="0.25">
      <c r="A554" s="76" t="s">
        <v>700</v>
      </c>
      <c r="B554" s="70">
        <v>0</v>
      </c>
      <c r="C554" s="70">
        <v>0</v>
      </c>
    </row>
    <row r="555" spans="1:3" x14ac:dyDescent="0.25">
      <c r="A555" s="76" t="s">
        <v>701</v>
      </c>
      <c r="B555" s="70">
        <v>0</v>
      </c>
      <c r="C555" s="70">
        <v>0</v>
      </c>
    </row>
    <row r="556" spans="1:3" x14ac:dyDescent="0.25">
      <c r="A556" s="76" t="s">
        <v>702</v>
      </c>
      <c r="B556" s="70">
        <v>0</v>
      </c>
      <c r="C556" s="70">
        <v>0</v>
      </c>
    </row>
    <row r="557" spans="1:3" x14ac:dyDescent="0.25">
      <c r="A557" s="76" t="s">
        <v>703</v>
      </c>
      <c r="B557" s="70">
        <v>0</v>
      </c>
      <c r="C557" s="70">
        <v>0</v>
      </c>
    </row>
    <row r="558" spans="1:3" x14ac:dyDescent="0.25">
      <c r="A558" s="76" t="s">
        <v>704</v>
      </c>
      <c r="B558" s="70">
        <v>0</v>
      </c>
      <c r="C558" s="70">
        <v>0</v>
      </c>
    </row>
    <row r="559" spans="1:3" x14ac:dyDescent="0.25">
      <c r="A559" s="76" t="s">
        <v>705</v>
      </c>
      <c r="B559" s="70">
        <v>0</v>
      </c>
      <c r="C559" s="70">
        <v>0</v>
      </c>
    </row>
    <row r="560" spans="1:3" x14ac:dyDescent="0.25">
      <c r="A560" s="76" t="s">
        <v>706</v>
      </c>
      <c r="B560" s="70">
        <v>0</v>
      </c>
      <c r="C560" s="70">
        <v>0</v>
      </c>
    </row>
    <row r="561" spans="1:3" x14ac:dyDescent="0.25">
      <c r="A561" s="76" t="s">
        <v>707</v>
      </c>
      <c r="B561" s="70">
        <v>0</v>
      </c>
      <c r="C561" s="70">
        <v>0</v>
      </c>
    </row>
    <row r="562" spans="1:3" x14ac:dyDescent="0.25">
      <c r="A562" s="76" t="s">
        <v>708</v>
      </c>
      <c r="B562" s="70">
        <v>0</v>
      </c>
      <c r="C562" s="70">
        <v>0</v>
      </c>
    </row>
    <row r="563" spans="1:3" x14ac:dyDescent="0.25">
      <c r="A563" s="76" t="s">
        <v>709</v>
      </c>
      <c r="B563" s="70">
        <v>0</v>
      </c>
      <c r="C563" s="70">
        <v>0</v>
      </c>
    </row>
    <row r="564" spans="1:3" x14ac:dyDescent="0.25">
      <c r="A564" s="75" t="s">
        <v>710</v>
      </c>
      <c r="B564" s="70">
        <v>0</v>
      </c>
      <c r="C564" s="70">
        <v>0</v>
      </c>
    </row>
    <row r="565" spans="1:3" x14ac:dyDescent="0.25">
      <c r="A565" s="75" t="s">
        <v>711</v>
      </c>
      <c r="B565" s="70">
        <v>0</v>
      </c>
      <c r="C565" s="70">
        <v>0</v>
      </c>
    </row>
    <row r="566" spans="1:3" x14ac:dyDescent="0.25">
      <c r="A566" s="75" t="s">
        <v>712</v>
      </c>
      <c r="B566" s="70">
        <v>0</v>
      </c>
      <c r="C566" s="70">
        <v>0</v>
      </c>
    </row>
    <row r="567" spans="1:3" x14ac:dyDescent="0.25">
      <c r="A567" s="75" t="s">
        <v>713</v>
      </c>
      <c r="B567" s="70">
        <v>0</v>
      </c>
      <c r="C567" s="70">
        <v>0</v>
      </c>
    </row>
    <row r="568" spans="1:3" x14ac:dyDescent="0.25">
      <c r="A568" s="75" t="s">
        <v>714</v>
      </c>
      <c r="B568" s="70">
        <v>0</v>
      </c>
      <c r="C568" s="70">
        <v>0</v>
      </c>
    </row>
    <row r="569" spans="1:3" x14ac:dyDescent="0.25">
      <c r="A569" s="75" t="s">
        <v>715</v>
      </c>
      <c r="B569" s="70">
        <v>0</v>
      </c>
      <c r="C569" s="70">
        <v>0</v>
      </c>
    </row>
    <row r="570" spans="1:3" x14ac:dyDescent="0.25">
      <c r="A570" s="75" t="s">
        <v>716</v>
      </c>
      <c r="B570" s="70">
        <v>0</v>
      </c>
      <c r="C570" s="70">
        <v>0</v>
      </c>
    </row>
    <row r="571" spans="1:3" x14ac:dyDescent="0.25">
      <c r="A571" s="75" t="s">
        <v>717</v>
      </c>
      <c r="B571" s="70">
        <v>0</v>
      </c>
      <c r="C571" s="70">
        <v>0</v>
      </c>
    </row>
    <row r="572" spans="1:3" x14ac:dyDescent="0.25">
      <c r="A572" s="76" t="s">
        <v>718</v>
      </c>
      <c r="B572" s="70">
        <v>0</v>
      </c>
      <c r="C572" s="70">
        <v>0</v>
      </c>
    </row>
    <row r="573" spans="1:3" x14ac:dyDescent="0.25">
      <c r="A573" s="76" t="s">
        <v>719</v>
      </c>
      <c r="B573" s="70">
        <v>0</v>
      </c>
      <c r="C573" s="70">
        <v>0</v>
      </c>
    </row>
    <row r="574" spans="1:3" x14ac:dyDescent="0.25">
      <c r="A574" s="76" t="s">
        <v>720</v>
      </c>
      <c r="B574" s="70">
        <v>0</v>
      </c>
      <c r="C574" s="70">
        <v>0</v>
      </c>
    </row>
    <row r="575" spans="1:3" x14ac:dyDescent="0.25">
      <c r="A575" s="75" t="s">
        <v>721</v>
      </c>
      <c r="B575" s="70">
        <v>0</v>
      </c>
      <c r="C575" s="70">
        <v>0</v>
      </c>
    </row>
    <row r="576" spans="1:3" x14ac:dyDescent="0.25">
      <c r="A576" s="73" t="s">
        <v>722</v>
      </c>
      <c r="B576" s="70">
        <v>36800295.350000001</v>
      </c>
      <c r="C576" s="70">
        <v>39655295.350000001</v>
      </c>
    </row>
    <row r="577" spans="1:3" x14ac:dyDescent="0.25">
      <c r="A577" s="74" t="s">
        <v>723</v>
      </c>
      <c r="B577" s="70">
        <v>36800295.350000001</v>
      </c>
      <c r="C577" s="70">
        <v>39655295.350000001</v>
      </c>
    </row>
    <row r="578" spans="1:3" x14ac:dyDescent="0.25">
      <c r="A578" s="74" t="s">
        <v>724</v>
      </c>
      <c r="B578" s="70">
        <v>0</v>
      </c>
      <c r="C578" s="70">
        <v>0</v>
      </c>
    </row>
    <row r="579" spans="1:3" x14ac:dyDescent="0.25">
      <c r="A579" s="74" t="s">
        <v>725</v>
      </c>
      <c r="B579" s="70">
        <v>0</v>
      </c>
      <c r="C579" s="70">
        <v>0</v>
      </c>
    </row>
    <row r="580" spans="1:3" x14ac:dyDescent="0.25">
      <c r="A580" s="74" t="s">
        <v>726</v>
      </c>
      <c r="B580" s="70">
        <v>0</v>
      </c>
      <c r="C580" s="70">
        <v>0</v>
      </c>
    </row>
    <row r="581" spans="1:3" x14ac:dyDescent="0.25">
      <c r="A581" s="73" t="s">
        <v>727</v>
      </c>
      <c r="B581" s="70">
        <v>0</v>
      </c>
      <c r="C581" s="70">
        <v>0</v>
      </c>
    </row>
    <row r="582" spans="1:3" x14ac:dyDescent="0.25">
      <c r="A582" s="74" t="s">
        <v>728</v>
      </c>
      <c r="B582" s="70">
        <v>0</v>
      </c>
      <c r="C582" s="70">
        <v>0</v>
      </c>
    </row>
    <row r="583" spans="1:3" x14ac:dyDescent="0.25">
      <c r="A583" s="74" t="s">
        <v>729</v>
      </c>
      <c r="B583" s="70">
        <v>0</v>
      </c>
      <c r="C583" s="70">
        <v>0</v>
      </c>
    </row>
    <row r="584" spans="1:3" x14ac:dyDescent="0.25">
      <c r="A584" s="74" t="s">
        <v>730</v>
      </c>
      <c r="B584" s="70">
        <v>0</v>
      </c>
      <c r="C584" s="70">
        <v>0</v>
      </c>
    </row>
    <row r="585" spans="1:3" x14ac:dyDescent="0.25">
      <c r="A585" s="74" t="s">
        <v>731</v>
      </c>
      <c r="B585" s="70">
        <v>0</v>
      </c>
      <c r="C585" s="70">
        <v>0</v>
      </c>
    </row>
    <row r="586" spans="1:3" x14ac:dyDescent="0.25">
      <c r="A586" s="74" t="s">
        <v>732</v>
      </c>
      <c r="B586" s="70">
        <v>0</v>
      </c>
      <c r="C586" s="70">
        <v>0</v>
      </c>
    </row>
    <row r="587" spans="1:3" x14ac:dyDescent="0.25">
      <c r="A587" s="74" t="s">
        <v>733</v>
      </c>
      <c r="B587" s="70">
        <v>0</v>
      </c>
      <c r="C587" s="70">
        <v>0</v>
      </c>
    </row>
    <row r="588" spans="1:3" x14ac:dyDescent="0.25">
      <c r="A588" s="74" t="s">
        <v>734</v>
      </c>
      <c r="B588" s="70">
        <v>0</v>
      </c>
      <c r="C588" s="70">
        <v>0</v>
      </c>
    </row>
    <row r="589" spans="1:3" x14ac:dyDescent="0.25">
      <c r="A589" s="74" t="s">
        <v>735</v>
      </c>
      <c r="B589" s="70">
        <v>0</v>
      </c>
      <c r="C589" s="70">
        <v>0</v>
      </c>
    </row>
    <row r="590" spans="1:3" x14ac:dyDescent="0.25">
      <c r="A590" s="74" t="s">
        <v>736</v>
      </c>
      <c r="B590" s="70">
        <v>0</v>
      </c>
      <c r="C590" s="70">
        <v>0</v>
      </c>
    </row>
    <row r="591" spans="1:3" x14ac:dyDescent="0.25">
      <c r="A591" s="74" t="s">
        <v>737</v>
      </c>
      <c r="B591" s="70">
        <v>0</v>
      </c>
      <c r="C591" s="70">
        <v>0</v>
      </c>
    </row>
    <row r="592" spans="1:3" x14ac:dyDescent="0.25">
      <c r="A592" s="74" t="s">
        <v>738</v>
      </c>
      <c r="B592" s="70">
        <v>0</v>
      </c>
      <c r="C592" s="70">
        <v>0</v>
      </c>
    </row>
    <row r="593" spans="1:3" x14ac:dyDescent="0.25">
      <c r="A593" s="74" t="s">
        <v>739</v>
      </c>
      <c r="B593" s="70">
        <v>0</v>
      </c>
      <c r="C593" s="70">
        <v>0</v>
      </c>
    </row>
    <row r="594" spans="1:3" x14ac:dyDescent="0.25">
      <c r="A594" s="74" t="s">
        <v>740</v>
      </c>
      <c r="B594" s="70">
        <v>0</v>
      </c>
      <c r="C594" s="70">
        <v>0</v>
      </c>
    </row>
    <row r="595" spans="1:3" x14ac:dyDescent="0.25">
      <c r="A595" s="74" t="s">
        <v>741</v>
      </c>
      <c r="B595" s="70">
        <v>0</v>
      </c>
      <c r="C595" s="70">
        <v>0</v>
      </c>
    </row>
    <row r="596" spans="1:3" x14ac:dyDescent="0.25">
      <c r="A596" s="74" t="s">
        <v>742</v>
      </c>
      <c r="B596" s="70">
        <v>0</v>
      </c>
      <c r="C596" s="70">
        <v>0</v>
      </c>
    </row>
    <row r="597" spans="1:3" x14ac:dyDescent="0.25">
      <c r="A597" s="74" t="s">
        <v>743</v>
      </c>
      <c r="B597" s="70">
        <v>0</v>
      </c>
      <c r="C597" s="70">
        <v>0</v>
      </c>
    </row>
    <row r="598" spans="1:3" x14ac:dyDescent="0.25">
      <c r="A598" s="74" t="s">
        <v>744</v>
      </c>
      <c r="B598" s="70">
        <v>0</v>
      </c>
      <c r="C598" s="70">
        <v>0</v>
      </c>
    </row>
    <row r="599" spans="1:3" x14ac:dyDescent="0.25">
      <c r="A599" s="74" t="s">
        <v>745</v>
      </c>
      <c r="B599" s="70">
        <v>0</v>
      </c>
      <c r="C599" s="70">
        <v>0</v>
      </c>
    </row>
    <row r="600" spans="1:3" x14ac:dyDescent="0.25">
      <c r="A600" s="74" t="s">
        <v>746</v>
      </c>
      <c r="B600" s="70">
        <v>0</v>
      </c>
      <c r="C600" s="70">
        <v>0</v>
      </c>
    </row>
    <row r="601" spans="1:3" x14ac:dyDescent="0.25">
      <c r="A601" s="73" t="s">
        <v>747</v>
      </c>
      <c r="B601" s="70">
        <v>0</v>
      </c>
      <c r="C601" s="70">
        <v>0</v>
      </c>
    </row>
    <row r="602" spans="1:3" x14ac:dyDescent="0.25">
      <c r="A602" s="73" t="s">
        <v>748</v>
      </c>
      <c r="B602" s="70">
        <v>0</v>
      </c>
      <c r="C602" s="70">
        <v>0</v>
      </c>
    </row>
    <row r="603" spans="1:3" x14ac:dyDescent="0.25">
      <c r="A603" s="73" t="s">
        <v>749</v>
      </c>
      <c r="B603" s="70">
        <v>-11111600.419999998</v>
      </c>
      <c r="C603" s="70">
        <v>-11891600.419999998</v>
      </c>
    </row>
    <row r="604" spans="1:3" x14ac:dyDescent="0.25">
      <c r="A604" s="74" t="s">
        <v>750</v>
      </c>
      <c r="B604" s="70">
        <v>0</v>
      </c>
      <c r="C604" s="70">
        <v>0</v>
      </c>
    </row>
    <row r="605" spans="1:3" x14ac:dyDescent="0.25">
      <c r="A605" s="74" t="s">
        <v>751</v>
      </c>
      <c r="B605" s="70">
        <v>0</v>
      </c>
      <c r="C605" s="70">
        <v>0</v>
      </c>
    </row>
    <row r="606" spans="1:3" x14ac:dyDescent="0.25">
      <c r="A606" s="74" t="s">
        <v>752</v>
      </c>
      <c r="B606" s="70">
        <v>0</v>
      </c>
      <c r="C606" s="70">
        <v>0</v>
      </c>
    </row>
    <row r="607" spans="1:3" x14ac:dyDescent="0.25">
      <c r="A607" s="74" t="s">
        <v>753</v>
      </c>
      <c r="B607" s="70">
        <v>0</v>
      </c>
      <c r="C607" s="70">
        <v>0</v>
      </c>
    </row>
    <row r="608" spans="1:3" x14ac:dyDescent="0.25">
      <c r="A608" s="74" t="s">
        <v>754</v>
      </c>
      <c r="B608" s="70">
        <v>0</v>
      </c>
      <c r="C608" s="70">
        <v>0</v>
      </c>
    </row>
    <row r="609" spans="1:7" x14ac:dyDescent="0.25">
      <c r="A609" s="74" t="s">
        <v>755</v>
      </c>
      <c r="B609" s="70">
        <v>0</v>
      </c>
      <c r="C609" s="70">
        <v>0</v>
      </c>
    </row>
    <row r="610" spans="1:7" x14ac:dyDescent="0.25">
      <c r="A610" s="74" t="s">
        <v>756</v>
      </c>
      <c r="B610" s="70">
        <v>13088594.66</v>
      </c>
      <c r="C610" s="70">
        <v>13088594.66</v>
      </c>
    </row>
    <row r="611" spans="1:7" x14ac:dyDescent="0.25">
      <c r="A611" s="74" t="s">
        <v>757</v>
      </c>
      <c r="B611" s="70">
        <v>0</v>
      </c>
      <c r="C611" s="70">
        <v>0</v>
      </c>
    </row>
    <row r="612" spans="1:7" x14ac:dyDescent="0.25">
      <c r="A612" s="74" t="s">
        <v>758</v>
      </c>
      <c r="B612" s="70">
        <v>0</v>
      </c>
      <c r="C612" s="70">
        <v>0</v>
      </c>
    </row>
    <row r="613" spans="1:7" x14ac:dyDescent="0.25">
      <c r="A613" s="74" t="s">
        <v>759</v>
      </c>
      <c r="B613" s="70">
        <v>0</v>
      </c>
      <c r="C613" s="70">
        <v>0</v>
      </c>
    </row>
    <row r="614" spans="1:7" x14ac:dyDescent="0.25">
      <c r="A614" s="74" t="s">
        <v>760</v>
      </c>
      <c r="B614" s="70">
        <v>0</v>
      </c>
      <c r="C614" s="70">
        <v>0</v>
      </c>
    </row>
    <row r="615" spans="1:7" x14ac:dyDescent="0.25">
      <c r="A615" s="74" t="s">
        <v>761</v>
      </c>
      <c r="B615" s="70">
        <v>0</v>
      </c>
      <c r="C615" s="70">
        <v>0</v>
      </c>
    </row>
    <row r="616" spans="1:7" x14ac:dyDescent="0.25">
      <c r="A616" s="74" t="s">
        <v>762</v>
      </c>
      <c r="B616" s="70">
        <v>-24200195.079999998</v>
      </c>
      <c r="C616" s="70">
        <v>-24980195.079999998</v>
      </c>
    </row>
    <row r="617" spans="1:7" x14ac:dyDescent="0.25">
      <c r="A617" s="74" t="s">
        <v>763</v>
      </c>
      <c r="B617" s="70">
        <v>0</v>
      </c>
      <c r="C617" s="70">
        <v>0</v>
      </c>
    </row>
    <row r="618" spans="1:7" x14ac:dyDescent="0.25">
      <c r="A618" s="74" t="s">
        <v>764</v>
      </c>
      <c r="B618" s="70">
        <v>0</v>
      </c>
      <c r="C618" s="70">
        <v>0</v>
      </c>
    </row>
    <row r="619" spans="1:7" x14ac:dyDescent="0.25">
      <c r="A619" s="72" t="s">
        <v>765</v>
      </c>
      <c r="B619" s="70">
        <v>7126279996.3409843</v>
      </c>
      <c r="C619" s="70">
        <v>7172947091.0418358</v>
      </c>
    </row>
    <row r="620" spans="1:7" x14ac:dyDescent="0.25">
      <c r="A620" s="73" t="s">
        <v>766</v>
      </c>
      <c r="B620" s="70">
        <v>0</v>
      </c>
      <c r="C620" s="70">
        <v>0</v>
      </c>
    </row>
    <row r="621" spans="1:7" x14ac:dyDescent="0.25">
      <c r="A621" s="73" t="s">
        <v>767</v>
      </c>
      <c r="B621" s="70">
        <v>7126279996.3409843</v>
      </c>
      <c r="C621" s="70">
        <v>7172947091.0418358</v>
      </c>
      <c r="E621" s="83" t="s">
        <v>1136</v>
      </c>
    </row>
    <row r="622" spans="1:7" x14ac:dyDescent="0.25">
      <c r="A622" s="74" t="s">
        <v>768</v>
      </c>
      <c r="B622" s="81">
        <v>1544346637.6700001</v>
      </c>
      <c r="C622" s="81">
        <v>1666846637.6700001</v>
      </c>
      <c r="E622" s="82">
        <f>AVERAGE(B622:C622)</f>
        <v>1605596637.6700001</v>
      </c>
      <c r="F622" t="s">
        <v>1141</v>
      </c>
    </row>
    <row r="623" spans="1:7" x14ac:dyDescent="0.25">
      <c r="A623" s="75" t="s">
        <v>769</v>
      </c>
      <c r="B623" s="70">
        <v>1544346637.6700001</v>
      </c>
      <c r="C623" s="70">
        <v>1666846637.6700001</v>
      </c>
      <c r="G623" s="157" t="s">
        <v>1300</v>
      </c>
    </row>
    <row r="624" spans="1:7" x14ac:dyDescent="0.25">
      <c r="A624" s="75" t="s">
        <v>770</v>
      </c>
      <c r="B624" s="70">
        <v>0</v>
      </c>
      <c r="C624" s="70">
        <v>0</v>
      </c>
    </row>
    <row r="625" spans="1:7" x14ac:dyDescent="0.25">
      <c r="A625" s="75" t="s">
        <v>771</v>
      </c>
      <c r="B625" s="70">
        <v>0</v>
      </c>
      <c r="C625" s="70">
        <v>0</v>
      </c>
    </row>
    <row r="626" spans="1:7" x14ac:dyDescent="0.25">
      <c r="A626" s="74" t="s">
        <v>772</v>
      </c>
      <c r="B626" s="70">
        <v>5581933358.6709862</v>
      </c>
      <c r="C626" s="70">
        <v>5506100453.3718376</v>
      </c>
    </row>
    <row r="627" spans="1:7" x14ac:dyDescent="0.25">
      <c r="A627" s="75" t="s">
        <v>773</v>
      </c>
      <c r="B627" s="70">
        <v>8520844880.2356672</v>
      </c>
      <c r="C627" s="70">
        <v>9182030794.4693966</v>
      </c>
    </row>
    <row r="628" spans="1:7" x14ac:dyDescent="0.25">
      <c r="A628" s="76" t="s">
        <v>774</v>
      </c>
      <c r="B628" s="81">
        <v>8520844880.2356672</v>
      </c>
      <c r="C628" s="81">
        <v>9182030794.4693966</v>
      </c>
      <c r="E628" s="82">
        <f>AVERAGE(B628:C628)</f>
        <v>8851437837.3525314</v>
      </c>
      <c r="F628" t="s">
        <v>1142</v>
      </c>
    </row>
    <row r="629" spans="1:7" x14ac:dyDescent="0.25">
      <c r="A629" s="76" t="s">
        <v>775</v>
      </c>
      <c r="B629" s="70">
        <v>0</v>
      </c>
      <c r="C629" s="70">
        <v>0</v>
      </c>
    </row>
    <row r="630" spans="1:7" x14ac:dyDescent="0.25">
      <c r="A630" s="76" t="s">
        <v>776</v>
      </c>
      <c r="B630" s="70">
        <v>0</v>
      </c>
      <c r="C630" s="70">
        <v>0</v>
      </c>
    </row>
    <row r="631" spans="1:7" x14ac:dyDescent="0.25">
      <c r="A631" s="76" t="s">
        <v>777</v>
      </c>
      <c r="B631" s="70">
        <v>0</v>
      </c>
      <c r="C631" s="70">
        <v>0</v>
      </c>
      <c r="E631" s="82">
        <f>E628+E635</f>
        <v>8904303879.8579311</v>
      </c>
      <c r="F631" t="s">
        <v>1329</v>
      </c>
      <c r="G631" s="157" t="s">
        <v>1300</v>
      </c>
    </row>
    <row r="632" spans="1:7" x14ac:dyDescent="0.25">
      <c r="A632" s="76" t="s">
        <v>778</v>
      </c>
      <c r="B632" s="70">
        <v>0</v>
      </c>
      <c r="C632" s="70">
        <v>0</v>
      </c>
      <c r="F632" t="s">
        <v>1142</v>
      </c>
    </row>
    <row r="633" spans="1:7" x14ac:dyDescent="0.25">
      <c r="A633" s="76" t="s">
        <v>779</v>
      </c>
      <c r="B633" s="70">
        <v>0</v>
      </c>
      <c r="C633" s="70">
        <v>0</v>
      </c>
    </row>
    <row r="634" spans="1:7" x14ac:dyDescent="0.25">
      <c r="A634" s="75" t="s">
        <v>780</v>
      </c>
      <c r="B634" s="70">
        <v>51839257.699999988</v>
      </c>
      <c r="C634" s="70">
        <v>53892827.310799986</v>
      </c>
    </row>
    <row r="635" spans="1:7" x14ac:dyDescent="0.25">
      <c r="A635" s="76" t="s">
        <v>781</v>
      </c>
      <c r="B635" s="81">
        <v>51839257.699999988</v>
      </c>
      <c r="C635" s="81">
        <v>53892827.310799986</v>
      </c>
      <c r="E635" s="82">
        <f>AVERAGE(B635:C635)</f>
        <v>52866042.505399987</v>
      </c>
      <c r="F635" t="s">
        <v>1142</v>
      </c>
      <c r="G635" s="157"/>
    </row>
    <row r="636" spans="1:7" x14ac:dyDescent="0.25">
      <c r="A636" s="76" t="s">
        <v>782</v>
      </c>
      <c r="B636" s="70">
        <v>0</v>
      </c>
      <c r="C636" s="70">
        <v>0</v>
      </c>
    </row>
    <row r="637" spans="1:7" x14ac:dyDescent="0.25">
      <c r="A637" s="76" t="s">
        <v>783</v>
      </c>
      <c r="B637" s="70">
        <v>0</v>
      </c>
      <c r="C637" s="70">
        <v>0</v>
      </c>
    </row>
    <row r="638" spans="1:7" x14ac:dyDescent="0.25">
      <c r="A638" s="76" t="s">
        <v>784</v>
      </c>
      <c r="B638" s="70">
        <v>0</v>
      </c>
      <c r="C638" s="70">
        <v>0</v>
      </c>
    </row>
    <row r="639" spans="1:7" x14ac:dyDescent="0.25">
      <c r="A639" s="76" t="s">
        <v>785</v>
      </c>
      <c r="B639" s="70">
        <v>0</v>
      </c>
      <c r="C639" s="70">
        <v>0</v>
      </c>
    </row>
    <row r="640" spans="1:7" x14ac:dyDescent="0.25">
      <c r="A640" s="76" t="s">
        <v>786</v>
      </c>
      <c r="B640" s="70">
        <v>0</v>
      </c>
      <c r="C640" s="70">
        <v>0</v>
      </c>
    </row>
    <row r="641" spans="1:3" x14ac:dyDescent="0.25">
      <c r="A641" s="75" t="s">
        <v>787</v>
      </c>
      <c r="B641" s="70">
        <v>136585434.88283539</v>
      </c>
      <c r="C641" s="70">
        <v>136585434.5388298</v>
      </c>
    </row>
    <row r="642" spans="1:3" x14ac:dyDescent="0.25">
      <c r="A642" s="76" t="s">
        <v>788</v>
      </c>
      <c r="B642" s="70">
        <v>26978952.27</v>
      </c>
      <c r="C642" s="70">
        <v>26978952.27</v>
      </c>
    </row>
    <row r="643" spans="1:3" x14ac:dyDescent="0.25">
      <c r="A643" s="77" t="s">
        <v>789</v>
      </c>
      <c r="B643" s="70">
        <v>0</v>
      </c>
      <c r="C643" s="70">
        <v>0</v>
      </c>
    </row>
    <row r="644" spans="1:3" x14ac:dyDescent="0.25">
      <c r="A644" s="77" t="s">
        <v>790</v>
      </c>
      <c r="B644" s="70">
        <v>0</v>
      </c>
      <c r="C644" s="70">
        <v>0</v>
      </c>
    </row>
    <row r="645" spans="1:3" x14ac:dyDescent="0.25">
      <c r="A645" s="77" t="s">
        <v>791</v>
      </c>
      <c r="B645" s="70">
        <v>0</v>
      </c>
      <c r="C645" s="70">
        <v>0</v>
      </c>
    </row>
    <row r="646" spans="1:3" x14ac:dyDescent="0.25">
      <c r="A646" s="77" t="s">
        <v>792</v>
      </c>
      <c r="B646" s="70">
        <v>0</v>
      </c>
      <c r="C646" s="70">
        <v>0</v>
      </c>
    </row>
    <row r="647" spans="1:3" x14ac:dyDescent="0.25">
      <c r="A647" s="77" t="s">
        <v>793</v>
      </c>
      <c r="B647" s="70">
        <v>0</v>
      </c>
      <c r="C647" s="70">
        <v>0</v>
      </c>
    </row>
    <row r="648" spans="1:3" x14ac:dyDescent="0.25">
      <c r="A648" s="77" t="s">
        <v>794</v>
      </c>
      <c r="B648" s="70">
        <v>0</v>
      </c>
      <c r="C648" s="70">
        <v>0</v>
      </c>
    </row>
    <row r="649" spans="1:3" x14ac:dyDescent="0.25">
      <c r="A649" s="77" t="s">
        <v>795</v>
      </c>
      <c r="B649" s="70">
        <v>0</v>
      </c>
      <c r="C649" s="70">
        <v>0</v>
      </c>
    </row>
    <row r="650" spans="1:3" x14ac:dyDescent="0.25">
      <c r="A650" s="77" t="s">
        <v>796</v>
      </c>
      <c r="B650" s="70">
        <v>0</v>
      </c>
      <c r="C650" s="70">
        <v>0</v>
      </c>
    </row>
    <row r="651" spans="1:3" x14ac:dyDescent="0.25">
      <c r="A651" s="77" t="s">
        <v>797</v>
      </c>
      <c r="B651" s="70">
        <v>-4693761.93</v>
      </c>
      <c r="C651" s="70">
        <v>-4693761.93</v>
      </c>
    </row>
    <row r="652" spans="1:3" x14ac:dyDescent="0.25">
      <c r="A652" s="77" t="s">
        <v>798</v>
      </c>
      <c r="B652" s="70">
        <v>1.24</v>
      </c>
      <c r="C652" s="70">
        <v>1.24</v>
      </c>
    </row>
    <row r="653" spans="1:3" x14ac:dyDescent="0.25">
      <c r="A653" s="77" t="s">
        <v>799</v>
      </c>
      <c r="B653" s="70">
        <v>31672733.699999999</v>
      </c>
      <c r="C653" s="70">
        <v>31672733.699999999</v>
      </c>
    </row>
    <row r="654" spans="1:3" x14ac:dyDescent="0.25">
      <c r="A654" s="77" t="s">
        <v>800</v>
      </c>
      <c r="B654" s="70">
        <v>-20.74</v>
      </c>
      <c r="C654" s="70">
        <v>-20.74</v>
      </c>
    </row>
    <row r="655" spans="1:3" x14ac:dyDescent="0.25">
      <c r="A655" s="77" t="s">
        <v>801</v>
      </c>
      <c r="B655" s="70">
        <v>0</v>
      </c>
      <c r="C655" s="70">
        <v>0</v>
      </c>
    </row>
    <row r="656" spans="1:3" x14ac:dyDescent="0.25">
      <c r="A656" s="78" t="s">
        <v>802</v>
      </c>
      <c r="B656" s="70">
        <v>0</v>
      </c>
      <c r="C656" s="70">
        <v>0</v>
      </c>
    </row>
    <row r="657" spans="1:3" x14ac:dyDescent="0.25">
      <c r="A657" s="78" t="s">
        <v>803</v>
      </c>
      <c r="B657" s="70">
        <v>0</v>
      </c>
      <c r="C657" s="70">
        <v>0</v>
      </c>
    </row>
    <row r="658" spans="1:3" x14ac:dyDescent="0.25">
      <c r="A658" s="76" t="s">
        <v>804</v>
      </c>
      <c r="B658" s="70">
        <v>109606482.61283493</v>
      </c>
      <c r="C658" s="70">
        <v>109606482.26882935</v>
      </c>
    </row>
    <row r="659" spans="1:3" x14ac:dyDescent="0.25">
      <c r="A659" s="77" t="s">
        <v>805</v>
      </c>
      <c r="B659" s="70">
        <v>1.4828338623046875</v>
      </c>
      <c r="C659" s="70">
        <v>1.1388282775878906</v>
      </c>
    </row>
    <row r="660" spans="1:3" x14ac:dyDescent="0.25">
      <c r="A660" s="77" t="s">
        <v>806</v>
      </c>
      <c r="B660" s="70">
        <v>0</v>
      </c>
      <c r="C660" s="70">
        <v>0</v>
      </c>
    </row>
    <row r="661" spans="1:3" x14ac:dyDescent="0.25">
      <c r="A661" s="77" t="s">
        <v>807</v>
      </c>
      <c r="B661" s="70">
        <v>109606481.13</v>
      </c>
      <c r="C661" s="70">
        <v>109606481.13</v>
      </c>
    </row>
    <row r="662" spans="1:3" x14ac:dyDescent="0.25">
      <c r="A662" s="75" t="s">
        <v>808</v>
      </c>
      <c r="B662" s="70">
        <v>-3127336214.147512</v>
      </c>
      <c r="C662" s="70">
        <v>-3866408602.947186</v>
      </c>
    </row>
    <row r="663" spans="1:3" x14ac:dyDescent="0.25">
      <c r="A663" s="76" t="s">
        <v>809</v>
      </c>
      <c r="B663" s="70">
        <v>117212016.71394968</v>
      </c>
      <c r="C663" s="70">
        <v>89633593.18072933</v>
      </c>
    </row>
    <row r="664" spans="1:3" x14ac:dyDescent="0.25">
      <c r="A664" s="77" t="s">
        <v>810</v>
      </c>
      <c r="B664" s="70">
        <v>0</v>
      </c>
      <c r="C664" s="70">
        <v>0</v>
      </c>
    </row>
    <row r="665" spans="1:3" x14ac:dyDescent="0.25">
      <c r="A665" s="77" t="s">
        <v>811</v>
      </c>
      <c r="B665" s="70">
        <v>0</v>
      </c>
      <c r="C665" s="70">
        <v>0</v>
      </c>
    </row>
    <row r="666" spans="1:3" x14ac:dyDescent="0.25">
      <c r="A666" s="77" t="s">
        <v>812</v>
      </c>
      <c r="B666" s="70">
        <v>117212016.71394968</v>
      </c>
      <c r="C666" s="70">
        <v>89633593.18072933</v>
      </c>
    </row>
    <row r="667" spans="1:3" x14ac:dyDescent="0.25">
      <c r="A667" s="76" t="s">
        <v>813</v>
      </c>
      <c r="B667" s="70">
        <v>-766941354.49399352</v>
      </c>
      <c r="C667" s="70">
        <v>-828705981.98040318</v>
      </c>
    </row>
    <row r="668" spans="1:3" x14ac:dyDescent="0.25">
      <c r="A668" s="76" t="s">
        <v>814</v>
      </c>
      <c r="B668" s="70">
        <v>0</v>
      </c>
      <c r="C668" s="70">
        <v>0</v>
      </c>
    </row>
    <row r="669" spans="1:3" x14ac:dyDescent="0.25">
      <c r="A669" s="76" t="s">
        <v>815</v>
      </c>
      <c r="B669" s="70">
        <v>0</v>
      </c>
      <c r="C669" s="70">
        <v>0</v>
      </c>
    </row>
    <row r="670" spans="1:3" x14ac:dyDescent="0.25">
      <c r="A670" s="76" t="s">
        <v>816</v>
      </c>
      <c r="B670" s="70">
        <v>0</v>
      </c>
      <c r="C670" s="70">
        <v>0</v>
      </c>
    </row>
    <row r="671" spans="1:3" x14ac:dyDescent="0.25">
      <c r="A671" s="76" t="s">
        <v>817</v>
      </c>
      <c r="B671" s="70">
        <v>0</v>
      </c>
      <c r="C671" s="70">
        <v>0</v>
      </c>
    </row>
    <row r="672" spans="1:3" x14ac:dyDescent="0.25">
      <c r="A672" s="76" t="s">
        <v>818</v>
      </c>
      <c r="B672" s="70">
        <v>-2477606876.3674679</v>
      </c>
      <c r="C672" s="70">
        <v>-3127336214.147512</v>
      </c>
    </row>
    <row r="673" spans="1:3" x14ac:dyDescent="0.25">
      <c r="A673" s="77" t="s">
        <v>819</v>
      </c>
      <c r="B673" s="70">
        <v>6749232.8200000003</v>
      </c>
      <c r="C673" s="70">
        <v>10172142.82</v>
      </c>
    </row>
    <row r="674" spans="1:3" x14ac:dyDescent="0.25">
      <c r="A674" s="77" t="s">
        <v>820</v>
      </c>
      <c r="B674" s="70">
        <v>0</v>
      </c>
      <c r="C674" s="70">
        <v>0</v>
      </c>
    </row>
    <row r="675" spans="1:3" x14ac:dyDescent="0.25">
      <c r="A675" s="77" t="s">
        <v>821</v>
      </c>
      <c r="B675" s="70">
        <v>0</v>
      </c>
      <c r="C675" s="70">
        <v>0</v>
      </c>
    </row>
    <row r="676" spans="1:3" x14ac:dyDescent="0.25">
      <c r="A676" s="77" t="s">
        <v>822</v>
      </c>
      <c r="B676" s="70">
        <v>-2484356109.1874681</v>
      </c>
      <c r="C676" s="70">
        <v>-3137508356.9675121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E18"/>
  <sheetViews>
    <sheetView workbookViewId="0">
      <selection activeCell="D10" sqref="D10"/>
    </sheetView>
  </sheetViews>
  <sheetFormatPr defaultRowHeight="15" x14ac:dyDescent="0.25"/>
  <cols>
    <col min="1" max="1" width="4.42578125" customWidth="1"/>
    <col min="2" max="2" width="52.5703125" customWidth="1"/>
    <col min="3" max="3" width="17.5703125" customWidth="1"/>
    <col min="4" max="4" width="13.7109375" customWidth="1"/>
    <col min="5" max="5" width="16.28515625" bestFit="1" customWidth="1"/>
    <col min="6" max="6" width="15.28515625" bestFit="1" customWidth="1"/>
    <col min="7" max="7" width="13.7109375" bestFit="1" customWidth="1"/>
  </cols>
  <sheetData>
    <row r="1" spans="2:5" x14ac:dyDescent="0.25">
      <c r="C1" s="1"/>
    </row>
    <row r="3" spans="2:5" x14ac:dyDescent="0.25">
      <c r="B3" t="s">
        <v>43</v>
      </c>
      <c r="C3" s="3">
        <v>5.5E-2</v>
      </c>
    </row>
    <row r="4" spans="2:5" x14ac:dyDescent="0.25">
      <c r="B4" t="s">
        <v>44</v>
      </c>
      <c r="C4" s="27">
        <v>0.21</v>
      </c>
    </row>
    <row r="5" spans="2:5" x14ac:dyDescent="0.25">
      <c r="B5" t="s">
        <v>45</v>
      </c>
      <c r="C5" s="3">
        <f>C4+C3*(1-C4)</f>
        <v>0.25345000000000001</v>
      </c>
      <c r="D5" s="157" t="s">
        <v>1300</v>
      </c>
    </row>
    <row r="9" spans="2:5" x14ac:dyDescent="0.25">
      <c r="C9" s="1"/>
      <c r="E9" s="1"/>
    </row>
    <row r="10" spans="2:5" x14ac:dyDescent="0.25">
      <c r="C10" s="1"/>
    </row>
    <row r="11" spans="2:5" x14ac:dyDescent="0.25">
      <c r="C11" s="1"/>
      <c r="E11" s="1"/>
    </row>
    <row r="12" spans="2:5" x14ac:dyDescent="0.25">
      <c r="C12" s="1"/>
    </row>
    <row r="13" spans="2:5" x14ac:dyDescent="0.25">
      <c r="C13" s="1"/>
      <c r="E13" s="2"/>
    </row>
    <row r="14" spans="2:5" x14ac:dyDescent="0.25">
      <c r="C14" s="1"/>
    </row>
    <row r="15" spans="2:5" x14ac:dyDescent="0.25">
      <c r="C15" s="1"/>
    </row>
    <row r="16" spans="2:5" x14ac:dyDescent="0.25">
      <c r="C16" s="1"/>
    </row>
    <row r="17" spans="3:3" x14ac:dyDescent="0.25">
      <c r="C17" s="1"/>
    </row>
    <row r="18" spans="3:3" x14ac:dyDescent="0.25">
      <c r="C18" s="1"/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38697FE604641A59B70F4815C7326" ma:contentTypeVersion="2" ma:contentTypeDescription="Create a new document." ma:contentTypeScope="" ma:versionID="4a476ab217e868abfdbae4f3fbbe0b8b">
  <xsd:schema xmlns:xsd="http://www.w3.org/2001/XMLSchema" xmlns:xs="http://www.w3.org/2001/XMLSchema" xmlns:p="http://schemas.microsoft.com/office/2006/metadata/properties" xmlns:ns2="428559a0-20b2-4f08-bf34-aa5c935f542f" targetNamespace="http://schemas.microsoft.com/office/2006/metadata/properties" ma:root="true" ma:fieldsID="1709fad75e8c208489150695690818be" ns2:_="">
    <xsd:import namespace="428559a0-20b2-4f08-bf34-aa5c935f5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559a0-20b2-4f08-bf34-aa5c935f54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AF-1553-43B7-A88D-A70CBD84D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8559a0-20b2-4f08-bf34-aa5c935f5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0340E7-A671-47B9-A31F-07962F2BF1E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428559a0-20b2-4f08-bf34-aa5c935f542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07C407-7701-40A1-9414-DB00709DFD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SCHLC26 </vt:lpstr>
      <vt:lpstr>Workpapers &gt;&gt;&gt;</vt:lpstr>
      <vt:lpstr>SCHLC26  Workpaper</vt:lpstr>
      <vt:lpstr>Bal Sheet 2021</vt:lpstr>
      <vt:lpstr>Bal Sheet 2022</vt:lpstr>
      <vt:lpstr>Earnings 2022</vt:lpstr>
      <vt:lpstr> 2024 Earnings</vt:lpstr>
      <vt:lpstr>2023 2024 Bal Sheet</vt:lpstr>
      <vt:lpstr>PGS 2024 Tax Rate</vt:lpstr>
      <vt:lpstr>TEC 2021 MFR and PGS precedent</vt:lpstr>
      <vt:lpstr>PGS 2021 RC Data &gt;&gt;&gt;</vt:lpstr>
      <vt:lpstr>Earnings 2021 LTF E009</vt:lpstr>
      <vt:lpstr>Bal Sheet 2021 LTF E009</vt:lpstr>
      <vt:lpstr>'SCHLC26 '!Print_Area</vt:lpstr>
      <vt:lpstr>'SCHLC26  Workpaper'!Print_Area</vt:lpstr>
      <vt:lpstr>'SCHLC26 '!Print_Area_MI</vt:lpstr>
      <vt:lpstr>'SCHLC26  Workpaper'!Print_Area_MI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Hillary, Sean P.</dc:creator>
  <cp:lastModifiedBy>Randy1</cp:lastModifiedBy>
  <cp:lastPrinted>2020-08-18T19:43:52Z</cp:lastPrinted>
  <dcterms:created xsi:type="dcterms:W3CDTF">2019-12-16T18:29:33Z</dcterms:created>
  <dcterms:modified xsi:type="dcterms:W3CDTF">2023-07-24T15:46:31Z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0x01010040C38697FE604641A59B70F4815C7326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2023-01-30T16:23:23Z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b4aea1e4-7a2a-48ff-b8e3-2f7fd3c87014</vt:lpwstr>
  </property>
  <property fmtid="{D5CDD505-2E9C-101B-9397-08002B2CF9AE}" pid="9" name="MSIP_Label_a83f872e-d8d7-43ac-9961-0f2ad31e50e5_ContentBits">
    <vt:lpwstr>0</vt:lpwstr>
  </property>
</Properties>
</file>