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ctiveProjects\TECO\_PGS_Fcst23\Report\"/>
    </mc:Choice>
  </mc:AlternateContent>
  <xr:revisionPtr revIDLastSave="0" documentId="13_ncr:1_{3F86C94F-B4DA-44AC-BC87-8F5005C881D9}" xr6:coauthVersionLast="47" xr6:coauthVersionMax="47" xr10:uidLastSave="{00000000-0000-0000-0000-000000000000}"/>
  <bookViews>
    <workbookView xWindow="-120" yWindow="-120" windowWidth="29040" windowHeight="15840" xr2:uid="{0FF94EAC-C818-477D-837C-B09E57C04F71}"/>
  </bookViews>
  <sheets>
    <sheet name="ResUPC_Mdl" sheetId="8" r:id="rId1"/>
    <sheet name="ResCust_Mdl" sheetId="2" r:id="rId2"/>
    <sheet name="ResMdl_Graphs" sheetId="5" r:id="rId3"/>
    <sheet name="TY_ResUPC_EndUseEst" sheetId="1" r:id="rId4"/>
    <sheet name="ComUPC_Mdl" sheetId="7" r:id="rId5"/>
    <sheet name="ComCust_Mdl" sheetId="3" r:id="rId6"/>
    <sheet name="ComMdl_Graphs" sheetId="6" r:id="rId7"/>
    <sheet name="TY_ComUPC_EndUseEst" sheetId="4" r:id="rId8"/>
    <sheet name="Sheet1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Z15" i="1" l="1"/>
  <c r="CY15" i="1"/>
  <c r="CX15" i="1"/>
  <c r="CK17" i="4" l="1"/>
  <c r="CK16" i="4"/>
  <c r="CK15" i="4"/>
  <c r="CK14" i="4"/>
  <c r="CK13" i="4"/>
  <c r="CK12" i="4"/>
  <c r="CK11" i="4"/>
  <c r="CK10" i="4"/>
  <c r="CK9" i="4"/>
  <c r="CK8" i="4"/>
  <c r="CK7" i="4"/>
  <c r="CK6" i="4"/>
  <c r="CK5" i="4"/>
  <c r="CK4" i="4"/>
  <c r="CL18" i="4" l="1"/>
  <c r="CS15" i="4" s="1"/>
  <c r="CG5" i="1"/>
  <c r="CG6" i="1"/>
  <c r="CG7" i="1"/>
  <c r="CG8" i="1"/>
  <c r="CG9" i="1"/>
  <c r="CG10" i="1"/>
  <c r="CG11" i="1"/>
  <c r="CG12" i="1"/>
  <c r="CG13" i="1"/>
  <c r="CG14" i="1"/>
  <c r="CG15" i="1"/>
  <c r="CG4" i="1"/>
  <c r="CJ18" i="1"/>
  <c r="CK7" i="1" s="1"/>
  <c r="CI17" i="1"/>
  <c r="CI16" i="1"/>
  <c r="CI15" i="1"/>
  <c r="CI14" i="1"/>
  <c r="CI13" i="1"/>
  <c r="CI12" i="1"/>
  <c r="CI11" i="1"/>
  <c r="CI10" i="1"/>
  <c r="CI9" i="1"/>
  <c r="CI8" i="1"/>
  <c r="CI7" i="1"/>
  <c r="CI6" i="1"/>
  <c r="CI5" i="1"/>
  <c r="CI4" i="1"/>
  <c r="G4" i="1"/>
  <c r="CF16" i="4"/>
  <c r="CE16" i="4"/>
  <c r="CG15" i="4"/>
  <c r="CG14" i="4"/>
  <c r="CG13" i="4"/>
  <c r="CG12" i="4"/>
  <c r="CG11" i="4"/>
  <c r="CG10" i="4"/>
  <c r="CG9" i="4"/>
  <c r="CG8" i="4"/>
  <c r="CG7" i="4"/>
  <c r="CG6" i="4"/>
  <c r="CG5" i="4"/>
  <c r="CG4" i="4"/>
  <c r="BZ16" i="4"/>
  <c r="BY16" i="4"/>
  <c r="CA15" i="4"/>
  <c r="CA14" i="4"/>
  <c r="CA13" i="4"/>
  <c r="CA12" i="4"/>
  <c r="CA11" i="4"/>
  <c r="CA10" i="4"/>
  <c r="CA9" i="4"/>
  <c r="CA8" i="4"/>
  <c r="CA7" i="4"/>
  <c r="CA6" i="4"/>
  <c r="CA5" i="4"/>
  <c r="CA4" i="4"/>
  <c r="BT16" i="4"/>
  <c r="BS16" i="4"/>
  <c r="BU15" i="4"/>
  <c r="BU14" i="4"/>
  <c r="BU13" i="4"/>
  <c r="BU12" i="4"/>
  <c r="BU11" i="4"/>
  <c r="BU10" i="4"/>
  <c r="BU9" i="4"/>
  <c r="BU8" i="4"/>
  <c r="BU7" i="4"/>
  <c r="BU6" i="4"/>
  <c r="BU5" i="4"/>
  <c r="BU4" i="4"/>
  <c r="BN16" i="4"/>
  <c r="BM16" i="4"/>
  <c r="BO15" i="4"/>
  <c r="BO14" i="4"/>
  <c r="BO13" i="4"/>
  <c r="BO12" i="4"/>
  <c r="BO11" i="4"/>
  <c r="BO10" i="4"/>
  <c r="BO9" i="4"/>
  <c r="BO8" i="4"/>
  <c r="BO7" i="4"/>
  <c r="BO6" i="4"/>
  <c r="BO5" i="4"/>
  <c r="BO4" i="4"/>
  <c r="BH16" i="4"/>
  <c r="BG16" i="4"/>
  <c r="BI15" i="4"/>
  <c r="BI14" i="4"/>
  <c r="BI13" i="4"/>
  <c r="BI12" i="4"/>
  <c r="BI11" i="4"/>
  <c r="BI10" i="4"/>
  <c r="BI9" i="4"/>
  <c r="BI8" i="4"/>
  <c r="BI7" i="4"/>
  <c r="BI6" i="4"/>
  <c r="BI5" i="4"/>
  <c r="BI4" i="4"/>
  <c r="BB16" i="4"/>
  <c r="BA16" i="4"/>
  <c r="BC15" i="4"/>
  <c r="BC14" i="4"/>
  <c r="BC13" i="4"/>
  <c r="BC12" i="4"/>
  <c r="BC11" i="4"/>
  <c r="BC10" i="4"/>
  <c r="BC9" i="4"/>
  <c r="BC8" i="4"/>
  <c r="BC7" i="4"/>
  <c r="BC6" i="4"/>
  <c r="BC5" i="4"/>
  <c r="BC4" i="4"/>
  <c r="AV16" i="4"/>
  <c r="AU16" i="4"/>
  <c r="AW15" i="4"/>
  <c r="AW14" i="4"/>
  <c r="AW13" i="4"/>
  <c r="AW12" i="4"/>
  <c r="AW11" i="4"/>
  <c r="AW10" i="4"/>
  <c r="AW9" i="4"/>
  <c r="AW8" i="4"/>
  <c r="AW7" i="4"/>
  <c r="AW6" i="4"/>
  <c r="AW5" i="4"/>
  <c r="AW4" i="4"/>
  <c r="AP16" i="4"/>
  <c r="AO16" i="4"/>
  <c r="AQ15" i="4"/>
  <c r="AQ14" i="4"/>
  <c r="AQ13" i="4"/>
  <c r="AQ12" i="4"/>
  <c r="AQ11" i="4"/>
  <c r="AQ10" i="4"/>
  <c r="AQ9" i="4"/>
  <c r="AQ8" i="4"/>
  <c r="AQ7" i="4"/>
  <c r="AQ6" i="4"/>
  <c r="AQ5" i="4"/>
  <c r="AQ4" i="4"/>
  <c r="AJ16" i="4"/>
  <c r="AI16" i="4"/>
  <c r="AK15" i="4"/>
  <c r="AK14" i="4"/>
  <c r="AK13" i="4"/>
  <c r="AK12" i="4"/>
  <c r="AK11" i="4"/>
  <c r="AK10" i="4"/>
  <c r="AK9" i="4"/>
  <c r="AK8" i="4"/>
  <c r="AK7" i="4"/>
  <c r="AK6" i="4"/>
  <c r="AK5" i="4"/>
  <c r="AK4" i="4"/>
  <c r="AD16" i="4"/>
  <c r="AC16" i="4"/>
  <c r="AE15" i="4"/>
  <c r="AE14" i="4"/>
  <c r="AE13" i="4"/>
  <c r="AE12" i="4"/>
  <c r="AE11" i="4"/>
  <c r="AE10" i="4"/>
  <c r="AE9" i="4"/>
  <c r="AE8" i="4"/>
  <c r="AE7" i="4"/>
  <c r="AE6" i="4"/>
  <c r="AE5" i="4"/>
  <c r="AE4" i="4"/>
  <c r="X16" i="4"/>
  <c r="W16" i="4"/>
  <c r="Y15" i="4"/>
  <c r="Y14" i="4"/>
  <c r="Y13" i="4"/>
  <c r="Y12" i="4"/>
  <c r="Y11" i="4"/>
  <c r="Y10" i="4"/>
  <c r="Y9" i="4"/>
  <c r="Y8" i="4"/>
  <c r="Y7" i="4"/>
  <c r="Y6" i="4"/>
  <c r="Y5" i="4"/>
  <c r="Y4" i="4"/>
  <c r="R16" i="4"/>
  <c r="Q16" i="4"/>
  <c r="S15" i="4"/>
  <c r="S14" i="4"/>
  <c r="S13" i="4"/>
  <c r="S12" i="4"/>
  <c r="S11" i="4"/>
  <c r="S10" i="4"/>
  <c r="S9" i="4"/>
  <c r="S8" i="4"/>
  <c r="S7" i="4"/>
  <c r="S6" i="4"/>
  <c r="S5" i="4"/>
  <c r="S4" i="4"/>
  <c r="L16" i="4"/>
  <c r="K16" i="4"/>
  <c r="M15" i="4"/>
  <c r="M14" i="4"/>
  <c r="M13" i="4"/>
  <c r="M12" i="4"/>
  <c r="M11" i="4"/>
  <c r="M10" i="4"/>
  <c r="M9" i="4"/>
  <c r="M8" i="4"/>
  <c r="M7" i="4"/>
  <c r="M6" i="4"/>
  <c r="M5" i="4"/>
  <c r="M4" i="4"/>
  <c r="F16" i="4"/>
  <c r="CN4" i="4" s="1"/>
  <c r="E16" i="4"/>
  <c r="CM4" i="4" s="1"/>
  <c r="G15" i="4"/>
  <c r="G14" i="4"/>
  <c r="G13" i="4"/>
  <c r="G12" i="4"/>
  <c r="G11" i="4"/>
  <c r="G10" i="4"/>
  <c r="G9" i="4"/>
  <c r="G8" i="4"/>
  <c r="G7" i="4"/>
  <c r="G6" i="4"/>
  <c r="G5" i="4"/>
  <c r="G4" i="4"/>
  <c r="BE23" i="2"/>
  <c r="BF23" i="2"/>
  <c r="AM23" i="2"/>
  <c r="AN23" i="2"/>
  <c r="AA23" i="2"/>
  <c r="AB23" i="2"/>
  <c r="CS9" i="4" l="1"/>
  <c r="CO4" i="4"/>
  <c r="CS7" i="4"/>
  <c r="CS13" i="4"/>
  <c r="CS5" i="4"/>
  <c r="CS11" i="4"/>
  <c r="CS10" i="4"/>
  <c r="CS4" i="4"/>
  <c r="CS8" i="4"/>
  <c r="CS6" i="4"/>
  <c r="CS14" i="4"/>
  <c r="CS12" i="4"/>
  <c r="CS16" i="4"/>
  <c r="CN6" i="4"/>
  <c r="CN8" i="4"/>
  <c r="CN10" i="4"/>
  <c r="CN12" i="4"/>
  <c r="CN14" i="4"/>
  <c r="CN16" i="4"/>
  <c r="CM5" i="4"/>
  <c r="CM7" i="4"/>
  <c r="CM9" i="4"/>
  <c r="CM11" i="4"/>
  <c r="CM13" i="4"/>
  <c r="CM15" i="4"/>
  <c r="CM17" i="4"/>
  <c r="CO17" i="4" s="1"/>
  <c r="CN5" i="4"/>
  <c r="CN7" i="4"/>
  <c r="CP7" i="4" s="1"/>
  <c r="CQ7" i="4" s="1"/>
  <c r="CN9" i="4"/>
  <c r="CN11" i="4"/>
  <c r="CN13" i="4"/>
  <c r="CN15" i="4"/>
  <c r="CP15" i="4" s="1"/>
  <c r="CQ15" i="4" s="1"/>
  <c r="CN17" i="4"/>
  <c r="CM6" i="4"/>
  <c r="CO6" i="4" s="1"/>
  <c r="CM8" i="4"/>
  <c r="CO8" i="4" s="1"/>
  <c r="CM10" i="4"/>
  <c r="CO10" i="4" s="1"/>
  <c r="CM12" i="4"/>
  <c r="CO12" i="4" s="1"/>
  <c r="CM14" i="4"/>
  <c r="CO14" i="4" s="1"/>
  <c r="CM16" i="4"/>
  <c r="CO16" i="4" s="1"/>
  <c r="CP11" i="4"/>
  <c r="CQ11" i="4" s="1"/>
  <c r="CP4" i="4"/>
  <c r="CQ4" i="4" s="1"/>
  <c r="CK16" i="1"/>
  <c r="CK12" i="1"/>
  <c r="CK8" i="1"/>
  <c r="CK14" i="1"/>
  <c r="CK10" i="1"/>
  <c r="CK6" i="1"/>
  <c r="CK4" i="1"/>
  <c r="CK13" i="1"/>
  <c r="CK9" i="1"/>
  <c r="CK5" i="1"/>
  <c r="CK15" i="1"/>
  <c r="CK11" i="1"/>
  <c r="BZ17" i="4"/>
  <c r="CF17" i="4"/>
  <c r="CG16" i="4"/>
  <c r="CA16" i="4"/>
  <c r="BT17" i="4"/>
  <c r="BU16" i="4"/>
  <c r="BH17" i="4"/>
  <c r="BN17" i="4"/>
  <c r="BO16" i="4"/>
  <c r="BI16" i="4"/>
  <c r="BB17" i="4"/>
  <c r="BC16" i="4"/>
  <c r="AV17" i="4"/>
  <c r="AW16" i="4"/>
  <c r="AP17" i="4"/>
  <c r="AQ16" i="4"/>
  <c r="AK16" i="4"/>
  <c r="AJ17" i="4"/>
  <c r="AD17" i="4"/>
  <c r="AE16" i="4"/>
  <c r="X17" i="4"/>
  <c r="Y16" i="4"/>
  <c r="R17" i="4"/>
  <c r="S16" i="4"/>
  <c r="L17" i="4"/>
  <c r="M16" i="4"/>
  <c r="G16" i="4"/>
  <c r="F17" i="4"/>
  <c r="CA5" i="1"/>
  <c r="CA6" i="1"/>
  <c r="CA7" i="1"/>
  <c r="CA8" i="1"/>
  <c r="CA9" i="1"/>
  <c r="CA10" i="1"/>
  <c r="CA11" i="1"/>
  <c r="CA12" i="1"/>
  <c r="CA13" i="1"/>
  <c r="CA14" i="1"/>
  <c r="CA15" i="1"/>
  <c r="CA4" i="1"/>
  <c r="BU5" i="1"/>
  <c r="BU6" i="1"/>
  <c r="BU7" i="1"/>
  <c r="BU8" i="1"/>
  <c r="BU9" i="1"/>
  <c r="BU10" i="1"/>
  <c r="BU11" i="1"/>
  <c r="BU12" i="1"/>
  <c r="BU13" i="1"/>
  <c r="BU14" i="1"/>
  <c r="BU15" i="1"/>
  <c r="BU4" i="1"/>
  <c r="BO5" i="1"/>
  <c r="BO6" i="1"/>
  <c r="BO7" i="1"/>
  <c r="BO8" i="1"/>
  <c r="BO9" i="1"/>
  <c r="BO10" i="1"/>
  <c r="BO11" i="1"/>
  <c r="BO12" i="1"/>
  <c r="BO13" i="1"/>
  <c r="BO14" i="1"/>
  <c r="BO15" i="1"/>
  <c r="BO4" i="1"/>
  <c r="BI5" i="1"/>
  <c r="BI6" i="1"/>
  <c r="BI7" i="1"/>
  <c r="BI8" i="1"/>
  <c r="BI9" i="1"/>
  <c r="BI10" i="1"/>
  <c r="BI11" i="1"/>
  <c r="BI12" i="1"/>
  <c r="BI13" i="1"/>
  <c r="BI14" i="1"/>
  <c r="BI15" i="1"/>
  <c r="BI4" i="1"/>
  <c r="BC5" i="1"/>
  <c r="BC6" i="1"/>
  <c r="BC7" i="1"/>
  <c r="BC8" i="1"/>
  <c r="BC9" i="1"/>
  <c r="BC10" i="1"/>
  <c r="BC11" i="1"/>
  <c r="BC12" i="1"/>
  <c r="BC13" i="1"/>
  <c r="BC14" i="1"/>
  <c r="BC15" i="1"/>
  <c r="BC4" i="1"/>
  <c r="AW15" i="1"/>
  <c r="AW5" i="1"/>
  <c r="AW6" i="1"/>
  <c r="AW7" i="1"/>
  <c r="AW8" i="1"/>
  <c r="AW9" i="1"/>
  <c r="AW10" i="1"/>
  <c r="AW11" i="1"/>
  <c r="AW12" i="1"/>
  <c r="AW13" i="1"/>
  <c r="AW14" i="1"/>
  <c r="AW4" i="1"/>
  <c r="AQ5" i="1"/>
  <c r="AQ6" i="1"/>
  <c r="AQ7" i="1"/>
  <c r="AQ8" i="1"/>
  <c r="AQ9" i="1"/>
  <c r="AQ10" i="1"/>
  <c r="AQ11" i="1"/>
  <c r="AQ12" i="1"/>
  <c r="AQ13" i="1"/>
  <c r="AQ14" i="1"/>
  <c r="AQ15" i="1"/>
  <c r="AQ4" i="1"/>
  <c r="AK10" i="1"/>
  <c r="AK11" i="1"/>
  <c r="AK12" i="1"/>
  <c r="AK5" i="1"/>
  <c r="AK6" i="1"/>
  <c r="AK7" i="1"/>
  <c r="AK8" i="1"/>
  <c r="AK9" i="1"/>
  <c r="AK13" i="1"/>
  <c r="AK14" i="1"/>
  <c r="AK15" i="1"/>
  <c r="AK4" i="1"/>
  <c r="AE5" i="1"/>
  <c r="AE6" i="1"/>
  <c r="AE7" i="1"/>
  <c r="AE8" i="1"/>
  <c r="AE9" i="1"/>
  <c r="AE10" i="1"/>
  <c r="AE11" i="1"/>
  <c r="AE12" i="1"/>
  <c r="AE13" i="1"/>
  <c r="AE14" i="1"/>
  <c r="AE15" i="1"/>
  <c r="AE4" i="1"/>
  <c r="CF16" i="1"/>
  <c r="CM17" i="1" s="1"/>
  <c r="CE16" i="1"/>
  <c r="CL17" i="1" s="1"/>
  <c r="BZ16" i="1"/>
  <c r="CM16" i="1" s="1"/>
  <c r="CO16" i="1" s="1"/>
  <c r="CP16" i="1" s="1"/>
  <c r="BY16" i="1"/>
  <c r="CL16" i="1" s="1"/>
  <c r="BT16" i="1"/>
  <c r="CM15" i="1" s="1"/>
  <c r="BS16" i="1"/>
  <c r="CL15" i="1" s="1"/>
  <c r="BN16" i="1"/>
  <c r="CM14" i="1" s="1"/>
  <c r="CO14" i="1" s="1"/>
  <c r="CP14" i="1" s="1"/>
  <c r="BM16" i="1"/>
  <c r="CL14" i="1" s="1"/>
  <c r="BH16" i="1"/>
  <c r="CM13" i="1" s="1"/>
  <c r="BG16" i="1"/>
  <c r="CL13" i="1" s="1"/>
  <c r="BB16" i="1"/>
  <c r="CM12" i="1" s="1"/>
  <c r="CO12" i="1" s="1"/>
  <c r="CP12" i="1" s="1"/>
  <c r="BA16" i="1"/>
  <c r="CL12" i="1" s="1"/>
  <c r="AV16" i="1"/>
  <c r="CM11" i="1" s="1"/>
  <c r="AU16" i="1"/>
  <c r="CL11" i="1" s="1"/>
  <c r="AP16" i="1"/>
  <c r="CM10" i="1" s="1"/>
  <c r="CO10" i="1" s="1"/>
  <c r="CP10" i="1" s="1"/>
  <c r="AO16" i="1"/>
  <c r="CL10" i="1" s="1"/>
  <c r="AJ16" i="1"/>
  <c r="CM9" i="1" s="1"/>
  <c r="AI16" i="1"/>
  <c r="CL9" i="1" s="1"/>
  <c r="AD16" i="1"/>
  <c r="CM8" i="1" s="1"/>
  <c r="CO8" i="1" s="1"/>
  <c r="CP8" i="1" s="1"/>
  <c r="AC16" i="1"/>
  <c r="CL8" i="1" s="1"/>
  <c r="X16" i="1"/>
  <c r="CM7" i="1" s="1"/>
  <c r="W16" i="1"/>
  <c r="CL7" i="1" s="1"/>
  <c r="Y15" i="1"/>
  <c r="Y14" i="1"/>
  <c r="Y13" i="1"/>
  <c r="Y12" i="1"/>
  <c r="Y11" i="1"/>
  <c r="Y10" i="1"/>
  <c r="Y9" i="1"/>
  <c r="Y8" i="1"/>
  <c r="Y7" i="1"/>
  <c r="Y6" i="1"/>
  <c r="Y5" i="1"/>
  <c r="Y4" i="1"/>
  <c r="R16" i="1"/>
  <c r="CM6" i="1" s="1"/>
  <c r="Q16" i="1"/>
  <c r="CL6" i="1" s="1"/>
  <c r="S15" i="1"/>
  <c r="S14" i="1"/>
  <c r="S13" i="1"/>
  <c r="S12" i="1"/>
  <c r="S11" i="1"/>
  <c r="S10" i="1"/>
  <c r="S9" i="1"/>
  <c r="S8" i="1"/>
  <c r="S7" i="1"/>
  <c r="S6" i="1"/>
  <c r="S5" i="1"/>
  <c r="S4" i="1"/>
  <c r="L16" i="1"/>
  <c r="CM5" i="1" s="1"/>
  <c r="K16" i="1"/>
  <c r="CL5" i="1" s="1"/>
  <c r="M5" i="1"/>
  <c r="M6" i="1"/>
  <c r="M7" i="1"/>
  <c r="M8" i="1"/>
  <c r="M9" i="1"/>
  <c r="M10" i="1"/>
  <c r="M11" i="1"/>
  <c r="M12" i="1"/>
  <c r="M13" i="1"/>
  <c r="M14" i="1"/>
  <c r="M15" i="1"/>
  <c r="M4" i="1"/>
  <c r="G5" i="1"/>
  <c r="G6" i="1"/>
  <c r="G7" i="1"/>
  <c r="G8" i="1"/>
  <c r="G9" i="1"/>
  <c r="G10" i="1"/>
  <c r="G11" i="1"/>
  <c r="G12" i="1"/>
  <c r="G13" i="1"/>
  <c r="G14" i="1"/>
  <c r="G15" i="1"/>
  <c r="F16" i="1"/>
  <c r="CM4" i="1" s="1"/>
  <c r="E16" i="1"/>
  <c r="CL4" i="1" s="1"/>
  <c r="CO9" i="1" l="1"/>
  <c r="CP9" i="1" s="1"/>
  <c r="CO11" i="1"/>
  <c r="CP11" i="1" s="1"/>
  <c r="CO13" i="1"/>
  <c r="CP13" i="1" s="1"/>
  <c r="CO15" i="1"/>
  <c r="CP15" i="1" s="1"/>
  <c r="CO5" i="1"/>
  <c r="CP5" i="1" s="1"/>
  <c r="CO9" i="4"/>
  <c r="CP10" i="4"/>
  <c r="CQ10" i="4" s="1"/>
  <c r="CO11" i="4"/>
  <c r="CP13" i="4"/>
  <c r="CQ13" i="4" s="1"/>
  <c r="CO13" i="4"/>
  <c r="CP5" i="4"/>
  <c r="CQ5" i="4" s="1"/>
  <c r="CO5" i="4"/>
  <c r="CP14" i="4"/>
  <c r="CQ14" i="4" s="1"/>
  <c r="CP6" i="4"/>
  <c r="CQ6" i="4" s="1"/>
  <c r="CP17" i="4"/>
  <c r="CQ17" i="4" s="1"/>
  <c r="CO15" i="4"/>
  <c r="CO7" i="4"/>
  <c r="CP9" i="4"/>
  <c r="CQ9" i="4" s="1"/>
  <c r="CS17" i="4"/>
  <c r="CS18" i="4" s="1"/>
  <c r="CM18" i="4"/>
  <c r="CP16" i="4"/>
  <c r="CQ16" i="4" s="1"/>
  <c r="CP12" i="4"/>
  <c r="CQ12" i="4" s="1"/>
  <c r="CP8" i="4"/>
  <c r="CQ8" i="4" s="1"/>
  <c r="AW17" i="4"/>
  <c r="BO17" i="4"/>
  <c r="Y17" i="4"/>
  <c r="BI17" i="4"/>
  <c r="AK17" i="4"/>
  <c r="S17" i="4"/>
  <c r="AE17" i="4"/>
  <c r="AQ17" i="4"/>
  <c r="BC17" i="4"/>
  <c r="CA17" i="4"/>
  <c r="M17" i="4"/>
  <c r="BU17" i="4"/>
  <c r="G17" i="4"/>
  <c r="CG17" i="4"/>
  <c r="CO7" i="1"/>
  <c r="CP7" i="1" s="1"/>
  <c r="CO17" i="1"/>
  <c r="CP17" i="1" s="1"/>
  <c r="CK17" i="1"/>
  <c r="CK18" i="1" s="1"/>
  <c r="CO4" i="1"/>
  <c r="CP4" i="1" s="1"/>
  <c r="CO6" i="1"/>
  <c r="CP6" i="1" s="1"/>
  <c r="X17" i="1"/>
  <c r="AP17" i="1"/>
  <c r="BO16" i="1"/>
  <c r="L17" i="1"/>
  <c r="BH17" i="1"/>
  <c r="AW16" i="1"/>
  <c r="BI16" i="1"/>
  <c r="AE16" i="1"/>
  <c r="CF17" i="1"/>
  <c r="Y16" i="1"/>
  <c r="BB17" i="1"/>
  <c r="BN17" i="1"/>
  <c r="AJ17" i="1"/>
  <c r="M16" i="1"/>
  <c r="BT17" i="1"/>
  <c r="AK16" i="1"/>
  <c r="BZ17" i="1"/>
  <c r="CG16" i="1"/>
  <c r="CA16" i="1"/>
  <c r="BU16" i="1"/>
  <c r="BC16" i="1"/>
  <c r="AQ16" i="1"/>
  <c r="AV17" i="1"/>
  <c r="AD17" i="1"/>
  <c r="F17" i="1"/>
  <c r="S16" i="1"/>
  <c r="R17" i="1"/>
  <c r="G16" i="1"/>
  <c r="BI17" i="1" l="1"/>
  <c r="CN13" i="1"/>
  <c r="BO17" i="1"/>
  <c r="CN14" i="1"/>
  <c r="BU17" i="1"/>
  <c r="CN15" i="1"/>
  <c r="AE17" i="1"/>
  <c r="CN8" i="1"/>
  <c r="CA17" i="1"/>
  <c r="CN16" i="1"/>
  <c r="AQ17" i="1"/>
  <c r="CN10" i="1"/>
  <c r="AW17" i="1"/>
  <c r="CN11" i="1"/>
  <c r="AK17" i="1"/>
  <c r="CN9" i="1"/>
  <c r="BC17" i="1"/>
  <c r="CN12" i="1"/>
  <c r="CN18" i="4"/>
  <c r="CP18" i="4" s="1"/>
  <c r="CQ18" i="4" s="1"/>
  <c r="Y17" i="1"/>
  <c r="CN7" i="1"/>
  <c r="CL18" i="1"/>
  <c r="CM18" i="1"/>
  <c r="CG17" i="1"/>
  <c r="CN17" i="1"/>
  <c r="S17" i="1"/>
  <c r="CN6" i="1"/>
  <c r="M17" i="1"/>
  <c r="CN5" i="1"/>
  <c r="G17" i="1"/>
  <c r="CN4" i="1"/>
  <c r="CO18" i="4" l="1"/>
  <c r="CN18" i="1"/>
  <c r="CO18" i="1"/>
  <c r="CP18" i="1" s="1"/>
</calcChain>
</file>

<file path=xl/sharedStrings.xml><?xml version="1.0" encoding="utf-8"?>
<sst xmlns="http://schemas.openxmlformats.org/spreadsheetml/2006/main" count="1815" uniqueCount="125">
  <si>
    <t>Year</t>
  </si>
  <si>
    <t>Month</t>
  </si>
  <si>
    <t>Pred</t>
  </si>
  <si>
    <t>XHeat</t>
  </si>
  <si>
    <t>Total</t>
  </si>
  <si>
    <t>NonHeat</t>
  </si>
  <si>
    <t>Miami</t>
  </si>
  <si>
    <t>Pct</t>
  </si>
  <si>
    <t>Tampa</t>
  </si>
  <si>
    <t>St Pete</t>
  </si>
  <si>
    <t>Orlando</t>
  </si>
  <si>
    <t>Eustis</t>
  </si>
  <si>
    <t>Jacksonville</t>
  </si>
  <si>
    <t>Lakeland</t>
  </si>
  <si>
    <t>Avon Park</t>
  </si>
  <si>
    <t>Sarasota</t>
  </si>
  <si>
    <t>Jupiter</t>
  </si>
  <si>
    <t>Panama City</t>
  </si>
  <si>
    <t>Ocala</t>
  </si>
  <si>
    <t xml:space="preserve"> </t>
  </si>
  <si>
    <t>Model Statistics</t>
  </si>
  <si>
    <t>Iterations</t>
  </si>
  <si>
    <t>Adjusted Observations</t>
  </si>
  <si>
    <t>Deg. of Freedom for Error</t>
  </si>
  <si>
    <t>R-Squared</t>
  </si>
  <si>
    <t>Adjusted R-Squared</t>
  </si>
  <si>
    <t>AIC</t>
  </si>
  <si>
    <t>BIC</t>
  </si>
  <si>
    <t>Model Sum of Squares</t>
  </si>
  <si>
    <t>Sum of Squared Errors</t>
  </si>
  <si>
    <t>Mean Squared Error</t>
  </si>
  <si>
    <t>Std. Error of Regression</t>
  </si>
  <si>
    <t>Mean Abs. Dev. (MAD)</t>
  </si>
  <si>
    <t>Mean Abs. % Err. (MAPE)</t>
  </si>
  <si>
    <t>Durbin-Watson Statistic</t>
  </si>
  <si>
    <t>Predicted</t>
  </si>
  <si>
    <t>Variable</t>
  </si>
  <si>
    <t>mResVars.XHeat</t>
  </si>
  <si>
    <t>mResVars.XOther</t>
  </si>
  <si>
    <t>mBin.Mar</t>
  </si>
  <si>
    <t>mBin.Apr</t>
  </si>
  <si>
    <t>mBin.Jan17</t>
  </si>
  <si>
    <t>mBin.July2019Plus</t>
  </si>
  <si>
    <t>MA(1)</t>
  </si>
  <si>
    <t>Coefficient</t>
  </si>
  <si>
    <t>mUPC.ResCVD</t>
  </si>
  <si>
    <t>mBin.May</t>
  </si>
  <si>
    <t>mBin.Jun</t>
  </si>
  <si>
    <t>mBin.Jul</t>
  </si>
  <si>
    <t>mBin.Aug</t>
  </si>
  <si>
    <t>mBin.Sep</t>
  </si>
  <si>
    <t>mBin.Oct</t>
  </si>
  <si>
    <t>mBin.Nov</t>
  </si>
  <si>
    <t>StdErr</t>
  </si>
  <si>
    <t>T-Stat</t>
  </si>
  <si>
    <t>P-Value</t>
  </si>
  <si>
    <t>mBin.Feb</t>
  </si>
  <si>
    <t>mBin.TrendVar</t>
  </si>
  <si>
    <t>mBin.Feb22</t>
  </si>
  <si>
    <t>Daytona</t>
  </si>
  <si>
    <t>mBin.Yr20Plus</t>
  </si>
  <si>
    <t>mBin.Dec19</t>
  </si>
  <si>
    <t>mBin.Mar17</t>
  </si>
  <si>
    <t>mBin.Bef17</t>
  </si>
  <si>
    <t>mBin.Yr21Plus</t>
  </si>
  <si>
    <t>mBin.Yr19</t>
  </si>
  <si>
    <t>mEcon.HseHlds_Div</t>
  </si>
  <si>
    <t>AR(1)</t>
  </si>
  <si>
    <t>CONST</t>
  </si>
  <si>
    <t>mBin.Jan</t>
  </si>
  <si>
    <t>MA(2)</t>
  </si>
  <si>
    <t>MA(3)</t>
  </si>
  <si>
    <t>mEcon.Emp_Div</t>
  </si>
  <si>
    <t>ResCusts.Predicted</t>
  </si>
  <si>
    <t>mBin.Const</t>
  </si>
  <si>
    <t>ResCusts.Filled</t>
  </si>
  <si>
    <t>mComVars.XHeat</t>
  </si>
  <si>
    <t>mComVars.XOther</t>
  </si>
  <si>
    <t>mUPC.NResCVD</t>
  </si>
  <si>
    <t>mBin.May20</t>
  </si>
  <si>
    <t>mBin.Jun20</t>
  </si>
  <si>
    <t>mBin.AftApr21</t>
  </si>
  <si>
    <t>mBin.Apr20</t>
  </si>
  <si>
    <t>mBin.Apr21</t>
  </si>
  <si>
    <t>mBin.Sep17</t>
  </si>
  <si>
    <t>mBin.Yr18Plus</t>
  </si>
  <si>
    <t>mBin.Jul17</t>
  </si>
  <si>
    <t>mBin.Nov17</t>
  </si>
  <si>
    <t>mBin.Dec17</t>
  </si>
  <si>
    <t>mBin.May18</t>
  </si>
  <si>
    <t>mBin.Oct19</t>
  </si>
  <si>
    <t>mBin.Jan20</t>
  </si>
  <si>
    <t xml:space="preserve">  </t>
  </si>
  <si>
    <t>mBin.Apr14</t>
  </si>
  <si>
    <t>mBin.Nov18</t>
  </si>
  <si>
    <t>mBin.Dec18</t>
  </si>
  <si>
    <t>mBin.Jun14</t>
  </si>
  <si>
    <t>mBin.Mar14</t>
  </si>
  <si>
    <t>St.Pete</t>
  </si>
  <si>
    <t>AvonPark</t>
  </si>
  <si>
    <t>Fort Mayers</t>
  </si>
  <si>
    <t>St. Pete</t>
  </si>
  <si>
    <t>Constant term</t>
  </si>
  <si>
    <t>FortMyers</t>
  </si>
  <si>
    <t>Weights</t>
  </si>
  <si>
    <t>Zones</t>
  </si>
  <si>
    <t>All</t>
  </si>
  <si>
    <t>Custs</t>
  </si>
  <si>
    <t>Wt</t>
  </si>
  <si>
    <t>Heating</t>
  </si>
  <si>
    <t>ShrHeat</t>
  </si>
  <si>
    <t>ShrNonHeat</t>
  </si>
  <si>
    <t>Weights - 2024 customers</t>
  </si>
  <si>
    <t>South Atlantic Model</t>
  </si>
  <si>
    <t>Other</t>
  </si>
  <si>
    <t>SmlCom AvgUse</t>
  </si>
  <si>
    <t>SmlCom Custs</t>
  </si>
  <si>
    <t>Res Customers</t>
  </si>
  <si>
    <t>Res AvgUse</t>
  </si>
  <si>
    <t>Res Avg Use Models</t>
  </si>
  <si>
    <t>Res Customer Models</t>
  </si>
  <si>
    <t>Test-Year Base and Heating Estimated Use</t>
  </si>
  <si>
    <t>Sml Commercial Average Use Mdls</t>
  </si>
  <si>
    <t>Small Com Cust Models</t>
  </si>
  <si>
    <t>Test-Year Estimated Heating and Base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</si>
</sst>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0" fontId="0" fillId="0" borderId="0" xfId="0" applyNumberFormat="1"/>
    <xf numFmtId="0" fontId="0" fillId="0" borderId="1" xfId="0" applyBorder="1"/>
    <xf numFmtId="0" fontId="0" fillId="0" borderId="3" xfId="0" applyBorder="1"/>
    <xf numFmtId="4" fontId="0" fillId="0" borderId="5" xfId="0" applyNumberFormat="1" applyBorder="1"/>
    <xf numFmtId="10" fontId="0" fillId="0" borderId="5" xfId="0" applyNumberFormat="1" applyBorder="1"/>
    <xf numFmtId="0" fontId="0" fillId="0" borderId="8" xfId="0" applyBorder="1"/>
    <xf numFmtId="0" fontId="0" fillId="0" borderId="2" xfId="0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" fontId="0" fillId="0" borderId="0" xfId="0" applyNumberFormat="1"/>
    <xf numFmtId="10" fontId="0" fillId="0" borderId="8" xfId="0" applyNumberForma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9" xfId="0" applyBorder="1"/>
    <xf numFmtId="0" fontId="0" fillId="0" borderId="10" xfId="0" applyBorder="1"/>
    <xf numFmtId="0" fontId="2" fillId="0" borderId="9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2" fontId="0" fillId="0" borderId="0" xfId="0" applyNumberFormat="1"/>
    <xf numFmtId="2" fontId="0" fillId="0" borderId="5" xfId="0" applyNumberFormat="1" applyBorder="1"/>
    <xf numFmtId="43" fontId="0" fillId="0" borderId="0" xfId="1" applyFont="1" applyFill="1" applyBorder="1"/>
    <xf numFmtId="43" fontId="0" fillId="0" borderId="5" xfId="1" applyFont="1" applyFill="1" applyBorder="1"/>
    <xf numFmtId="1" fontId="0" fillId="0" borderId="5" xfId="1" applyNumberFormat="1" applyFont="1" applyFill="1" applyBorder="1"/>
    <xf numFmtId="2" fontId="2" fillId="0" borderId="11" xfId="0" applyNumberFormat="1" applyFont="1" applyBorder="1"/>
    <xf numFmtId="2" fontId="2" fillId="0" borderId="10" xfId="0" applyNumberFormat="1" applyFont="1" applyBorder="1"/>
    <xf numFmtId="43" fontId="2" fillId="0" borderId="11" xfId="1" applyFont="1" applyFill="1" applyBorder="1"/>
    <xf numFmtId="43" fontId="2" fillId="0" borderId="10" xfId="1" applyFont="1" applyFill="1" applyBorder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6" xfId="0" applyFont="1" applyBorder="1"/>
    <xf numFmtId="164" fontId="0" fillId="0" borderId="7" xfId="2" applyNumberFormat="1" applyFont="1" applyFill="1" applyBorder="1"/>
    <xf numFmtId="9" fontId="0" fillId="0" borderId="8" xfId="2" applyFont="1" applyFill="1" applyBorder="1"/>
    <xf numFmtId="0" fontId="0" fillId="0" borderId="11" xfId="0" applyBorder="1"/>
    <xf numFmtId="164" fontId="0" fillId="0" borderId="11" xfId="2" applyNumberFormat="1" applyFont="1" applyFill="1" applyBorder="1"/>
    <xf numFmtId="9" fontId="0" fillId="0" borderId="10" xfId="2" applyFont="1" applyFill="1" applyBorder="1"/>
    <xf numFmtId="3" fontId="2" fillId="0" borderId="0" xfId="0" applyNumberFormat="1" applyFont="1"/>
    <xf numFmtId="10" fontId="2" fillId="0" borderId="10" xfId="0" applyNumberFormat="1" applyFont="1" applyBorder="1"/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0" fontId="0" fillId="0" borderId="5" xfId="0" applyNumberFormat="1" applyBorder="1" applyAlignment="1">
      <alignment horizontal="right"/>
    </xf>
    <xf numFmtId="10" fontId="0" fillId="0" borderId="3" xfId="0" applyNumberFormat="1" applyBorder="1"/>
    <xf numFmtId="3" fontId="0" fillId="0" borderId="5" xfId="0" applyNumberFormat="1" applyBorder="1"/>
    <xf numFmtId="3" fontId="0" fillId="0" borderId="0" xfId="0" applyNumberFormat="1"/>
    <xf numFmtId="3" fontId="0" fillId="0" borderId="7" xfId="0" applyNumberFormat="1" applyBorder="1"/>
    <xf numFmtId="3" fontId="0" fillId="0" borderId="8" xfId="0" applyNumberForma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 indent="1"/>
    </xf>
    <xf numFmtId="164" fontId="2" fillId="0" borderId="0" xfId="0" applyNumberFormat="1" applyFont="1"/>
    <xf numFmtId="43" fontId="2" fillId="0" borderId="0" xfId="0" applyNumberFormat="1" applyFont="1"/>
    <xf numFmtId="164" fontId="1" fillId="0" borderId="0" xfId="2" applyNumberFormat="1" applyFont="1"/>
    <xf numFmtId="164" fontId="0" fillId="0" borderId="0" xfId="0" applyNumberFormat="1"/>
    <xf numFmtId="43" fontId="0" fillId="0" borderId="0" xfId="0" applyNumberFormat="1"/>
    <xf numFmtId="43" fontId="2" fillId="0" borderId="0" xfId="1" applyFont="1"/>
    <xf numFmtId="164" fontId="2" fillId="0" borderId="0" xfId="2" applyNumberFormat="1" applyFont="1"/>
    <xf numFmtId="164" fontId="1" fillId="0" borderId="0" xfId="2" applyNumberFormat="1" applyFont="1" applyFill="1"/>
    <xf numFmtId="2" fontId="2" fillId="0" borderId="0" xfId="0" applyNumberFormat="1" applyFont="1"/>
    <xf numFmtId="0" fontId="0" fillId="0" borderId="0" xfId="0" applyAlignment="1">
      <alignment horizontal="right"/>
    </xf>
    <xf numFmtId="0" fontId="3" fillId="0" borderId="0" xfId="0" applyFont="1"/>
    <xf numFmtId="164" fontId="3" fillId="0" borderId="0" xfId="2" applyNumberFormat="1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0" fontId="0" fillId="0" borderId="0" xfId="0" applyFill="1" applyAlignment="1">
      <alignment horizontal="right" indent="1"/>
    </xf>
    <xf numFmtId="3" fontId="0" fillId="0" borderId="0" xfId="0" applyNumberFormat="1" applyFill="1"/>
    <xf numFmtId="43" fontId="0" fillId="0" borderId="0" xfId="0" applyNumberFormat="1" applyFill="1"/>
    <xf numFmtId="164" fontId="0" fillId="0" borderId="0" xfId="0" applyNumberFormat="1" applyFill="1"/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88DA148C-21FE-45C5-9B21-B313DA4F77E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 u="sng">
                <a:solidFill>
                  <a:sysClr val="windowText" lastClr="000000"/>
                </a:solidFill>
              </a:rPr>
              <a:t>Actual</a:t>
            </a:r>
            <a:r>
              <a:rPr lang="en-US" b="1" u="sng" baseline="0">
                <a:solidFill>
                  <a:sysClr val="windowText" lastClr="000000"/>
                </a:solidFill>
              </a:rPr>
              <a:t> Vs Predicted</a:t>
            </a:r>
            <a:endParaRPr lang="en-US" b="1" u="sng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875542869769853"/>
          <c:y val="0.17171296296296298"/>
          <c:w val="0.66333528463564984"/>
          <c:h val="0.5813965441819772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ResCust_Mdl!#REF!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ResCust_Mdl!#REF!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ResCust_Mdl!#REF!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46D-485E-86E4-F35AFE4A4E8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ResCust_Mdl!#REF!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ResCust_Mdl!#REF!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ResCust_Mdl!#REF!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46D-485E-86E4-F35AFE4A4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825984"/>
        <c:axId val="654826816"/>
      </c:lineChart>
      <c:catAx>
        <c:axId val="65482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826816"/>
        <c:crosses val="autoZero"/>
        <c:auto val="1"/>
        <c:lblAlgn val="ctr"/>
        <c:lblOffset val="100"/>
        <c:tickLblSkip val="12"/>
        <c:noMultiLvlLbl val="0"/>
      </c:catAx>
      <c:valAx>
        <c:axId val="6548268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Customers</a:t>
                </a:r>
              </a:p>
            </c:rich>
          </c:tx>
          <c:layout>
            <c:manualLayout>
              <c:xMode val="edge"/>
              <c:yMode val="edge"/>
              <c:x val="1.0779339346109477E-2"/>
              <c:y val="0.35970290172061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8259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2333705944739892"/>
          <c:y val="0.49131889763779518"/>
          <c:w val="0.2305187529103277"/>
          <c:h val="0.13368110236220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 u="sng">
                <a:solidFill>
                  <a:sysClr val="windowText" lastClr="000000"/>
                </a:solidFill>
              </a:rPr>
              <a:t>Actual</a:t>
            </a:r>
            <a:r>
              <a:rPr lang="en-US" b="1" u="sng" baseline="0">
                <a:solidFill>
                  <a:sysClr val="windowText" lastClr="000000"/>
                </a:solidFill>
              </a:rPr>
              <a:t> Vs Predicted</a:t>
            </a:r>
            <a:endParaRPr lang="en-US" b="1" u="sng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875542869769853"/>
          <c:y val="0.17171296296296298"/>
          <c:w val="0.66333528463564984"/>
          <c:h val="0.5813965441819772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ComCust_Mdl!#REF!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ComCust_Mdl!#REF!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ComCust_Mdl!#REF!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97C-4CFF-B6BF-F5690076659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ComCust_Mdl!#REF!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ComCust_Mdl!#REF!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ComCust_Mdl!#REF!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97C-4CFF-B6BF-F56900766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825984"/>
        <c:axId val="654826816"/>
      </c:lineChart>
      <c:catAx>
        <c:axId val="65482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826816"/>
        <c:crosses val="autoZero"/>
        <c:auto val="1"/>
        <c:lblAlgn val="ctr"/>
        <c:lblOffset val="100"/>
        <c:tickLblSkip val="12"/>
        <c:noMultiLvlLbl val="0"/>
      </c:catAx>
      <c:valAx>
        <c:axId val="6548268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Customers</a:t>
                </a:r>
              </a:p>
            </c:rich>
          </c:tx>
          <c:layout>
            <c:manualLayout>
              <c:xMode val="edge"/>
              <c:yMode val="edge"/>
              <c:x val="1.0779339346109477E-2"/>
              <c:y val="0.359702901720618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8259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2333705944739892"/>
          <c:y val="0.49131889763779518"/>
          <c:w val="0.2305187529103277"/>
          <c:h val="0.13368110236220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accen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6.png"/><Relationship Id="rId13" Type="http://schemas.openxmlformats.org/officeDocument/2006/relationships/image" Target="../media/image41.png"/><Relationship Id="rId18" Type="http://schemas.openxmlformats.org/officeDocument/2006/relationships/image" Target="../media/image46.png"/><Relationship Id="rId26" Type="http://schemas.openxmlformats.org/officeDocument/2006/relationships/image" Target="../media/image54.png"/><Relationship Id="rId3" Type="http://schemas.openxmlformats.org/officeDocument/2006/relationships/image" Target="../media/image31.png"/><Relationship Id="rId21" Type="http://schemas.openxmlformats.org/officeDocument/2006/relationships/image" Target="../media/image49.png"/><Relationship Id="rId7" Type="http://schemas.openxmlformats.org/officeDocument/2006/relationships/image" Target="../media/image35.png"/><Relationship Id="rId12" Type="http://schemas.openxmlformats.org/officeDocument/2006/relationships/image" Target="../media/image40.png"/><Relationship Id="rId17" Type="http://schemas.openxmlformats.org/officeDocument/2006/relationships/image" Target="../media/image45.png"/><Relationship Id="rId25" Type="http://schemas.openxmlformats.org/officeDocument/2006/relationships/image" Target="../media/image53.png"/><Relationship Id="rId2" Type="http://schemas.openxmlformats.org/officeDocument/2006/relationships/image" Target="../media/image30.png"/><Relationship Id="rId16" Type="http://schemas.openxmlformats.org/officeDocument/2006/relationships/image" Target="../media/image44.png"/><Relationship Id="rId20" Type="http://schemas.openxmlformats.org/officeDocument/2006/relationships/image" Target="../media/image48.png"/><Relationship Id="rId1" Type="http://schemas.openxmlformats.org/officeDocument/2006/relationships/image" Target="../media/image29.png"/><Relationship Id="rId6" Type="http://schemas.openxmlformats.org/officeDocument/2006/relationships/image" Target="../media/image34.png"/><Relationship Id="rId11" Type="http://schemas.openxmlformats.org/officeDocument/2006/relationships/image" Target="../media/image39.png"/><Relationship Id="rId24" Type="http://schemas.openxmlformats.org/officeDocument/2006/relationships/image" Target="../media/image52.png"/><Relationship Id="rId5" Type="http://schemas.openxmlformats.org/officeDocument/2006/relationships/image" Target="../media/image33.png"/><Relationship Id="rId15" Type="http://schemas.openxmlformats.org/officeDocument/2006/relationships/image" Target="../media/image43.png"/><Relationship Id="rId23" Type="http://schemas.openxmlformats.org/officeDocument/2006/relationships/image" Target="../media/image51.png"/><Relationship Id="rId28" Type="http://schemas.openxmlformats.org/officeDocument/2006/relationships/image" Target="../media/image56.png"/><Relationship Id="rId10" Type="http://schemas.openxmlformats.org/officeDocument/2006/relationships/image" Target="../media/image38.png"/><Relationship Id="rId19" Type="http://schemas.openxmlformats.org/officeDocument/2006/relationships/image" Target="../media/image47.png"/><Relationship Id="rId4" Type="http://schemas.openxmlformats.org/officeDocument/2006/relationships/image" Target="../media/image32.png"/><Relationship Id="rId9" Type="http://schemas.openxmlformats.org/officeDocument/2006/relationships/image" Target="../media/image37.png"/><Relationship Id="rId14" Type="http://schemas.openxmlformats.org/officeDocument/2006/relationships/image" Target="../media/image42.png"/><Relationship Id="rId22" Type="http://schemas.openxmlformats.org/officeDocument/2006/relationships/image" Target="../media/image50.png"/><Relationship Id="rId27" Type="http://schemas.openxmlformats.org/officeDocument/2006/relationships/image" Target="../media/image5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369795</xdr:colOff>
      <xdr:row>22</xdr:row>
      <xdr:rowOff>0</xdr:rowOff>
    </xdr:from>
    <xdr:to>
      <xdr:col>6</xdr:col>
      <xdr:colOff>395941</xdr:colOff>
      <xdr:row>22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74C428-8396-5FBC-E492-17B34970C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18</xdr:row>
      <xdr:rowOff>180976</xdr:rowOff>
    </xdr:from>
    <xdr:to>
      <xdr:col>9</xdr:col>
      <xdr:colOff>46002</xdr:colOff>
      <xdr:row>33</xdr:row>
      <xdr:rowOff>152709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FDF4CB-A5ED-BFA9-8D82-D5D45D885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3467101"/>
          <a:ext cx="4437027" cy="2838450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238126</xdr:colOff>
      <xdr:row>2</xdr:row>
      <xdr:rowOff>93408</xdr:rowOff>
    </xdr:from>
    <xdr:to>
      <xdr:col>9</xdr:col>
      <xdr:colOff>125920</xdr:colOff>
      <xdr:row>18</xdr:row>
      <xdr:rowOff>93408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FCD82E-83CD-C702-D8B7-51C836989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219" y="523569"/>
          <a:ext cx="4742471" cy="3072581"/>
        </a:xfrm>
        <a:prstGeom prst="rect">
          <a:avLst/>
        </a:prstGeom>
      </xdr:spPr>
    </xdr:pic>
    <xdr:clientData/>
  </xdr:twoCellAnchor>
  <xdr:twoCellAnchor editAs="oneCell">
    <xdr:from>
      <xdr:col>9</xdr:col>
      <xdr:colOff>314325</xdr:colOff>
      <xdr:row>19</xdr:row>
      <xdr:rowOff>38101</xdr:rowOff>
    </xdr:from>
    <xdr:to>
      <xdr:col>16</xdr:col>
      <xdr:colOff>371475</xdr:colOff>
      <xdr:row>33</xdr:row>
      <xdr:rowOff>128252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510CBDD-B020-8368-F54F-7675F57C5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05525" y="3514726"/>
          <a:ext cx="4324350" cy="2766368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142876</xdr:colOff>
      <xdr:row>2</xdr:row>
      <xdr:rowOff>133351</xdr:rowOff>
    </xdr:from>
    <xdr:to>
      <xdr:col>16</xdr:col>
      <xdr:colOff>491374</xdr:colOff>
      <xdr:row>18</xdr:row>
      <xdr:rowOff>38100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DF8C1D7-01C8-5321-F2C7-06F7EB8A1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34076" y="371476"/>
          <a:ext cx="4615698" cy="2952749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18</xdr:row>
      <xdr:rowOff>171451</xdr:rowOff>
    </xdr:from>
    <xdr:to>
      <xdr:col>24</xdr:col>
      <xdr:colOff>95250</xdr:colOff>
      <xdr:row>33</xdr:row>
      <xdr:rowOff>89382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1F0A0B8-9647-D6FE-A6F8-3679182CB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677525" y="3457576"/>
          <a:ext cx="4352925" cy="2784648"/>
        </a:xfrm>
        <a:prstGeom prst="rect">
          <a:avLst/>
        </a:prstGeom>
      </xdr:spPr>
    </xdr:pic>
    <xdr:clientData/>
  </xdr:twoCellAnchor>
  <xdr:twoCellAnchor editAs="oneCell">
    <xdr:from>
      <xdr:col>16</xdr:col>
      <xdr:colOff>523875</xdr:colOff>
      <xdr:row>2</xdr:row>
      <xdr:rowOff>119524</xdr:rowOff>
    </xdr:from>
    <xdr:to>
      <xdr:col>24</xdr:col>
      <xdr:colOff>262775</xdr:colOff>
      <xdr:row>18</xdr:row>
      <xdr:rowOff>24274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39B98AA-6F05-4ED8-A86E-DE14A8F1F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40488" y="549685"/>
          <a:ext cx="4593577" cy="2977331"/>
        </a:xfrm>
        <a:prstGeom prst="rect">
          <a:avLst/>
        </a:prstGeom>
      </xdr:spPr>
    </xdr:pic>
    <xdr:clientData/>
  </xdr:twoCellAnchor>
  <xdr:twoCellAnchor editAs="oneCell">
    <xdr:from>
      <xdr:col>25</xdr:col>
      <xdr:colOff>23044</xdr:colOff>
      <xdr:row>17</xdr:row>
      <xdr:rowOff>184356</xdr:rowOff>
    </xdr:from>
    <xdr:to>
      <xdr:col>32</xdr:col>
      <xdr:colOff>25872</xdr:colOff>
      <xdr:row>32</xdr:row>
      <xdr:rowOff>15364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5E4B206-0C05-F990-C408-FB86F6C94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501169" y="3303025"/>
          <a:ext cx="4250671" cy="2719234"/>
        </a:xfrm>
        <a:prstGeom prst="rect">
          <a:avLst/>
        </a:prstGeom>
      </xdr:spPr>
    </xdr:pic>
    <xdr:clientData/>
  </xdr:twoCellAnchor>
  <xdr:twoCellAnchor editAs="oneCell">
    <xdr:from>
      <xdr:col>25</xdr:col>
      <xdr:colOff>15363</xdr:colOff>
      <xdr:row>3</xdr:row>
      <xdr:rowOff>7683</xdr:rowOff>
    </xdr:from>
    <xdr:to>
      <xdr:col>32</xdr:col>
      <xdr:colOff>145947</xdr:colOff>
      <xdr:row>16</xdr:row>
      <xdr:rowOff>144749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5EA0429C-146B-F0A8-5244-AD77B7068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493488" y="437844"/>
          <a:ext cx="4378427" cy="2633538"/>
        </a:xfrm>
        <a:prstGeom prst="rect">
          <a:avLst/>
        </a:prstGeom>
      </xdr:spPr>
    </xdr:pic>
    <xdr:clientData/>
  </xdr:twoCellAnchor>
  <xdr:twoCellAnchor editAs="oneCell">
    <xdr:from>
      <xdr:col>32</xdr:col>
      <xdr:colOff>583789</xdr:colOff>
      <xdr:row>17</xdr:row>
      <xdr:rowOff>184355</xdr:rowOff>
    </xdr:from>
    <xdr:to>
      <xdr:col>40</xdr:col>
      <xdr:colOff>51827</xdr:colOff>
      <xdr:row>32</xdr:row>
      <xdr:rowOff>61451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CCF8B1F-A5F4-168B-F817-7A5ED9B7F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0309757" y="3303024"/>
          <a:ext cx="4322715" cy="2765322"/>
        </a:xfrm>
        <a:prstGeom prst="rect">
          <a:avLst/>
        </a:prstGeom>
      </xdr:spPr>
    </xdr:pic>
    <xdr:clientData/>
  </xdr:twoCellAnchor>
  <xdr:twoCellAnchor editAs="oneCell">
    <xdr:from>
      <xdr:col>33</xdr:col>
      <xdr:colOff>15364</xdr:colOff>
      <xdr:row>2</xdr:row>
      <xdr:rowOff>171935</xdr:rowOff>
    </xdr:from>
    <xdr:to>
      <xdr:col>40</xdr:col>
      <xdr:colOff>25598</xdr:colOff>
      <xdr:row>17</xdr:row>
      <xdr:rowOff>15363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F350B81B-917E-813F-ACA1-97C292FB4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348166" y="410060"/>
          <a:ext cx="4258077" cy="2723972"/>
        </a:xfrm>
        <a:prstGeom prst="rect">
          <a:avLst/>
        </a:prstGeom>
      </xdr:spPr>
    </xdr:pic>
    <xdr:clientData/>
  </xdr:twoCellAnchor>
  <xdr:twoCellAnchor editAs="oneCell">
    <xdr:from>
      <xdr:col>40</xdr:col>
      <xdr:colOff>568427</xdr:colOff>
      <xdr:row>17</xdr:row>
      <xdr:rowOff>181993</xdr:rowOff>
    </xdr:from>
    <xdr:to>
      <xdr:col>48</xdr:col>
      <xdr:colOff>136217</xdr:colOff>
      <xdr:row>32</xdr:row>
      <xdr:rowOff>122903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C1FFEAA4-AA34-1029-CE49-0BAECA0AC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5149072" y="3300662"/>
          <a:ext cx="4422468" cy="2829136"/>
        </a:xfrm>
        <a:prstGeom prst="rect">
          <a:avLst/>
        </a:prstGeom>
      </xdr:spPr>
    </xdr:pic>
    <xdr:clientData/>
  </xdr:twoCellAnchor>
  <xdr:twoCellAnchor editAs="oneCell">
    <xdr:from>
      <xdr:col>40</xdr:col>
      <xdr:colOff>476250</xdr:colOff>
      <xdr:row>3</xdr:row>
      <xdr:rowOff>7682</xdr:rowOff>
    </xdr:from>
    <xdr:to>
      <xdr:col>48</xdr:col>
      <xdr:colOff>7681</xdr:colOff>
      <xdr:row>17</xdr:row>
      <xdr:rowOff>125051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15E040B-E88F-53B9-FCE9-A490E600E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5056895" y="437843"/>
          <a:ext cx="4386109" cy="2805877"/>
        </a:xfrm>
        <a:prstGeom prst="rect">
          <a:avLst/>
        </a:prstGeom>
      </xdr:spPr>
    </xdr:pic>
    <xdr:clientData/>
  </xdr:twoCellAnchor>
  <xdr:twoCellAnchor editAs="oneCell">
    <xdr:from>
      <xdr:col>49</xdr:col>
      <xdr:colOff>23045</xdr:colOff>
      <xdr:row>18</xdr:row>
      <xdr:rowOff>7681</xdr:rowOff>
    </xdr:from>
    <xdr:to>
      <xdr:col>55</xdr:col>
      <xdr:colOff>568428</xdr:colOff>
      <xdr:row>31</xdr:row>
      <xdr:rowOff>181641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4D50EAED-3633-27DE-D471-40740A491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0065202" y="3318387"/>
          <a:ext cx="4186391" cy="2678113"/>
        </a:xfrm>
        <a:prstGeom prst="rect">
          <a:avLst/>
        </a:prstGeom>
      </xdr:spPr>
    </xdr:pic>
    <xdr:clientData/>
  </xdr:twoCellAnchor>
  <xdr:twoCellAnchor editAs="oneCell">
    <xdr:from>
      <xdr:col>48</xdr:col>
      <xdr:colOff>545637</xdr:colOff>
      <xdr:row>2</xdr:row>
      <xdr:rowOff>161312</xdr:rowOff>
    </xdr:from>
    <xdr:to>
      <xdr:col>55</xdr:col>
      <xdr:colOff>584487</xdr:colOff>
      <xdr:row>17</xdr:row>
      <xdr:rowOff>23046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87D9E173-A975-BB58-9506-849EDE313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9980960" y="399437"/>
          <a:ext cx="4286692" cy="2742278"/>
        </a:xfrm>
        <a:prstGeom prst="rect">
          <a:avLst/>
        </a:prstGeom>
      </xdr:spPr>
    </xdr:pic>
    <xdr:clientData/>
  </xdr:twoCellAnchor>
  <xdr:twoCellAnchor editAs="oneCell">
    <xdr:from>
      <xdr:col>57</xdr:col>
      <xdr:colOff>92177</xdr:colOff>
      <xdr:row>18</xdr:row>
      <xdr:rowOff>0</xdr:rowOff>
    </xdr:from>
    <xdr:to>
      <xdr:col>64</xdr:col>
      <xdr:colOff>38407</xdr:colOff>
      <xdr:row>31</xdr:row>
      <xdr:rowOff>178874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45FA2815-7BD7-717F-C76E-B265D3F17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4989012" y="3310706"/>
          <a:ext cx="4194072" cy="2683027"/>
        </a:xfrm>
        <a:prstGeom prst="rect">
          <a:avLst/>
        </a:prstGeom>
      </xdr:spPr>
    </xdr:pic>
    <xdr:clientData/>
  </xdr:twoCellAnchor>
  <xdr:twoCellAnchor editAs="oneCell">
    <xdr:from>
      <xdr:col>56</xdr:col>
      <xdr:colOff>583790</xdr:colOff>
      <xdr:row>3</xdr:row>
      <xdr:rowOff>15362</xdr:rowOff>
    </xdr:from>
    <xdr:to>
      <xdr:col>64</xdr:col>
      <xdr:colOff>51829</xdr:colOff>
      <xdr:row>17</xdr:row>
      <xdr:rowOff>92177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FCF434C9-8D8F-1D77-CBED-EC4BF6FAE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4873790" y="445523"/>
          <a:ext cx="4322716" cy="2765323"/>
        </a:xfrm>
        <a:prstGeom prst="rect">
          <a:avLst/>
        </a:prstGeom>
      </xdr:spPr>
    </xdr:pic>
    <xdr:clientData/>
  </xdr:twoCellAnchor>
  <xdr:twoCellAnchor editAs="oneCell">
    <xdr:from>
      <xdr:col>64</xdr:col>
      <xdr:colOff>583791</xdr:colOff>
      <xdr:row>17</xdr:row>
      <xdr:rowOff>184356</xdr:rowOff>
    </xdr:from>
    <xdr:to>
      <xdr:col>71</xdr:col>
      <xdr:colOff>568428</xdr:colOff>
      <xdr:row>32</xdr:row>
      <xdr:rowOff>3727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1B1B081-DF8B-55E2-AE6F-56310EA27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9728468" y="3303025"/>
          <a:ext cx="4232480" cy="2707597"/>
        </a:xfrm>
        <a:prstGeom prst="rect">
          <a:avLst/>
        </a:prstGeom>
      </xdr:spPr>
    </xdr:pic>
    <xdr:clientData/>
  </xdr:twoCellAnchor>
  <xdr:twoCellAnchor editAs="oneCell">
    <xdr:from>
      <xdr:col>64</xdr:col>
      <xdr:colOff>545383</xdr:colOff>
      <xdr:row>3</xdr:row>
      <xdr:rowOff>61452</xdr:rowOff>
    </xdr:from>
    <xdr:to>
      <xdr:col>71</xdr:col>
      <xdr:colOff>548211</xdr:colOff>
      <xdr:row>17</xdr:row>
      <xdr:rowOff>92178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F1EA38EA-4D6E-BE11-A3FD-4AB363F63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9690060" y="491613"/>
          <a:ext cx="4250671" cy="2719234"/>
        </a:xfrm>
        <a:prstGeom prst="rect">
          <a:avLst/>
        </a:prstGeom>
      </xdr:spPr>
    </xdr:pic>
    <xdr:clientData/>
  </xdr:twoCellAnchor>
  <xdr:twoCellAnchor editAs="oneCell">
    <xdr:from>
      <xdr:col>73</xdr:col>
      <xdr:colOff>38406</xdr:colOff>
      <xdr:row>17</xdr:row>
      <xdr:rowOff>115223</xdr:rowOff>
    </xdr:from>
    <xdr:to>
      <xdr:col>80</xdr:col>
      <xdr:colOff>99857</xdr:colOff>
      <xdr:row>31</xdr:row>
      <xdr:rowOff>87318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4FBC43AA-FEBE-6E99-E919-4779E8DF6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4644596" y="3233892"/>
          <a:ext cx="4309293" cy="2668285"/>
        </a:xfrm>
        <a:prstGeom prst="rect">
          <a:avLst/>
        </a:prstGeom>
      </xdr:spPr>
    </xdr:pic>
    <xdr:clientData/>
  </xdr:twoCellAnchor>
  <xdr:twoCellAnchor editAs="oneCell">
    <xdr:from>
      <xdr:col>73</xdr:col>
      <xdr:colOff>7682</xdr:colOff>
      <xdr:row>3</xdr:row>
      <xdr:rowOff>46090</xdr:rowOff>
    </xdr:from>
    <xdr:to>
      <xdr:col>79</xdr:col>
      <xdr:colOff>485262</xdr:colOff>
      <xdr:row>16</xdr:row>
      <xdr:rowOff>184356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C266A3E4-8D88-96C9-1B80-794C828B5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4613872" y="476251"/>
          <a:ext cx="4118588" cy="2634738"/>
        </a:xfrm>
        <a:prstGeom prst="rect">
          <a:avLst/>
        </a:prstGeom>
      </xdr:spPr>
    </xdr:pic>
    <xdr:clientData/>
  </xdr:twoCellAnchor>
  <xdr:twoCellAnchor editAs="oneCell">
    <xdr:from>
      <xdr:col>81</xdr:col>
      <xdr:colOff>38407</xdr:colOff>
      <xdr:row>17</xdr:row>
      <xdr:rowOff>161313</xdr:rowOff>
    </xdr:from>
    <xdr:to>
      <xdr:col>87</xdr:col>
      <xdr:colOff>599154</xdr:colOff>
      <xdr:row>31</xdr:row>
      <xdr:rowOff>99859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F5D04BCC-67DF-B0A2-6E16-BB8C28CD9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9499274" y="3279982"/>
          <a:ext cx="4201755" cy="2634736"/>
        </a:xfrm>
        <a:prstGeom prst="rect">
          <a:avLst/>
        </a:prstGeom>
      </xdr:spPr>
    </xdr:pic>
    <xdr:clientData/>
  </xdr:twoCellAnchor>
  <xdr:twoCellAnchor editAs="oneCell">
    <xdr:from>
      <xdr:col>81</xdr:col>
      <xdr:colOff>0</xdr:colOff>
      <xdr:row>2</xdr:row>
      <xdr:rowOff>176674</xdr:rowOff>
    </xdr:from>
    <xdr:to>
      <xdr:col>87</xdr:col>
      <xdr:colOff>599153</xdr:colOff>
      <xdr:row>17</xdr:row>
      <xdr:rowOff>8641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142E28BA-E704-956F-44A4-7E32197B7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9460867" y="414799"/>
          <a:ext cx="4240161" cy="2712511"/>
        </a:xfrm>
        <a:prstGeom prst="rect">
          <a:avLst/>
        </a:prstGeom>
      </xdr:spPr>
    </xdr:pic>
    <xdr:clientData/>
  </xdr:twoCellAnchor>
  <xdr:twoCellAnchor editAs="oneCell">
    <xdr:from>
      <xdr:col>89</xdr:col>
      <xdr:colOff>0</xdr:colOff>
      <xdr:row>18</xdr:row>
      <xdr:rowOff>7683</xdr:rowOff>
    </xdr:from>
    <xdr:to>
      <xdr:col>95</xdr:col>
      <xdr:colOff>499294</xdr:colOff>
      <xdr:row>31</xdr:row>
      <xdr:rowOff>152160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651DA834-554C-FD06-6C30-B3ED19438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54315544" y="3318389"/>
          <a:ext cx="4140302" cy="2648630"/>
        </a:xfrm>
        <a:prstGeom prst="rect">
          <a:avLst/>
        </a:prstGeom>
        <a:ln w="19050">
          <a:noFill/>
        </a:ln>
      </xdr:spPr>
    </xdr:pic>
    <xdr:clientData/>
  </xdr:twoCellAnchor>
  <xdr:twoCellAnchor editAs="oneCell">
    <xdr:from>
      <xdr:col>88</xdr:col>
      <xdr:colOff>438262</xdr:colOff>
      <xdr:row>3</xdr:row>
      <xdr:rowOff>69134</xdr:rowOff>
    </xdr:from>
    <xdr:to>
      <xdr:col>95</xdr:col>
      <xdr:colOff>314939</xdr:colOff>
      <xdr:row>17</xdr:row>
      <xdr:rowOff>19158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96CE5EDF-1A80-317B-CDEB-6751005A9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4146972" y="499295"/>
          <a:ext cx="4124519" cy="2638532"/>
        </a:xfrm>
        <a:prstGeom prst="rect">
          <a:avLst/>
        </a:prstGeom>
      </xdr:spPr>
    </xdr:pic>
    <xdr:clientData/>
  </xdr:twoCellAnchor>
  <xdr:twoCellAnchor editAs="oneCell">
    <xdr:from>
      <xdr:col>95</xdr:col>
      <xdr:colOff>568426</xdr:colOff>
      <xdr:row>3</xdr:row>
      <xdr:rowOff>99859</xdr:rowOff>
    </xdr:from>
    <xdr:to>
      <xdr:col>102</xdr:col>
      <xdr:colOff>591471</xdr:colOff>
      <xdr:row>17</xdr:row>
      <xdr:rowOff>141759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F5812277-9D7E-4202-8B74-A4411CE5A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58524978" y="530020"/>
          <a:ext cx="4270888" cy="2730408"/>
        </a:xfrm>
        <a:prstGeom prst="rect">
          <a:avLst/>
        </a:prstGeom>
      </xdr:spPr>
    </xdr:pic>
    <xdr:clientData/>
  </xdr:twoCellAnchor>
  <xdr:twoCellAnchor editAs="oneCell">
    <xdr:from>
      <xdr:col>96</xdr:col>
      <xdr:colOff>99859</xdr:colOff>
      <xdr:row>18</xdr:row>
      <xdr:rowOff>15364</xdr:rowOff>
    </xdr:from>
    <xdr:to>
      <xdr:col>103</xdr:col>
      <xdr:colOff>353347</xdr:colOff>
      <xdr:row>31</xdr:row>
      <xdr:rowOff>117943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FED92AEF-2A29-40B8-8CFB-BEE2CAF05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58663246" y="3326070"/>
          <a:ext cx="4501331" cy="2606732"/>
        </a:xfrm>
        <a:prstGeom prst="rect">
          <a:avLst/>
        </a:prstGeom>
      </xdr:spPr>
    </xdr:pic>
    <xdr:clientData/>
  </xdr:twoCellAnchor>
  <xdr:twoCellAnchor editAs="oneCell">
    <xdr:from>
      <xdr:col>104</xdr:col>
      <xdr:colOff>43719</xdr:colOff>
      <xdr:row>18</xdr:row>
      <xdr:rowOff>23044</xdr:rowOff>
    </xdr:from>
    <xdr:to>
      <xdr:col>111</xdr:col>
      <xdr:colOff>161310</xdr:colOff>
      <xdr:row>31</xdr:row>
      <xdr:rowOff>115222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65A31EDA-ADB5-7BCD-AFEE-854803835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3461784" y="3333750"/>
          <a:ext cx="4365433" cy="2596331"/>
        </a:xfrm>
        <a:prstGeom prst="rect">
          <a:avLst/>
        </a:prstGeom>
      </xdr:spPr>
    </xdr:pic>
    <xdr:clientData/>
  </xdr:twoCellAnchor>
  <xdr:twoCellAnchor editAs="oneCell">
    <xdr:from>
      <xdr:col>104</xdr:col>
      <xdr:colOff>12240</xdr:colOff>
      <xdr:row>3</xdr:row>
      <xdr:rowOff>30726</xdr:rowOff>
    </xdr:from>
    <xdr:to>
      <xdr:col>111</xdr:col>
      <xdr:colOff>7682</xdr:colOff>
      <xdr:row>17</xdr:row>
      <xdr:rowOff>56727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4A52FF1A-B7BD-B662-0CCC-C8A84C318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3430305" y="460887"/>
          <a:ext cx="4243284" cy="27145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332442</xdr:colOff>
      <xdr:row>23</xdr:row>
      <xdr:rowOff>0</xdr:rowOff>
    </xdr:from>
    <xdr:to>
      <xdr:col>5</xdr:col>
      <xdr:colOff>358588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844436-24B6-46DB-9BB3-E114FABFD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501651</xdr:colOff>
      <xdr:row>1</xdr:row>
      <xdr:rowOff>6350</xdr:rowOff>
    </xdr:from>
    <xdr:to>
      <xdr:col>44</xdr:col>
      <xdr:colOff>25400</xdr:colOff>
      <xdr:row>20</xdr:row>
      <xdr:rowOff>31750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5F644CA-DAD8-B2BC-2C8B-62170F7FF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18451" y="190500"/>
          <a:ext cx="5010149" cy="3524250"/>
        </a:xfrm>
        <a:prstGeom prst="rect">
          <a:avLst/>
        </a:prstGeom>
      </xdr:spPr>
    </xdr:pic>
    <xdr:clientData/>
  </xdr:twoCellAnchor>
  <xdr:twoCellAnchor editAs="oneCell">
    <xdr:from>
      <xdr:col>62</xdr:col>
      <xdr:colOff>495300</xdr:colOff>
      <xdr:row>2</xdr:row>
      <xdr:rowOff>37979</xdr:rowOff>
    </xdr:from>
    <xdr:to>
      <xdr:col>70</xdr:col>
      <xdr:colOff>518680</xdr:colOff>
      <xdr:row>20</xdr:row>
      <xdr:rowOff>57150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23F5A69-E5A2-ED59-7DBF-5CBC52397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90500" y="466604"/>
          <a:ext cx="4900180" cy="3448171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20</xdr:row>
      <xdr:rowOff>1</xdr:rowOff>
    </xdr:from>
    <xdr:to>
      <xdr:col>10</xdr:col>
      <xdr:colOff>431922</xdr:colOff>
      <xdr:row>35</xdr:row>
      <xdr:rowOff>161926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A0B0676-4D73-92A2-AA52-C64F99C39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33550" y="3857626"/>
          <a:ext cx="4794372" cy="3067050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552450</xdr:colOff>
      <xdr:row>0</xdr:row>
      <xdr:rowOff>200026</xdr:rowOff>
    </xdr:from>
    <xdr:to>
      <xdr:col>10</xdr:col>
      <xdr:colOff>276225</xdr:colOff>
      <xdr:row>18</xdr:row>
      <xdr:rowOff>161925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4B28178-C1C1-650E-B99F-E550C6B00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650" y="200026"/>
          <a:ext cx="4600575" cy="3438524"/>
        </a:xfrm>
        <a:prstGeom prst="rect">
          <a:avLst/>
        </a:prstGeom>
      </xdr:spPr>
    </xdr:pic>
    <xdr:clientData/>
  </xdr:twoCellAnchor>
  <xdr:twoCellAnchor editAs="oneCell">
    <xdr:from>
      <xdr:col>10</xdr:col>
      <xdr:colOff>600076</xdr:colOff>
      <xdr:row>20</xdr:row>
      <xdr:rowOff>30820</xdr:rowOff>
    </xdr:from>
    <xdr:to>
      <xdr:col>18</xdr:col>
      <xdr:colOff>156794</xdr:colOff>
      <xdr:row>34</xdr:row>
      <xdr:rowOff>152400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B2C7860-99AD-7F6E-2FCA-7887A4EC3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96076" y="3888445"/>
          <a:ext cx="4433518" cy="2836205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457200</xdr:colOff>
      <xdr:row>1</xdr:row>
      <xdr:rowOff>28575</xdr:rowOff>
    </xdr:from>
    <xdr:to>
      <xdr:col>18</xdr:col>
      <xdr:colOff>196100</xdr:colOff>
      <xdr:row>18</xdr:row>
      <xdr:rowOff>180974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6963A834-BDC1-8E77-047F-93B5D7F75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53200" y="266700"/>
          <a:ext cx="4615700" cy="3390899"/>
        </a:xfrm>
        <a:prstGeom prst="rect">
          <a:avLst/>
        </a:prstGeom>
      </xdr:spPr>
    </xdr:pic>
    <xdr:clientData/>
  </xdr:twoCellAnchor>
  <xdr:twoCellAnchor editAs="oneCell">
    <xdr:from>
      <xdr:col>18</xdr:col>
      <xdr:colOff>514350</xdr:colOff>
      <xdr:row>20</xdr:row>
      <xdr:rowOff>57150</xdr:rowOff>
    </xdr:from>
    <xdr:to>
      <xdr:col>26</xdr:col>
      <xdr:colOff>387254</xdr:colOff>
      <xdr:row>36</xdr:row>
      <xdr:rowOff>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EF10378-A6AE-3854-0175-E081F846A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487150" y="3914775"/>
          <a:ext cx="4749704" cy="3038475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1</xdr:row>
      <xdr:rowOff>123826</xdr:rowOff>
    </xdr:from>
    <xdr:to>
      <xdr:col>26</xdr:col>
      <xdr:colOff>364148</xdr:colOff>
      <xdr:row>18</xdr:row>
      <xdr:rowOff>114300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78A2309A-4F82-5756-9519-99506A24C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210925" y="361951"/>
          <a:ext cx="5002823" cy="3228974"/>
        </a:xfrm>
        <a:prstGeom prst="rect">
          <a:avLst/>
        </a:prstGeom>
      </xdr:spPr>
    </xdr:pic>
    <xdr:clientData/>
  </xdr:twoCellAnchor>
  <xdr:twoCellAnchor editAs="oneCell">
    <xdr:from>
      <xdr:col>27</xdr:col>
      <xdr:colOff>190500</xdr:colOff>
      <xdr:row>20</xdr:row>
      <xdr:rowOff>142875</xdr:rowOff>
    </xdr:from>
    <xdr:to>
      <xdr:col>35</xdr:col>
      <xdr:colOff>381000</xdr:colOff>
      <xdr:row>37</xdr:row>
      <xdr:rowOff>98397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BF295F6-459E-4B09-CBC5-830583E7B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649700" y="4000500"/>
          <a:ext cx="5067300" cy="3241647"/>
        </a:xfrm>
        <a:prstGeom prst="rect">
          <a:avLst/>
        </a:prstGeom>
      </xdr:spPr>
    </xdr:pic>
    <xdr:clientData/>
  </xdr:twoCellAnchor>
  <xdr:twoCellAnchor editAs="oneCell">
    <xdr:from>
      <xdr:col>26</xdr:col>
      <xdr:colOff>608945</xdr:colOff>
      <xdr:row>1</xdr:row>
      <xdr:rowOff>174262</xdr:rowOff>
    </xdr:from>
    <xdr:to>
      <xdr:col>35</xdr:col>
      <xdr:colOff>120972</xdr:colOff>
      <xdr:row>18</xdr:row>
      <xdr:rowOff>133350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C0AA2C3-A465-7D98-B0D6-9E5BD5225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458545" y="412387"/>
          <a:ext cx="4998427" cy="3197588"/>
        </a:xfrm>
        <a:prstGeom prst="rect">
          <a:avLst/>
        </a:prstGeom>
      </xdr:spPr>
    </xdr:pic>
    <xdr:clientData/>
  </xdr:twoCellAnchor>
  <xdr:twoCellAnchor editAs="oneCell">
    <xdr:from>
      <xdr:col>36</xdr:col>
      <xdr:colOff>0</xdr:colOff>
      <xdr:row>21</xdr:row>
      <xdr:rowOff>1</xdr:rowOff>
    </xdr:from>
    <xdr:to>
      <xdr:col>43</xdr:col>
      <xdr:colOff>514350</xdr:colOff>
      <xdr:row>37</xdr:row>
      <xdr:rowOff>10849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6766E17-DEBD-BC65-07F1-A21ACC0C8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1945600" y="4095751"/>
          <a:ext cx="4781550" cy="3058848"/>
        </a:xfrm>
        <a:prstGeom prst="rect">
          <a:avLst/>
        </a:prstGeom>
      </xdr:spPr>
    </xdr:pic>
    <xdr:clientData/>
  </xdr:twoCellAnchor>
  <xdr:twoCellAnchor editAs="oneCell">
    <xdr:from>
      <xdr:col>44</xdr:col>
      <xdr:colOff>199789</xdr:colOff>
      <xdr:row>21</xdr:row>
      <xdr:rowOff>9525</xdr:rowOff>
    </xdr:from>
    <xdr:to>
      <xdr:col>52</xdr:col>
      <xdr:colOff>390525</xdr:colOff>
      <xdr:row>38</xdr:row>
      <xdr:rowOff>12823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53DA5821-16A6-87BA-992B-4D586B828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7022189" y="4105275"/>
          <a:ext cx="5067536" cy="3241798"/>
        </a:xfrm>
        <a:prstGeom prst="rect">
          <a:avLst/>
        </a:prstGeom>
      </xdr:spPr>
    </xdr:pic>
    <xdr:clientData/>
  </xdr:twoCellAnchor>
  <xdr:twoCellAnchor editAs="oneCell">
    <xdr:from>
      <xdr:col>44</xdr:col>
      <xdr:colOff>133350</xdr:colOff>
      <xdr:row>1</xdr:row>
      <xdr:rowOff>133350</xdr:rowOff>
    </xdr:from>
    <xdr:to>
      <xdr:col>52</xdr:col>
      <xdr:colOff>333820</xdr:colOff>
      <xdr:row>19</xdr:row>
      <xdr:rowOff>114300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FA12A15-5A75-5679-8BE3-338263FE5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6955750" y="371475"/>
          <a:ext cx="5077270" cy="3409950"/>
        </a:xfrm>
        <a:prstGeom prst="rect">
          <a:avLst/>
        </a:prstGeom>
      </xdr:spPr>
    </xdr:pic>
    <xdr:clientData/>
  </xdr:twoCellAnchor>
  <xdr:twoCellAnchor editAs="oneCell">
    <xdr:from>
      <xdr:col>53</xdr:col>
      <xdr:colOff>85726</xdr:colOff>
      <xdr:row>21</xdr:row>
      <xdr:rowOff>85725</xdr:rowOff>
    </xdr:from>
    <xdr:to>
      <xdr:col>61</xdr:col>
      <xdr:colOff>219076</xdr:colOff>
      <xdr:row>36</xdr:row>
      <xdr:rowOff>143845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2D916A3-0A8F-0583-943F-C444CF613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2394526" y="4181475"/>
          <a:ext cx="5010150" cy="2915620"/>
        </a:xfrm>
        <a:prstGeom prst="rect">
          <a:avLst/>
        </a:prstGeom>
      </xdr:spPr>
    </xdr:pic>
    <xdr:clientData/>
  </xdr:twoCellAnchor>
  <xdr:twoCellAnchor editAs="oneCell">
    <xdr:from>
      <xdr:col>53</xdr:col>
      <xdr:colOff>19050</xdr:colOff>
      <xdr:row>2</xdr:row>
      <xdr:rowOff>38101</xdr:rowOff>
    </xdr:from>
    <xdr:to>
      <xdr:col>61</xdr:col>
      <xdr:colOff>174852</xdr:colOff>
      <xdr:row>19</xdr:row>
      <xdr:rowOff>19051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DBE8EE0B-C2C8-B72D-AE73-0FB34A4D3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2327850" y="466726"/>
          <a:ext cx="5032602" cy="3219450"/>
        </a:xfrm>
        <a:prstGeom prst="rect">
          <a:avLst/>
        </a:prstGeom>
      </xdr:spPr>
    </xdr:pic>
    <xdr:clientData/>
  </xdr:twoCellAnchor>
  <xdr:twoCellAnchor editAs="oneCell">
    <xdr:from>
      <xdr:col>63</xdr:col>
      <xdr:colOff>0</xdr:colOff>
      <xdr:row>21</xdr:row>
      <xdr:rowOff>180976</xdr:rowOff>
    </xdr:from>
    <xdr:to>
      <xdr:col>70</xdr:col>
      <xdr:colOff>514349</xdr:colOff>
      <xdr:row>37</xdr:row>
      <xdr:rowOff>33397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7068DAA2-B331-23C4-F15A-AD6027086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8404800" y="4276726"/>
          <a:ext cx="4781549" cy="2900421"/>
        </a:xfrm>
        <a:prstGeom prst="rect">
          <a:avLst/>
        </a:prstGeom>
      </xdr:spPr>
    </xdr:pic>
    <xdr:clientData/>
  </xdr:twoCellAnchor>
  <xdr:twoCellAnchor editAs="oneCell">
    <xdr:from>
      <xdr:col>72</xdr:col>
      <xdr:colOff>0</xdr:colOff>
      <xdr:row>22</xdr:row>
      <xdr:rowOff>0</xdr:rowOff>
    </xdr:from>
    <xdr:to>
      <xdr:col>80</xdr:col>
      <xdr:colOff>76200</xdr:colOff>
      <xdr:row>38</xdr:row>
      <xdr:rowOff>120527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8295477B-B9EB-467A-5790-1D96C14DF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3891200" y="4286250"/>
          <a:ext cx="4953000" cy="3168527"/>
        </a:xfrm>
        <a:prstGeom prst="rect">
          <a:avLst/>
        </a:prstGeom>
      </xdr:spPr>
    </xdr:pic>
    <xdr:clientData/>
  </xdr:twoCellAnchor>
  <xdr:twoCellAnchor editAs="oneCell">
    <xdr:from>
      <xdr:col>71</xdr:col>
      <xdr:colOff>552450</xdr:colOff>
      <xdr:row>2</xdr:row>
      <xdr:rowOff>19051</xdr:rowOff>
    </xdr:from>
    <xdr:to>
      <xdr:col>80</xdr:col>
      <xdr:colOff>158209</xdr:colOff>
      <xdr:row>19</xdr:row>
      <xdr:rowOff>38101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0FAFE35-5B43-8695-E542-BBBF58E5A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3834050" y="447676"/>
          <a:ext cx="5092159" cy="3257550"/>
        </a:xfrm>
        <a:prstGeom prst="rect">
          <a:avLst/>
        </a:prstGeom>
      </xdr:spPr>
    </xdr:pic>
    <xdr:clientData/>
  </xdr:twoCellAnchor>
  <xdr:twoCellAnchor editAs="oneCell">
    <xdr:from>
      <xdr:col>80</xdr:col>
      <xdr:colOff>514351</xdr:colOff>
      <xdr:row>22</xdr:row>
      <xdr:rowOff>76199</xdr:rowOff>
    </xdr:from>
    <xdr:to>
      <xdr:col>89</xdr:col>
      <xdr:colOff>488385</xdr:colOff>
      <xdr:row>38</xdr:row>
      <xdr:rowOff>66675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85D13FA7-BF7F-3D56-5797-21EEFA83C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9282351" y="4362449"/>
          <a:ext cx="5460434" cy="3038476"/>
        </a:xfrm>
        <a:prstGeom prst="rect">
          <a:avLst/>
        </a:prstGeom>
      </xdr:spPr>
    </xdr:pic>
    <xdr:clientData/>
  </xdr:twoCellAnchor>
  <xdr:twoCellAnchor editAs="oneCell">
    <xdr:from>
      <xdr:col>90</xdr:col>
      <xdr:colOff>76200</xdr:colOff>
      <xdr:row>22</xdr:row>
      <xdr:rowOff>66675</xdr:rowOff>
    </xdr:from>
    <xdr:to>
      <xdr:col>98</xdr:col>
      <xdr:colOff>561975</xdr:colOff>
      <xdr:row>38</xdr:row>
      <xdr:rowOff>39806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4E3853F8-7260-2839-8C75-8C49CC2A5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4940200" y="4352925"/>
          <a:ext cx="5362575" cy="3021131"/>
        </a:xfrm>
        <a:prstGeom prst="rect">
          <a:avLst/>
        </a:prstGeom>
      </xdr:spPr>
    </xdr:pic>
    <xdr:clientData/>
  </xdr:twoCellAnchor>
  <xdr:twoCellAnchor editAs="oneCell">
    <xdr:from>
      <xdr:col>90</xdr:col>
      <xdr:colOff>76200</xdr:colOff>
      <xdr:row>2</xdr:row>
      <xdr:rowOff>47625</xdr:rowOff>
    </xdr:from>
    <xdr:to>
      <xdr:col>99</xdr:col>
      <xdr:colOff>76959</xdr:colOff>
      <xdr:row>20</xdr:row>
      <xdr:rowOff>128864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76FA33E8-0F2E-4FD1-7279-45711A17B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4940200" y="476250"/>
          <a:ext cx="5487159" cy="3510239"/>
        </a:xfrm>
        <a:prstGeom prst="rect">
          <a:avLst/>
        </a:prstGeom>
      </xdr:spPr>
    </xdr:pic>
    <xdr:clientData/>
  </xdr:twoCellAnchor>
  <xdr:twoCellAnchor editAs="oneCell">
    <xdr:from>
      <xdr:col>80</xdr:col>
      <xdr:colOff>419100</xdr:colOff>
      <xdr:row>2</xdr:row>
      <xdr:rowOff>57150</xdr:rowOff>
    </xdr:from>
    <xdr:to>
      <xdr:col>89</xdr:col>
      <xdr:colOff>351748</xdr:colOff>
      <xdr:row>20</xdr:row>
      <xdr:rowOff>28575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B8C928B7-A8B4-B498-11F8-B25CA37DB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9187100" y="485775"/>
          <a:ext cx="5419048" cy="3400425"/>
        </a:xfrm>
        <a:prstGeom prst="rect">
          <a:avLst/>
        </a:prstGeom>
      </xdr:spPr>
    </xdr:pic>
    <xdr:clientData/>
  </xdr:twoCellAnchor>
  <xdr:twoCellAnchor editAs="oneCell">
    <xdr:from>
      <xdr:col>100</xdr:col>
      <xdr:colOff>9525</xdr:colOff>
      <xdr:row>22</xdr:row>
      <xdr:rowOff>47626</xdr:rowOff>
    </xdr:from>
    <xdr:to>
      <xdr:col>109</xdr:col>
      <xdr:colOff>238125</xdr:colOff>
      <xdr:row>39</xdr:row>
      <xdr:rowOff>66676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E3DD0D37-B5D5-2070-AE2C-DF3A72786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0969525" y="4333876"/>
          <a:ext cx="5715000" cy="3257550"/>
        </a:xfrm>
        <a:prstGeom prst="rect">
          <a:avLst/>
        </a:prstGeom>
      </xdr:spPr>
    </xdr:pic>
    <xdr:clientData/>
  </xdr:twoCellAnchor>
  <xdr:twoCellAnchor editAs="oneCell">
    <xdr:from>
      <xdr:col>99</xdr:col>
      <xdr:colOff>571500</xdr:colOff>
      <xdr:row>2</xdr:row>
      <xdr:rowOff>85726</xdr:rowOff>
    </xdr:from>
    <xdr:to>
      <xdr:col>109</xdr:col>
      <xdr:colOff>38100</xdr:colOff>
      <xdr:row>21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A2A02ED6-531F-8897-CFAC-7811F5FB7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0921900" y="514351"/>
          <a:ext cx="5562600" cy="3590924"/>
        </a:xfrm>
        <a:prstGeom prst="rect">
          <a:avLst/>
        </a:prstGeom>
      </xdr:spPr>
    </xdr:pic>
    <xdr:clientData/>
  </xdr:twoCellAnchor>
  <xdr:twoCellAnchor editAs="oneCell">
    <xdr:from>
      <xdr:col>109</xdr:col>
      <xdr:colOff>600075</xdr:colOff>
      <xdr:row>23</xdr:row>
      <xdr:rowOff>25436</xdr:rowOff>
    </xdr:from>
    <xdr:to>
      <xdr:col>118</xdr:col>
      <xdr:colOff>533401</xdr:colOff>
      <xdr:row>39</xdr:row>
      <xdr:rowOff>64500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4AC27CA1-BE2D-F3E3-ACF3-05791CA8F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7046475" y="4502186"/>
          <a:ext cx="5419726" cy="3087064"/>
        </a:xfrm>
        <a:prstGeom prst="rect">
          <a:avLst/>
        </a:prstGeom>
      </xdr:spPr>
    </xdr:pic>
    <xdr:clientData/>
  </xdr:twoCellAnchor>
  <xdr:twoCellAnchor editAs="oneCell">
    <xdr:from>
      <xdr:col>110</xdr:col>
      <xdr:colOff>0</xdr:colOff>
      <xdr:row>3</xdr:row>
      <xdr:rowOff>0</xdr:rowOff>
    </xdr:from>
    <xdr:to>
      <xdr:col>118</xdr:col>
      <xdr:colOff>542248</xdr:colOff>
      <xdr:row>20</xdr:row>
      <xdr:rowOff>228167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6D09BAF3-1B14-76E4-0252-43749D0CE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67056000" y="619125"/>
          <a:ext cx="5419048" cy="3466667"/>
        </a:xfrm>
        <a:prstGeom prst="rect">
          <a:avLst/>
        </a:prstGeom>
      </xdr:spPr>
    </xdr:pic>
    <xdr:clientData/>
  </xdr:twoCellAnchor>
  <xdr:twoCellAnchor editAs="oneCell">
    <xdr:from>
      <xdr:col>119</xdr:col>
      <xdr:colOff>447675</xdr:colOff>
      <xdr:row>23</xdr:row>
      <xdr:rowOff>95250</xdr:rowOff>
    </xdr:from>
    <xdr:to>
      <xdr:col>128</xdr:col>
      <xdr:colOff>333375</xdr:colOff>
      <xdr:row>40</xdr:row>
      <xdr:rowOff>153237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7D6FBEFB-2194-796E-258C-24AECEFFF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72990075" y="4572000"/>
          <a:ext cx="5372100" cy="3296487"/>
        </a:xfrm>
        <a:prstGeom prst="rect">
          <a:avLst/>
        </a:prstGeom>
      </xdr:spPr>
    </xdr:pic>
    <xdr:clientData/>
  </xdr:twoCellAnchor>
  <xdr:twoCellAnchor editAs="oneCell">
    <xdr:from>
      <xdr:col>119</xdr:col>
      <xdr:colOff>409575</xdr:colOff>
      <xdr:row>3</xdr:row>
      <xdr:rowOff>9525</xdr:rowOff>
    </xdr:from>
    <xdr:to>
      <xdr:col>128</xdr:col>
      <xdr:colOff>342223</xdr:colOff>
      <xdr:row>20</xdr:row>
      <xdr:rowOff>237692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72296E0-5076-C059-5576-A7D18BA38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72951975" y="628650"/>
          <a:ext cx="5419048" cy="3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553B-161B-4CA7-92D0-5A653EFCE437}">
  <dimension ref="A1:CG34"/>
  <sheetViews>
    <sheetView tabSelected="1" workbookViewId="0">
      <selection activeCell="A2" sqref="A2"/>
    </sheetView>
  </sheetViews>
  <sheetFormatPr defaultRowHeight="15" x14ac:dyDescent="0.25"/>
  <cols>
    <col min="1" max="1" width="18.85546875" bestFit="1" customWidth="1"/>
    <col min="2" max="2" width="8.85546875" customWidth="1"/>
    <col min="3" max="3" width="22.5703125" bestFit="1" customWidth="1"/>
    <col min="4" max="4" width="10.85546875" bestFit="1" customWidth="1"/>
    <col min="6" max="7" width="11" bestFit="1" customWidth="1"/>
    <col min="9" max="9" width="22.5703125" bestFit="1" customWidth="1"/>
    <col min="10" max="10" width="10.5703125" bestFit="1" customWidth="1"/>
    <col min="15" max="15" width="22.5703125" bestFit="1" customWidth="1"/>
    <col min="16" max="16" width="10.28515625" bestFit="1" customWidth="1"/>
    <col min="21" max="21" width="22.5703125" bestFit="1" customWidth="1"/>
    <col min="22" max="22" width="10.28515625" bestFit="1" customWidth="1"/>
    <col min="27" max="27" width="22.5703125" bestFit="1" customWidth="1"/>
    <col min="28" max="28" width="10.28515625" bestFit="1" customWidth="1"/>
    <col min="33" max="33" width="22.5703125" bestFit="1" customWidth="1"/>
    <col min="34" max="34" width="10.28515625" bestFit="1" customWidth="1"/>
    <col min="39" max="39" width="22.5703125" bestFit="1" customWidth="1"/>
    <col min="40" max="40" width="10.28515625" bestFit="1" customWidth="1"/>
    <col min="45" max="45" width="22.5703125" bestFit="1" customWidth="1"/>
    <col min="46" max="46" width="10.28515625" bestFit="1" customWidth="1"/>
    <col min="51" max="51" width="22.5703125" bestFit="1" customWidth="1"/>
    <col min="52" max="52" width="10.28515625" bestFit="1" customWidth="1"/>
    <col min="57" max="57" width="22.5703125" bestFit="1" customWidth="1"/>
    <col min="58" max="58" width="10.5703125" bestFit="1" customWidth="1"/>
    <col min="63" max="63" width="22.5703125" bestFit="1" customWidth="1"/>
    <col min="64" max="64" width="10.28515625" bestFit="1" customWidth="1"/>
    <col min="69" max="69" width="22.5703125" bestFit="1" customWidth="1"/>
    <col min="70" max="70" width="10.28515625" bestFit="1" customWidth="1"/>
    <col min="75" max="75" width="22.5703125" bestFit="1" customWidth="1"/>
    <col min="76" max="76" width="10.28515625" bestFit="1" customWidth="1"/>
    <col min="81" max="81" width="22.5703125" bestFit="1" customWidth="1"/>
    <col min="82" max="82" width="10.28515625" bestFit="1" customWidth="1"/>
    <col min="87" max="87" width="3" bestFit="1" customWidth="1"/>
  </cols>
  <sheetData>
    <row r="1" spans="1:82" ht="18.75" x14ac:dyDescent="0.3">
      <c r="A1" s="77" t="s">
        <v>119</v>
      </c>
    </row>
    <row r="2" spans="1:82" ht="15.75" thickBot="1" x14ac:dyDescent="0.3">
      <c r="C2" s="1" t="s">
        <v>6</v>
      </c>
      <c r="I2" s="1" t="s">
        <v>8</v>
      </c>
      <c r="O2" s="1" t="s">
        <v>9</v>
      </c>
      <c r="U2" s="1" t="s">
        <v>10</v>
      </c>
      <c r="AA2" s="1" t="s">
        <v>11</v>
      </c>
      <c r="AG2" s="1" t="s">
        <v>12</v>
      </c>
      <c r="AM2" s="1" t="s">
        <v>13</v>
      </c>
      <c r="AS2" s="1" t="s">
        <v>59</v>
      </c>
      <c r="AY2" s="1" t="s">
        <v>14</v>
      </c>
      <c r="BE2" s="1" t="s">
        <v>15</v>
      </c>
      <c r="BK2" s="1" t="s">
        <v>16</v>
      </c>
      <c r="BQ2" s="1" t="s">
        <v>17</v>
      </c>
      <c r="BW2" s="1" t="s">
        <v>18</v>
      </c>
      <c r="CC2" s="1" t="s">
        <v>103</v>
      </c>
    </row>
    <row r="3" spans="1:82" ht="15.75" thickBot="1" x14ac:dyDescent="0.3">
      <c r="C3" s="14" t="s">
        <v>20</v>
      </c>
      <c r="D3" s="49"/>
      <c r="I3" s="14" t="s">
        <v>20</v>
      </c>
      <c r="J3" s="17"/>
      <c r="O3" s="14" t="s">
        <v>20</v>
      </c>
      <c r="P3" s="17"/>
      <c r="U3" s="14" t="s">
        <v>20</v>
      </c>
      <c r="V3" s="17"/>
      <c r="AA3" s="50" t="s">
        <v>20</v>
      </c>
      <c r="AB3" s="51"/>
      <c r="AG3" s="14" t="s">
        <v>20</v>
      </c>
      <c r="AH3" s="17"/>
      <c r="AM3" s="14" t="s">
        <v>20</v>
      </c>
      <c r="AN3" s="17"/>
      <c r="AS3" s="14" t="s">
        <v>20</v>
      </c>
      <c r="AT3" s="17"/>
      <c r="AY3" s="14" t="s">
        <v>20</v>
      </c>
      <c r="AZ3" s="17"/>
      <c r="BE3" s="14" t="s">
        <v>20</v>
      </c>
      <c r="BF3" s="17"/>
      <c r="BK3" s="50" t="s">
        <v>20</v>
      </c>
      <c r="BL3" s="51"/>
      <c r="BQ3" s="14" t="s">
        <v>20</v>
      </c>
      <c r="BR3" s="17"/>
      <c r="BW3" s="14" t="s">
        <v>20</v>
      </c>
      <c r="BX3" s="17"/>
      <c r="CC3" s="14" t="s">
        <v>20</v>
      </c>
      <c r="CD3" s="17"/>
    </row>
    <row r="4" spans="1:82" x14ac:dyDescent="0.25">
      <c r="C4" s="2" t="s">
        <v>21</v>
      </c>
      <c r="D4" s="3">
        <v>24</v>
      </c>
      <c r="I4" s="2" t="s">
        <v>21</v>
      </c>
      <c r="J4" s="3">
        <v>13</v>
      </c>
      <c r="O4" s="2" t="s">
        <v>21</v>
      </c>
      <c r="P4" s="3">
        <v>1</v>
      </c>
      <c r="U4" s="2" t="s">
        <v>21</v>
      </c>
      <c r="V4" s="3">
        <v>12</v>
      </c>
      <c r="AA4" s="7" t="s">
        <v>21</v>
      </c>
      <c r="AB4" s="8">
        <v>1</v>
      </c>
      <c r="AG4" s="2" t="s">
        <v>21</v>
      </c>
      <c r="AH4" s="3">
        <v>16</v>
      </c>
      <c r="AM4" s="2" t="s">
        <v>21</v>
      </c>
      <c r="AN4" s="3">
        <v>1</v>
      </c>
      <c r="AS4" s="2" t="s">
        <v>21</v>
      </c>
      <c r="AT4" s="3">
        <v>11</v>
      </c>
      <c r="AY4" s="2" t="s">
        <v>21</v>
      </c>
      <c r="AZ4" s="3">
        <v>12</v>
      </c>
      <c r="BE4" s="2" t="s">
        <v>21</v>
      </c>
      <c r="BF4" s="3">
        <v>16</v>
      </c>
      <c r="BK4" s="7" t="s">
        <v>21</v>
      </c>
      <c r="BL4" s="8">
        <v>1</v>
      </c>
      <c r="BQ4" s="2" t="s">
        <v>21</v>
      </c>
      <c r="BR4" s="3">
        <v>1</v>
      </c>
      <c r="BW4" s="2" t="s">
        <v>21</v>
      </c>
      <c r="BX4" s="3">
        <v>1</v>
      </c>
      <c r="CC4" s="2" t="s">
        <v>21</v>
      </c>
      <c r="CD4" s="3">
        <v>1</v>
      </c>
    </row>
    <row r="5" spans="1:82" x14ac:dyDescent="0.25">
      <c r="C5" s="2" t="s">
        <v>22</v>
      </c>
      <c r="D5" s="3">
        <v>103</v>
      </c>
      <c r="I5" s="2" t="s">
        <v>22</v>
      </c>
      <c r="J5" s="3">
        <v>103</v>
      </c>
      <c r="O5" s="2" t="s">
        <v>22</v>
      </c>
      <c r="P5" s="3">
        <v>103</v>
      </c>
      <c r="U5" s="2" t="s">
        <v>22</v>
      </c>
      <c r="V5" s="3">
        <v>103</v>
      </c>
      <c r="AA5" s="2" t="s">
        <v>22</v>
      </c>
      <c r="AB5" s="3">
        <v>103</v>
      </c>
      <c r="AG5" s="2" t="s">
        <v>22</v>
      </c>
      <c r="AH5" s="3">
        <v>103</v>
      </c>
      <c r="AM5" s="2" t="s">
        <v>22</v>
      </c>
      <c r="AN5" s="3">
        <v>103</v>
      </c>
      <c r="AS5" s="2" t="s">
        <v>22</v>
      </c>
      <c r="AT5" s="3">
        <v>103</v>
      </c>
      <c r="AY5" s="2" t="s">
        <v>22</v>
      </c>
      <c r="AZ5" s="3">
        <v>103</v>
      </c>
      <c r="BE5" s="2" t="s">
        <v>22</v>
      </c>
      <c r="BF5" s="3">
        <v>103</v>
      </c>
      <c r="BK5" s="2" t="s">
        <v>22</v>
      </c>
      <c r="BL5" s="3">
        <v>103</v>
      </c>
      <c r="BQ5" s="2" t="s">
        <v>22</v>
      </c>
      <c r="BR5" s="3">
        <v>103</v>
      </c>
      <c r="BW5" s="2" t="s">
        <v>22</v>
      </c>
      <c r="BX5" s="3">
        <v>103</v>
      </c>
      <c r="CC5" s="2" t="s">
        <v>22</v>
      </c>
      <c r="CD5" s="3">
        <v>103</v>
      </c>
    </row>
    <row r="6" spans="1:82" x14ac:dyDescent="0.25">
      <c r="C6" s="2" t="s">
        <v>23</v>
      </c>
      <c r="D6" s="3">
        <v>96</v>
      </c>
      <c r="I6" s="2" t="s">
        <v>23</v>
      </c>
      <c r="J6" s="3">
        <v>91</v>
      </c>
      <c r="O6" s="2" t="s">
        <v>23</v>
      </c>
      <c r="P6" s="3">
        <v>90</v>
      </c>
      <c r="U6" s="2" t="s">
        <v>23</v>
      </c>
      <c r="V6" s="3">
        <v>95</v>
      </c>
      <c r="AA6" s="2" t="s">
        <v>23</v>
      </c>
      <c r="AB6" s="3">
        <v>100</v>
      </c>
      <c r="AG6" s="2" t="s">
        <v>23</v>
      </c>
      <c r="AH6" s="3">
        <v>95</v>
      </c>
      <c r="AM6" s="2" t="s">
        <v>23</v>
      </c>
      <c r="AN6" s="3">
        <v>98</v>
      </c>
      <c r="AS6" s="2" t="s">
        <v>23</v>
      </c>
      <c r="AT6" s="3">
        <v>95</v>
      </c>
      <c r="AY6" s="2" t="s">
        <v>23</v>
      </c>
      <c r="AZ6" s="3">
        <v>95</v>
      </c>
      <c r="BE6" s="2" t="s">
        <v>23</v>
      </c>
      <c r="BF6" s="3">
        <v>90</v>
      </c>
      <c r="BK6" s="2" t="s">
        <v>23</v>
      </c>
      <c r="BL6" s="3">
        <v>92</v>
      </c>
      <c r="BQ6" s="2" t="s">
        <v>23</v>
      </c>
      <c r="BR6" s="3">
        <v>90</v>
      </c>
      <c r="BW6" s="2" t="s">
        <v>23</v>
      </c>
      <c r="BX6" s="3">
        <v>101</v>
      </c>
      <c r="CC6" s="2" t="s">
        <v>23</v>
      </c>
      <c r="CD6" s="3">
        <v>91</v>
      </c>
    </row>
    <row r="7" spans="1:82" x14ac:dyDescent="0.25">
      <c r="C7" s="2" t="s">
        <v>24</v>
      </c>
      <c r="D7" s="3">
        <v>0.94099999999999995</v>
      </c>
      <c r="I7" s="2" t="s">
        <v>24</v>
      </c>
      <c r="J7" s="3">
        <v>0.95</v>
      </c>
      <c r="O7" s="2" t="s">
        <v>24</v>
      </c>
      <c r="P7" s="3">
        <v>0.97299999999999998</v>
      </c>
      <c r="U7" s="2" t="s">
        <v>24</v>
      </c>
      <c r="V7" s="3">
        <v>0.95299999999999996</v>
      </c>
      <c r="AA7" s="2" t="s">
        <v>24</v>
      </c>
      <c r="AB7" s="3">
        <v>0.96799999999999997</v>
      </c>
      <c r="AG7" s="2" t="s">
        <v>24</v>
      </c>
      <c r="AH7" s="3">
        <v>0.96899999999999997</v>
      </c>
      <c r="AM7" s="2" t="s">
        <v>24</v>
      </c>
      <c r="AN7" s="3">
        <v>0.96199999999999997</v>
      </c>
      <c r="AS7" s="2" t="s">
        <v>24</v>
      </c>
      <c r="AT7" s="3">
        <v>0.96099999999999997</v>
      </c>
      <c r="AY7" s="2" t="s">
        <v>24</v>
      </c>
      <c r="AZ7" s="3">
        <v>0.84599999999999997</v>
      </c>
      <c r="BE7" s="2" t="s">
        <v>24</v>
      </c>
      <c r="BF7" s="3">
        <v>0.97399999999999998</v>
      </c>
      <c r="BK7" s="2" t="s">
        <v>24</v>
      </c>
      <c r="BL7" s="3">
        <v>0.95599999999999996</v>
      </c>
      <c r="BQ7" s="2" t="s">
        <v>24</v>
      </c>
      <c r="BR7" s="3">
        <v>0.98</v>
      </c>
      <c r="BW7" s="2" t="s">
        <v>24</v>
      </c>
      <c r="BX7" s="3">
        <v>0.96699999999999997</v>
      </c>
      <c r="CC7" s="2" t="s">
        <v>24</v>
      </c>
      <c r="CD7" s="3">
        <v>0.96499999999999997</v>
      </c>
    </row>
    <row r="8" spans="1:82" x14ac:dyDescent="0.25">
      <c r="C8" s="2" t="s">
        <v>25</v>
      </c>
      <c r="D8" s="3">
        <v>0.93700000000000006</v>
      </c>
      <c r="I8" s="2" t="s">
        <v>25</v>
      </c>
      <c r="J8" s="3">
        <v>0.94399999999999995</v>
      </c>
      <c r="O8" s="2" t="s">
        <v>25</v>
      </c>
      <c r="P8" s="3">
        <v>0.97</v>
      </c>
      <c r="U8" s="2" t="s">
        <v>25</v>
      </c>
      <c r="V8" s="3">
        <v>0.95</v>
      </c>
      <c r="AA8" s="2" t="s">
        <v>25</v>
      </c>
      <c r="AB8" s="3">
        <v>0.96699999999999997</v>
      </c>
      <c r="AG8" s="2" t="s">
        <v>25</v>
      </c>
      <c r="AH8" s="3">
        <v>0.96699999999999997</v>
      </c>
      <c r="AM8" s="2" t="s">
        <v>25</v>
      </c>
      <c r="AN8" s="3">
        <v>0.96099999999999997</v>
      </c>
      <c r="AS8" s="2" t="s">
        <v>25</v>
      </c>
      <c r="AT8" s="3">
        <v>0.95799999999999996</v>
      </c>
      <c r="AY8" s="2" t="s">
        <v>25</v>
      </c>
      <c r="AZ8" s="3">
        <v>0.83399999999999996</v>
      </c>
      <c r="BE8" s="2" t="s">
        <v>25</v>
      </c>
      <c r="BF8" s="3">
        <v>0.97099999999999997</v>
      </c>
      <c r="BK8" s="2" t="s">
        <v>25</v>
      </c>
      <c r="BL8" s="3">
        <v>0.95199999999999996</v>
      </c>
      <c r="BQ8" s="2" t="s">
        <v>25</v>
      </c>
      <c r="BR8" s="3">
        <v>0.97699999999999998</v>
      </c>
      <c r="BW8" s="2" t="s">
        <v>25</v>
      </c>
      <c r="BX8" s="3">
        <v>0.96599999999999997</v>
      </c>
      <c r="CC8" s="2" t="s">
        <v>25</v>
      </c>
      <c r="CD8" s="3">
        <v>0.96</v>
      </c>
    </row>
    <row r="9" spans="1:82" x14ac:dyDescent="0.25">
      <c r="C9" s="2" t="s">
        <v>26</v>
      </c>
      <c r="D9" s="3">
        <v>1.357</v>
      </c>
      <c r="I9" s="2" t="s">
        <v>26</v>
      </c>
      <c r="J9" s="3">
        <v>1.284</v>
      </c>
      <c r="O9" s="2" t="s">
        <v>26</v>
      </c>
      <c r="P9" s="3">
        <v>-4.5999999999999999E-2</v>
      </c>
      <c r="U9" s="2" t="s">
        <v>26</v>
      </c>
      <c r="V9" s="3">
        <v>1.101</v>
      </c>
      <c r="AA9" s="2" t="s">
        <v>26</v>
      </c>
      <c r="AB9" s="3">
        <v>0.77100000000000002</v>
      </c>
      <c r="AG9" s="2" t="s">
        <v>26</v>
      </c>
      <c r="AH9" s="3">
        <v>0.89500000000000002</v>
      </c>
      <c r="AM9" s="2" t="s">
        <v>26</v>
      </c>
      <c r="AN9" s="3">
        <v>-0.215</v>
      </c>
      <c r="AS9" s="2" t="s">
        <v>26</v>
      </c>
      <c r="AT9" s="3">
        <v>1.014</v>
      </c>
      <c r="AY9" s="2" t="s">
        <v>26</v>
      </c>
      <c r="AZ9" s="3">
        <v>0.65500000000000003</v>
      </c>
      <c r="BE9" s="2" t="s">
        <v>26</v>
      </c>
      <c r="BF9" s="3">
        <v>1.3660000000000001</v>
      </c>
      <c r="BK9" s="2" t="s">
        <v>26</v>
      </c>
      <c r="BL9" s="3">
        <v>2.4239999999999999</v>
      </c>
      <c r="BQ9" s="2" t="s">
        <v>26</v>
      </c>
      <c r="BR9" s="3">
        <v>0.78100000000000003</v>
      </c>
      <c r="BW9" s="2" t="s">
        <v>26</v>
      </c>
      <c r="BX9" s="3">
        <v>1.389</v>
      </c>
      <c r="CC9" s="2" t="s">
        <v>26</v>
      </c>
      <c r="CD9" s="3">
        <v>2.528</v>
      </c>
    </row>
    <row r="10" spans="1:82" x14ac:dyDescent="0.25">
      <c r="C10" s="2" t="s">
        <v>27</v>
      </c>
      <c r="D10" s="3">
        <v>1.536</v>
      </c>
      <c r="I10" s="2" t="s">
        <v>27</v>
      </c>
      <c r="J10" s="3">
        <v>1.591</v>
      </c>
      <c r="O10" s="2" t="s">
        <v>27</v>
      </c>
      <c r="P10" s="3">
        <v>0.28599999999999998</v>
      </c>
      <c r="U10" s="2" t="s">
        <v>27</v>
      </c>
      <c r="V10" s="3">
        <v>1.306</v>
      </c>
      <c r="AA10" s="2" t="s">
        <v>27</v>
      </c>
      <c r="AB10" s="3">
        <v>0.84799999999999998</v>
      </c>
      <c r="AG10" s="2" t="s">
        <v>27</v>
      </c>
      <c r="AH10" s="3">
        <v>1.1000000000000001</v>
      </c>
      <c r="AM10" s="2" t="s">
        <v>27</v>
      </c>
      <c r="AN10" s="3">
        <v>-8.6999999999999994E-2</v>
      </c>
      <c r="AS10" s="2" t="s">
        <v>27</v>
      </c>
      <c r="AT10" s="3">
        <v>1.2190000000000001</v>
      </c>
      <c r="AY10" s="2" t="s">
        <v>27</v>
      </c>
      <c r="AZ10" s="3">
        <v>0.86</v>
      </c>
      <c r="BE10" s="2" t="s">
        <v>27</v>
      </c>
      <c r="BF10" s="3">
        <v>1.698</v>
      </c>
      <c r="BK10" s="2" t="s">
        <v>27</v>
      </c>
      <c r="BL10" s="3">
        <v>2.706</v>
      </c>
      <c r="BQ10" s="2" t="s">
        <v>27</v>
      </c>
      <c r="BR10" s="3">
        <v>1.1140000000000001</v>
      </c>
      <c r="BW10" s="2" t="s">
        <v>27</v>
      </c>
      <c r="BX10" s="3">
        <v>1.44</v>
      </c>
      <c r="CC10" s="2" t="s">
        <v>27</v>
      </c>
      <c r="CD10" s="3">
        <v>2.835</v>
      </c>
    </row>
    <row r="11" spans="1:82" x14ac:dyDescent="0.25">
      <c r="C11" s="2" t="s">
        <v>28</v>
      </c>
      <c r="D11" s="9">
        <v>5523.85</v>
      </c>
      <c r="I11" s="2" t="s">
        <v>28</v>
      </c>
      <c r="J11" s="9">
        <v>5652.35</v>
      </c>
      <c r="O11" s="2" t="s">
        <v>28</v>
      </c>
      <c r="P11" s="9">
        <v>2766.48</v>
      </c>
      <c r="U11" s="2" t="s">
        <v>28</v>
      </c>
      <c r="V11" s="9">
        <v>5403.67</v>
      </c>
      <c r="AA11" s="2" t="s">
        <v>28</v>
      </c>
      <c r="AB11" s="9">
        <v>6291.83</v>
      </c>
      <c r="AG11" s="2" t="s">
        <v>28</v>
      </c>
      <c r="AH11" s="9">
        <v>6757.23</v>
      </c>
      <c r="AM11" s="2" t="s">
        <v>28</v>
      </c>
      <c r="AN11" s="9">
        <v>1916.28</v>
      </c>
      <c r="AS11" s="2" t="s">
        <v>28</v>
      </c>
      <c r="AT11" s="9">
        <v>5955.69</v>
      </c>
      <c r="AY11" s="2" t="s">
        <v>28</v>
      </c>
      <c r="AZ11" s="3">
        <v>931.67</v>
      </c>
      <c r="BE11" s="2" t="s">
        <v>28</v>
      </c>
      <c r="BF11" s="9">
        <v>11771.07</v>
      </c>
      <c r="BK11" s="2" t="s">
        <v>28</v>
      </c>
      <c r="BL11" s="9">
        <v>20582.61</v>
      </c>
      <c r="BQ11" s="2" t="s">
        <v>28</v>
      </c>
      <c r="BR11" s="9">
        <v>8401.74</v>
      </c>
      <c r="BW11" s="2" t="s">
        <v>28</v>
      </c>
      <c r="BX11" s="9">
        <v>11523.68</v>
      </c>
      <c r="CC11" s="2" t="s">
        <v>28</v>
      </c>
      <c r="CD11" s="9">
        <v>27826.29</v>
      </c>
    </row>
    <row r="12" spans="1:82" x14ac:dyDescent="0.25">
      <c r="C12" s="2" t="s">
        <v>29</v>
      </c>
      <c r="D12" s="3">
        <v>349.37</v>
      </c>
      <c r="I12" s="2" t="s">
        <v>29</v>
      </c>
      <c r="J12" s="3">
        <v>294.67</v>
      </c>
      <c r="O12" s="2" t="s">
        <v>29</v>
      </c>
      <c r="P12" s="3">
        <v>76.41</v>
      </c>
      <c r="U12" s="2" t="s">
        <v>29</v>
      </c>
      <c r="V12" s="3">
        <v>265.20999999999998</v>
      </c>
      <c r="AA12" s="2" t="s">
        <v>29</v>
      </c>
      <c r="AB12" s="3">
        <v>210.16</v>
      </c>
      <c r="AG12" s="2" t="s">
        <v>29</v>
      </c>
      <c r="AH12" s="3">
        <v>215.85</v>
      </c>
      <c r="AM12" s="2" t="s">
        <v>29</v>
      </c>
      <c r="AN12" s="3">
        <v>75.42</v>
      </c>
      <c r="AS12" s="2" t="s">
        <v>29</v>
      </c>
      <c r="AT12" s="3">
        <v>243.2</v>
      </c>
      <c r="AY12" s="2" t="s">
        <v>29</v>
      </c>
      <c r="AZ12" s="3">
        <v>169.78</v>
      </c>
      <c r="BE12" s="2" t="s">
        <v>29</v>
      </c>
      <c r="BF12" s="3">
        <v>313.60000000000002</v>
      </c>
      <c r="BK12" s="2" t="s">
        <v>29</v>
      </c>
      <c r="BL12" s="3">
        <v>939.75</v>
      </c>
      <c r="BQ12" s="2" t="s">
        <v>29</v>
      </c>
      <c r="BR12" s="3">
        <v>174.74</v>
      </c>
      <c r="BW12" s="2" t="s">
        <v>29</v>
      </c>
      <c r="BX12" s="3">
        <v>397.38</v>
      </c>
      <c r="CC12" s="2" t="s">
        <v>29</v>
      </c>
      <c r="CD12" s="9">
        <v>1022.51</v>
      </c>
    </row>
    <row r="13" spans="1:82" x14ac:dyDescent="0.25">
      <c r="C13" s="2" t="s">
        <v>30</v>
      </c>
      <c r="D13" s="3">
        <v>3.64</v>
      </c>
      <c r="I13" s="2" t="s">
        <v>30</v>
      </c>
      <c r="J13" s="3">
        <v>3.24</v>
      </c>
      <c r="O13" s="2" t="s">
        <v>30</v>
      </c>
      <c r="P13" s="3">
        <v>0.85</v>
      </c>
      <c r="U13" s="2" t="s">
        <v>30</v>
      </c>
      <c r="V13" s="3">
        <v>2.79</v>
      </c>
      <c r="AA13" s="2" t="s">
        <v>30</v>
      </c>
      <c r="AB13" s="3">
        <v>2.1</v>
      </c>
      <c r="AG13" s="2" t="s">
        <v>30</v>
      </c>
      <c r="AH13" s="3">
        <v>2.27</v>
      </c>
      <c r="AM13" s="2" t="s">
        <v>30</v>
      </c>
      <c r="AN13" s="3">
        <v>0.77</v>
      </c>
      <c r="AS13" s="2" t="s">
        <v>30</v>
      </c>
      <c r="AT13" s="3">
        <v>2.56</v>
      </c>
      <c r="AY13" s="2" t="s">
        <v>30</v>
      </c>
      <c r="AZ13" s="3">
        <v>1.79</v>
      </c>
      <c r="BE13" s="2" t="s">
        <v>30</v>
      </c>
      <c r="BF13" s="3">
        <v>3.48</v>
      </c>
      <c r="BK13" s="2" t="s">
        <v>30</v>
      </c>
      <c r="BL13" s="3">
        <v>10.210000000000001</v>
      </c>
      <c r="BQ13" s="2" t="s">
        <v>30</v>
      </c>
      <c r="BR13" s="3">
        <v>1.94</v>
      </c>
      <c r="BW13" s="2" t="s">
        <v>30</v>
      </c>
      <c r="BX13" s="3">
        <v>3.93</v>
      </c>
      <c r="CC13" s="2" t="s">
        <v>30</v>
      </c>
      <c r="CD13" s="3">
        <v>11.24</v>
      </c>
    </row>
    <row r="14" spans="1:82" x14ac:dyDescent="0.25">
      <c r="C14" s="2" t="s">
        <v>31</v>
      </c>
      <c r="D14" s="3">
        <v>1.91</v>
      </c>
      <c r="I14" s="2" t="s">
        <v>31</v>
      </c>
      <c r="J14" s="3">
        <v>1.8</v>
      </c>
      <c r="O14" s="2" t="s">
        <v>31</v>
      </c>
      <c r="P14" s="3">
        <v>0.92</v>
      </c>
      <c r="U14" s="2" t="s">
        <v>31</v>
      </c>
      <c r="V14" s="3">
        <v>1.67</v>
      </c>
      <c r="AA14" s="2" t="s">
        <v>31</v>
      </c>
      <c r="AB14" s="3">
        <v>1.45</v>
      </c>
      <c r="AG14" s="2" t="s">
        <v>31</v>
      </c>
      <c r="AH14" s="3">
        <v>1.51</v>
      </c>
      <c r="AM14" s="2" t="s">
        <v>31</v>
      </c>
      <c r="AN14" s="3">
        <v>0.88</v>
      </c>
      <c r="AS14" s="2" t="s">
        <v>31</v>
      </c>
      <c r="AT14" s="3">
        <v>1.6</v>
      </c>
      <c r="AY14" s="2" t="s">
        <v>31</v>
      </c>
      <c r="AZ14" s="3">
        <v>1.34</v>
      </c>
      <c r="BE14" s="2" t="s">
        <v>31</v>
      </c>
      <c r="BF14" s="3">
        <v>1.87</v>
      </c>
      <c r="BK14" s="2" t="s">
        <v>31</v>
      </c>
      <c r="BL14" s="3">
        <v>3.2</v>
      </c>
      <c r="BQ14" s="2" t="s">
        <v>31</v>
      </c>
      <c r="BR14" s="3">
        <v>1.39</v>
      </c>
      <c r="BW14" s="2" t="s">
        <v>31</v>
      </c>
      <c r="BX14" s="3">
        <v>1.98</v>
      </c>
      <c r="CC14" s="2" t="s">
        <v>31</v>
      </c>
      <c r="CD14" s="3">
        <v>3.35</v>
      </c>
    </row>
    <row r="15" spans="1:82" x14ac:dyDescent="0.25">
      <c r="C15" s="2" t="s">
        <v>32</v>
      </c>
      <c r="D15" s="3">
        <v>1.46</v>
      </c>
      <c r="I15" s="2" t="s">
        <v>32</v>
      </c>
      <c r="J15" s="3">
        <v>1.1100000000000001</v>
      </c>
      <c r="O15" s="2" t="s">
        <v>32</v>
      </c>
      <c r="P15" s="3">
        <v>0.59</v>
      </c>
      <c r="U15" s="2" t="s">
        <v>32</v>
      </c>
      <c r="V15" s="3">
        <v>1.2</v>
      </c>
      <c r="AA15" s="2" t="s">
        <v>32</v>
      </c>
      <c r="AB15" s="3">
        <v>0.89</v>
      </c>
      <c r="AG15" s="2" t="s">
        <v>32</v>
      </c>
      <c r="AH15" s="3">
        <v>1.06</v>
      </c>
      <c r="AM15" s="2" t="s">
        <v>32</v>
      </c>
      <c r="AN15" s="3">
        <v>0.63</v>
      </c>
      <c r="AS15" s="2" t="s">
        <v>32</v>
      </c>
      <c r="AT15" s="3">
        <v>1.1299999999999999</v>
      </c>
      <c r="AY15" s="2" t="s">
        <v>32</v>
      </c>
      <c r="AZ15" s="3">
        <v>1.01</v>
      </c>
      <c r="BE15" s="2" t="s">
        <v>32</v>
      </c>
      <c r="BF15" s="3">
        <v>1.33</v>
      </c>
      <c r="BK15" s="2" t="s">
        <v>32</v>
      </c>
      <c r="BL15" s="3">
        <v>2.15</v>
      </c>
      <c r="BQ15" s="2" t="s">
        <v>32</v>
      </c>
      <c r="BR15" s="3">
        <v>0.9</v>
      </c>
      <c r="BW15" s="2" t="s">
        <v>32</v>
      </c>
      <c r="BX15" s="3">
        <v>1.17</v>
      </c>
      <c r="CC15" s="2" t="s">
        <v>32</v>
      </c>
      <c r="CD15" s="3">
        <v>2.21</v>
      </c>
    </row>
    <row r="16" spans="1:82" x14ac:dyDescent="0.25">
      <c r="C16" s="2" t="s">
        <v>33</v>
      </c>
      <c r="D16" s="10">
        <v>5.9900000000000002E-2</v>
      </c>
      <c r="I16" s="52" t="s">
        <v>33</v>
      </c>
      <c r="J16" s="55">
        <v>5.6500000000000002E-2</v>
      </c>
      <c r="O16" s="2" t="s">
        <v>33</v>
      </c>
      <c r="P16" s="10">
        <v>4.2999999999999997E-2</v>
      </c>
      <c r="U16" s="2" t="s">
        <v>33</v>
      </c>
      <c r="V16" s="10">
        <v>0.06</v>
      </c>
      <c r="AA16" s="2" t="s">
        <v>33</v>
      </c>
      <c r="AB16" s="10">
        <v>6.1100000000000002E-2</v>
      </c>
      <c r="AG16" s="2" t="s">
        <v>33</v>
      </c>
      <c r="AH16" s="10">
        <v>6.2399999999999997E-2</v>
      </c>
      <c r="AM16" s="2" t="s">
        <v>33</v>
      </c>
      <c r="AN16" s="10">
        <v>4.4499999999999998E-2</v>
      </c>
      <c r="AS16" s="2" t="s">
        <v>33</v>
      </c>
      <c r="AT16" s="10">
        <v>6.5299999999999997E-2</v>
      </c>
      <c r="AY16" s="2" t="s">
        <v>33</v>
      </c>
      <c r="AZ16" s="10">
        <v>8.3599999999999994E-2</v>
      </c>
      <c r="BE16" s="2" t="s">
        <v>33</v>
      </c>
      <c r="BF16" s="10">
        <v>5.7099999999999998E-2</v>
      </c>
      <c r="BK16" s="2" t="s">
        <v>33</v>
      </c>
      <c r="BL16" s="10">
        <v>6.5299999999999997E-2</v>
      </c>
      <c r="BQ16" s="2" t="s">
        <v>33</v>
      </c>
      <c r="BR16" s="10">
        <v>4.9500000000000002E-2</v>
      </c>
      <c r="BW16" s="2" t="s">
        <v>33</v>
      </c>
      <c r="BX16" s="10">
        <v>6.7500000000000004E-2</v>
      </c>
      <c r="CC16" s="2" t="s">
        <v>33</v>
      </c>
      <c r="CD16" s="10">
        <v>7.5200000000000003E-2</v>
      </c>
    </row>
    <row r="17" spans="3:85" ht="15.75" thickBot="1" x14ac:dyDescent="0.3">
      <c r="C17" s="4" t="s">
        <v>34</v>
      </c>
      <c r="D17" s="11">
        <v>1.635</v>
      </c>
      <c r="I17" s="4" t="s">
        <v>34</v>
      </c>
      <c r="J17" s="11">
        <v>1.946</v>
      </c>
      <c r="O17" s="4" t="s">
        <v>34</v>
      </c>
      <c r="P17" s="11">
        <v>1.1359999999999999</v>
      </c>
      <c r="U17" s="4" t="s">
        <v>34</v>
      </c>
      <c r="V17" s="11">
        <v>1.8779999999999999</v>
      </c>
      <c r="AA17" s="4" t="s">
        <v>34</v>
      </c>
      <c r="AB17" s="11">
        <v>1.851</v>
      </c>
      <c r="AG17" s="4" t="s">
        <v>34</v>
      </c>
      <c r="AH17" s="11">
        <v>1.5649999999999999</v>
      </c>
      <c r="AM17" s="4" t="s">
        <v>34</v>
      </c>
      <c r="AN17" s="11">
        <v>1.655</v>
      </c>
      <c r="AS17" s="4" t="s">
        <v>34</v>
      </c>
      <c r="AT17" s="11">
        <v>1.827</v>
      </c>
      <c r="AY17" s="4" t="s">
        <v>34</v>
      </c>
      <c r="AZ17" s="11">
        <v>1.762</v>
      </c>
      <c r="BE17" s="4" t="s">
        <v>34</v>
      </c>
      <c r="BF17" s="11">
        <v>1.843</v>
      </c>
      <c r="BK17" s="4" t="s">
        <v>34</v>
      </c>
      <c r="BL17" s="11">
        <v>1.9590000000000001</v>
      </c>
      <c r="BQ17" s="4" t="s">
        <v>34</v>
      </c>
      <c r="BR17" s="11">
        <v>1.625</v>
      </c>
      <c r="BW17" s="4" t="s">
        <v>34</v>
      </c>
      <c r="BX17" s="11">
        <v>1.5760000000000001</v>
      </c>
      <c r="CC17" s="4" t="s">
        <v>34</v>
      </c>
      <c r="CD17" s="11">
        <v>1.9730000000000001</v>
      </c>
    </row>
    <row r="18" spans="3:85" ht="15.75" thickBot="1" x14ac:dyDescent="0.3"/>
    <row r="19" spans="3:85" ht="15.75" thickBot="1" x14ac:dyDescent="0.3">
      <c r="C19" s="13" t="s">
        <v>36</v>
      </c>
      <c r="D19" s="18" t="s">
        <v>44</v>
      </c>
      <c r="E19" s="18" t="s">
        <v>53</v>
      </c>
      <c r="F19" s="18" t="s">
        <v>54</v>
      </c>
      <c r="G19" s="46" t="s">
        <v>55</v>
      </c>
      <c r="I19" s="13" t="s">
        <v>36</v>
      </c>
      <c r="J19" s="18" t="s">
        <v>44</v>
      </c>
      <c r="K19" s="18" t="s">
        <v>53</v>
      </c>
      <c r="L19" s="18" t="s">
        <v>54</v>
      </c>
      <c r="M19" s="19" t="s">
        <v>55</v>
      </c>
      <c r="O19" s="13" t="s">
        <v>36</v>
      </c>
      <c r="P19" s="18" t="s">
        <v>44</v>
      </c>
      <c r="Q19" s="18" t="s">
        <v>53</v>
      </c>
      <c r="R19" s="18" t="s">
        <v>54</v>
      </c>
      <c r="S19" s="19" t="s">
        <v>55</v>
      </c>
      <c r="U19" s="13" t="s">
        <v>36</v>
      </c>
      <c r="V19" s="18" t="s">
        <v>44</v>
      </c>
      <c r="W19" s="18" t="s">
        <v>53</v>
      </c>
      <c r="X19" s="18" t="s">
        <v>54</v>
      </c>
      <c r="Y19" s="19" t="s">
        <v>55</v>
      </c>
      <c r="AA19" s="13" t="s">
        <v>36</v>
      </c>
      <c r="AB19" s="18" t="s">
        <v>44</v>
      </c>
      <c r="AC19" s="18" t="s">
        <v>53</v>
      </c>
      <c r="AD19" s="18" t="s">
        <v>54</v>
      </c>
      <c r="AE19" s="19" t="s">
        <v>55</v>
      </c>
      <c r="AG19" s="13" t="s">
        <v>36</v>
      </c>
      <c r="AH19" s="18" t="s">
        <v>44</v>
      </c>
      <c r="AI19" s="18" t="s">
        <v>53</v>
      </c>
      <c r="AJ19" s="18" t="s">
        <v>54</v>
      </c>
      <c r="AK19" s="19" t="s">
        <v>55</v>
      </c>
      <c r="AM19" s="13" t="s">
        <v>36</v>
      </c>
      <c r="AN19" s="18" t="s">
        <v>44</v>
      </c>
      <c r="AO19" s="18" t="s">
        <v>53</v>
      </c>
      <c r="AP19" s="18" t="s">
        <v>54</v>
      </c>
      <c r="AQ19" s="19" t="s">
        <v>55</v>
      </c>
      <c r="AS19" s="13" t="s">
        <v>36</v>
      </c>
      <c r="AT19" s="18" t="s">
        <v>44</v>
      </c>
      <c r="AU19" s="18" t="s">
        <v>53</v>
      </c>
      <c r="AV19" s="18" t="s">
        <v>54</v>
      </c>
      <c r="AW19" s="19" t="s">
        <v>55</v>
      </c>
      <c r="AY19" s="13" t="s">
        <v>36</v>
      </c>
      <c r="AZ19" s="18" t="s">
        <v>44</v>
      </c>
      <c r="BA19" s="18" t="s">
        <v>53</v>
      </c>
      <c r="BB19" s="18" t="s">
        <v>54</v>
      </c>
      <c r="BC19" s="19" t="s">
        <v>55</v>
      </c>
      <c r="BE19" s="14" t="s">
        <v>36</v>
      </c>
      <c r="BF19" s="47" t="s">
        <v>44</v>
      </c>
      <c r="BG19" s="47" t="s">
        <v>53</v>
      </c>
      <c r="BH19" s="47" t="s">
        <v>54</v>
      </c>
      <c r="BI19" s="17" t="s">
        <v>55</v>
      </c>
      <c r="BK19" s="13" t="s">
        <v>36</v>
      </c>
      <c r="BL19" s="18" t="s">
        <v>44</v>
      </c>
      <c r="BM19" s="18" t="s">
        <v>53</v>
      </c>
      <c r="BN19" s="18" t="s">
        <v>54</v>
      </c>
      <c r="BO19" s="19" t="s">
        <v>55</v>
      </c>
      <c r="BQ19" s="13" t="s">
        <v>36</v>
      </c>
      <c r="BR19" s="18" t="s">
        <v>44</v>
      </c>
      <c r="BS19" s="18" t="s">
        <v>53</v>
      </c>
      <c r="BT19" s="18" t="s">
        <v>54</v>
      </c>
      <c r="BU19" s="19" t="s">
        <v>55</v>
      </c>
      <c r="BW19" s="13" t="s">
        <v>36</v>
      </c>
      <c r="BX19" s="18" t="s">
        <v>44</v>
      </c>
      <c r="BY19" s="18" t="s">
        <v>53</v>
      </c>
      <c r="BZ19" s="18" t="s">
        <v>54</v>
      </c>
      <c r="CA19" s="19" t="s">
        <v>55</v>
      </c>
      <c r="CC19" s="13" t="s">
        <v>36</v>
      </c>
      <c r="CD19" s="18" t="s">
        <v>44</v>
      </c>
      <c r="CE19" s="18" t="s">
        <v>53</v>
      </c>
      <c r="CF19" s="18" t="s">
        <v>54</v>
      </c>
      <c r="CG19" s="19" t="s">
        <v>55</v>
      </c>
    </row>
    <row r="20" spans="3:85" x14ac:dyDescent="0.25">
      <c r="C20" s="2" t="s">
        <v>37</v>
      </c>
      <c r="D20">
        <v>2.25</v>
      </c>
      <c r="E20">
        <v>0.14399999999999999</v>
      </c>
      <c r="F20">
        <v>15.585000000000001</v>
      </c>
      <c r="G20" s="10">
        <v>0</v>
      </c>
      <c r="I20" s="2" t="s">
        <v>37</v>
      </c>
      <c r="J20">
        <v>2.0499999999999998</v>
      </c>
      <c r="K20">
        <v>0.106</v>
      </c>
      <c r="L20">
        <v>19.344000000000001</v>
      </c>
      <c r="M20" s="10">
        <v>0</v>
      </c>
      <c r="O20" s="2" t="s">
        <v>37</v>
      </c>
      <c r="P20">
        <v>1.2350000000000001</v>
      </c>
      <c r="Q20">
        <v>7.4999999999999997E-2</v>
      </c>
      <c r="R20">
        <v>16.398</v>
      </c>
      <c r="S20" s="10">
        <v>0</v>
      </c>
      <c r="U20" s="2" t="s">
        <v>37</v>
      </c>
      <c r="V20">
        <v>1.623</v>
      </c>
      <c r="W20">
        <v>7.6999999999999999E-2</v>
      </c>
      <c r="X20">
        <v>20.984999999999999</v>
      </c>
      <c r="Y20" s="10">
        <v>0</v>
      </c>
      <c r="AA20" s="2" t="s">
        <v>37</v>
      </c>
      <c r="AB20">
        <v>1.6950000000000001</v>
      </c>
      <c r="AC20">
        <v>4.8000000000000001E-2</v>
      </c>
      <c r="AD20">
        <v>35.479999999999997</v>
      </c>
      <c r="AE20" s="10">
        <v>0</v>
      </c>
      <c r="AG20" s="2" t="s">
        <v>38</v>
      </c>
      <c r="AH20">
        <v>0.89600000000000002</v>
      </c>
      <c r="AI20">
        <v>2.5999999999999999E-2</v>
      </c>
      <c r="AJ20">
        <v>34.005000000000003</v>
      </c>
      <c r="AK20" s="10">
        <v>0</v>
      </c>
      <c r="AM20" s="2" t="s">
        <v>37</v>
      </c>
      <c r="AN20">
        <v>0.71699999999999997</v>
      </c>
      <c r="AO20">
        <v>2.3E-2</v>
      </c>
      <c r="AP20">
        <v>30.579000000000001</v>
      </c>
      <c r="AQ20" s="10">
        <v>0</v>
      </c>
      <c r="AS20" s="2" t="s">
        <v>37</v>
      </c>
      <c r="AT20">
        <v>1.216</v>
      </c>
      <c r="AU20">
        <v>6.2E-2</v>
      </c>
      <c r="AV20">
        <v>19.640999999999998</v>
      </c>
      <c r="AW20" s="10">
        <v>0</v>
      </c>
      <c r="AY20" s="2" t="s">
        <v>37</v>
      </c>
      <c r="AZ20">
        <v>0.39700000000000002</v>
      </c>
      <c r="BA20">
        <v>5.7000000000000002E-2</v>
      </c>
      <c r="BB20">
        <v>6.9779999999999998</v>
      </c>
      <c r="BC20" s="10">
        <v>0</v>
      </c>
      <c r="BE20" s="2" t="s">
        <v>37</v>
      </c>
      <c r="BF20">
        <v>3.2690000000000001</v>
      </c>
      <c r="BG20">
        <v>0.32100000000000001</v>
      </c>
      <c r="BH20">
        <v>10.183999999999999</v>
      </c>
      <c r="BI20" s="10">
        <v>0</v>
      </c>
      <c r="BK20" s="2" t="s">
        <v>37</v>
      </c>
      <c r="BL20">
        <v>3.0659999999999998</v>
      </c>
      <c r="BM20">
        <v>0.46600000000000003</v>
      </c>
      <c r="BN20">
        <v>6.5780000000000003</v>
      </c>
      <c r="BO20" s="10">
        <v>0</v>
      </c>
      <c r="BQ20" s="2" t="s">
        <v>37</v>
      </c>
      <c r="BR20">
        <v>2.1520000000000001</v>
      </c>
      <c r="BS20">
        <v>0.09</v>
      </c>
      <c r="BT20">
        <v>24.018999999999998</v>
      </c>
      <c r="BU20" s="10">
        <v>0</v>
      </c>
      <c r="BW20" s="2" t="s">
        <v>37</v>
      </c>
      <c r="BX20">
        <v>2.4329999999999998</v>
      </c>
      <c r="BY20">
        <v>5.3999999999999999E-2</v>
      </c>
      <c r="BZ20">
        <v>44.731000000000002</v>
      </c>
      <c r="CA20" s="10">
        <v>0</v>
      </c>
      <c r="CC20" s="2" t="s">
        <v>38</v>
      </c>
      <c r="CD20">
        <v>1.4450000000000001</v>
      </c>
      <c r="CE20">
        <v>0.14399999999999999</v>
      </c>
      <c r="CF20">
        <v>10.054</v>
      </c>
      <c r="CG20" s="10">
        <v>0</v>
      </c>
    </row>
    <row r="21" spans="3:85" ht="15.75" thickBot="1" x14ac:dyDescent="0.3">
      <c r="C21" s="2" t="s">
        <v>38</v>
      </c>
      <c r="D21">
        <v>1.2170000000000001</v>
      </c>
      <c r="E21">
        <v>4.4999999999999998E-2</v>
      </c>
      <c r="F21">
        <v>27.292999999999999</v>
      </c>
      <c r="G21" s="10">
        <v>0</v>
      </c>
      <c r="I21" s="2" t="s">
        <v>38</v>
      </c>
      <c r="J21">
        <v>0.69299999999999995</v>
      </c>
      <c r="K21">
        <v>5.6000000000000001E-2</v>
      </c>
      <c r="L21">
        <v>12.395</v>
      </c>
      <c r="M21" s="10">
        <v>0</v>
      </c>
      <c r="O21" s="2" t="s">
        <v>38</v>
      </c>
      <c r="P21">
        <v>0.60399999999999998</v>
      </c>
      <c r="Q21">
        <v>3.5000000000000003E-2</v>
      </c>
      <c r="R21">
        <v>17.074000000000002</v>
      </c>
      <c r="S21" s="10">
        <v>0</v>
      </c>
      <c r="U21" s="2" t="s">
        <v>38</v>
      </c>
      <c r="V21">
        <v>0.496</v>
      </c>
      <c r="W21">
        <v>0.13700000000000001</v>
      </c>
      <c r="X21">
        <v>3.6360000000000001</v>
      </c>
      <c r="Y21" s="10">
        <v>5.0000000000000001E-4</v>
      </c>
      <c r="AA21" s="2" t="s">
        <v>38</v>
      </c>
      <c r="AB21">
        <v>0.70299999999999996</v>
      </c>
      <c r="AC21">
        <v>1.4E-2</v>
      </c>
      <c r="AD21">
        <v>51.398000000000003</v>
      </c>
      <c r="AE21" s="10">
        <v>0</v>
      </c>
      <c r="AG21" s="2" t="s">
        <v>37</v>
      </c>
      <c r="AH21">
        <v>1.6759999999999999</v>
      </c>
      <c r="AI21">
        <v>6.4000000000000001E-2</v>
      </c>
      <c r="AJ21">
        <v>26.172000000000001</v>
      </c>
      <c r="AK21" s="10">
        <v>0</v>
      </c>
      <c r="AM21" s="2" t="s">
        <v>38</v>
      </c>
      <c r="AN21">
        <v>0.84499999999999997</v>
      </c>
      <c r="AO21">
        <v>8.9999999999999993E-3</v>
      </c>
      <c r="AP21">
        <v>90.713999999999999</v>
      </c>
      <c r="AQ21" s="10">
        <v>0</v>
      </c>
      <c r="AS21" s="2" t="s">
        <v>38</v>
      </c>
      <c r="AT21">
        <v>1.0289999999999999</v>
      </c>
      <c r="AU21">
        <v>2.5999999999999999E-2</v>
      </c>
      <c r="AV21">
        <v>40.307000000000002</v>
      </c>
      <c r="AW21" s="10">
        <v>0</v>
      </c>
      <c r="AY21" s="2" t="s">
        <v>38</v>
      </c>
      <c r="AZ21">
        <v>0.77600000000000002</v>
      </c>
      <c r="BA21">
        <v>0.02</v>
      </c>
      <c r="BB21">
        <v>38.453000000000003</v>
      </c>
      <c r="BC21" s="10">
        <v>0</v>
      </c>
      <c r="BE21" s="2" t="s">
        <v>38</v>
      </c>
      <c r="BF21">
        <v>1.3380000000000001</v>
      </c>
      <c r="BG21">
        <v>9.9000000000000005E-2</v>
      </c>
      <c r="BH21">
        <v>13.513999999999999</v>
      </c>
      <c r="BI21" s="10">
        <v>0</v>
      </c>
      <c r="BK21" s="2" t="s">
        <v>38</v>
      </c>
      <c r="BL21">
        <v>1.9710000000000001</v>
      </c>
      <c r="BM21">
        <v>0.16500000000000001</v>
      </c>
      <c r="BN21">
        <v>11.93</v>
      </c>
      <c r="BO21" s="10">
        <v>0</v>
      </c>
      <c r="BQ21" s="2" t="s">
        <v>38</v>
      </c>
      <c r="BR21">
        <v>0.72299999999999998</v>
      </c>
      <c r="BS21">
        <v>4.4999999999999998E-2</v>
      </c>
      <c r="BT21">
        <v>16.202000000000002</v>
      </c>
      <c r="BU21" s="10">
        <v>0</v>
      </c>
      <c r="BW21" s="4" t="s">
        <v>38</v>
      </c>
      <c r="BX21" s="5">
        <v>0.67900000000000005</v>
      </c>
      <c r="BY21" s="5">
        <v>1.9E-2</v>
      </c>
      <c r="BZ21" s="5">
        <v>35.072000000000003</v>
      </c>
      <c r="CA21" s="16">
        <v>0</v>
      </c>
      <c r="CC21" s="2" t="s">
        <v>37</v>
      </c>
      <c r="CD21">
        <v>3.4159999999999999</v>
      </c>
      <c r="CE21">
        <v>0.41699999999999998</v>
      </c>
      <c r="CF21">
        <v>8.1920000000000002</v>
      </c>
      <c r="CG21" s="10">
        <v>0</v>
      </c>
    </row>
    <row r="22" spans="3:85" ht="15.75" thickBot="1" x14ac:dyDescent="0.3">
      <c r="C22" s="2" t="s">
        <v>39</v>
      </c>
      <c r="D22">
        <v>1.6479999999999999</v>
      </c>
      <c r="E22">
        <v>0.67600000000000005</v>
      </c>
      <c r="F22">
        <v>2.44</v>
      </c>
      <c r="G22" s="10">
        <v>1.6500000000000001E-2</v>
      </c>
      <c r="I22" s="2" t="s">
        <v>45</v>
      </c>
      <c r="J22">
        <v>18514.108</v>
      </c>
      <c r="K22">
        <v>6020.46</v>
      </c>
      <c r="L22">
        <v>3.0750000000000002</v>
      </c>
      <c r="M22" s="10">
        <v>2.8E-3</v>
      </c>
      <c r="O22" s="2" t="s">
        <v>45</v>
      </c>
      <c r="P22">
        <v>2569.1590000000001</v>
      </c>
      <c r="Q22">
        <v>644.18200000000002</v>
      </c>
      <c r="R22">
        <v>3.988</v>
      </c>
      <c r="S22" s="10">
        <v>1E-4</v>
      </c>
      <c r="U22" s="2" t="s">
        <v>39</v>
      </c>
      <c r="V22">
        <v>2.1349999999999998</v>
      </c>
      <c r="W22">
        <v>0.60499999999999998</v>
      </c>
      <c r="X22">
        <v>3.53</v>
      </c>
      <c r="Y22" s="10">
        <v>5.9999999999999995E-4</v>
      </c>
      <c r="AA22" s="4" t="s">
        <v>56</v>
      </c>
      <c r="AB22" s="5">
        <v>-1.9370000000000001</v>
      </c>
      <c r="AC22" s="5">
        <v>0.66300000000000003</v>
      </c>
      <c r="AD22" s="5">
        <v>-2.9239999999999999</v>
      </c>
      <c r="AE22" s="16">
        <v>4.3E-3</v>
      </c>
      <c r="AG22" s="2" t="s">
        <v>56</v>
      </c>
      <c r="AH22">
        <v>1.181</v>
      </c>
      <c r="AI22">
        <v>0.58899999999999997</v>
      </c>
      <c r="AJ22">
        <v>2.0059999999999998</v>
      </c>
      <c r="AK22" s="10">
        <v>4.7699999999999999E-2</v>
      </c>
      <c r="AM22" s="2" t="s">
        <v>46</v>
      </c>
      <c r="AN22">
        <v>0.57999999999999996</v>
      </c>
      <c r="AO22">
        <v>0.316</v>
      </c>
      <c r="AP22">
        <v>1.8380000000000001</v>
      </c>
      <c r="AQ22" s="10">
        <v>6.9199999999999998E-2</v>
      </c>
      <c r="AS22" s="2" t="s">
        <v>60</v>
      </c>
      <c r="AT22">
        <v>-2.3239999999999998</v>
      </c>
      <c r="AU22">
        <v>0.51900000000000002</v>
      </c>
      <c r="AV22">
        <v>-4.4800000000000004</v>
      </c>
      <c r="AW22" s="10">
        <v>0</v>
      </c>
      <c r="AY22" s="2" t="s">
        <v>45</v>
      </c>
      <c r="AZ22">
        <v>-38.951000000000001</v>
      </c>
      <c r="BA22">
        <v>14.157999999999999</v>
      </c>
      <c r="BB22">
        <v>-2.7509999999999999</v>
      </c>
      <c r="BC22" s="10">
        <v>7.1000000000000004E-3</v>
      </c>
      <c r="BE22" s="2" t="s">
        <v>45</v>
      </c>
      <c r="BF22">
        <v>10811.423000000001</v>
      </c>
      <c r="BG22">
        <v>4532.9870000000001</v>
      </c>
      <c r="BH22">
        <v>2.3849999999999998</v>
      </c>
      <c r="BI22" s="10">
        <v>1.9199999999999998E-2</v>
      </c>
      <c r="BK22" s="2" t="s">
        <v>45</v>
      </c>
      <c r="BL22">
        <v>8408.6039999999994</v>
      </c>
      <c r="BM22">
        <v>1306.2</v>
      </c>
      <c r="BN22">
        <v>6.4370000000000003</v>
      </c>
      <c r="BO22" s="10">
        <v>0</v>
      </c>
      <c r="BQ22" s="2" t="s">
        <v>65</v>
      </c>
      <c r="BR22">
        <v>-1.5840000000000001</v>
      </c>
      <c r="BS22">
        <v>0.42799999999999999</v>
      </c>
      <c r="BT22">
        <v>-3.702</v>
      </c>
      <c r="BU22" s="10">
        <v>4.0000000000000002E-4</v>
      </c>
      <c r="CC22" s="2" t="s">
        <v>45</v>
      </c>
      <c r="CD22">
        <v>6306.8540000000003</v>
      </c>
      <c r="CE22">
        <v>2036.519</v>
      </c>
      <c r="CF22">
        <v>3.097</v>
      </c>
      <c r="CG22" s="10">
        <v>2.5999999999999999E-3</v>
      </c>
    </row>
    <row r="23" spans="3:85" x14ac:dyDescent="0.25">
      <c r="C23" s="2" t="s">
        <v>40</v>
      </c>
      <c r="D23">
        <v>1.5269999999999999</v>
      </c>
      <c r="E23">
        <v>0.68100000000000005</v>
      </c>
      <c r="F23">
        <v>2.2440000000000002</v>
      </c>
      <c r="G23" s="10">
        <v>2.7099999999999999E-2</v>
      </c>
      <c r="I23" s="2" t="s">
        <v>40</v>
      </c>
      <c r="J23">
        <v>1.4610000000000001</v>
      </c>
      <c r="K23">
        <v>0.69099999999999995</v>
      </c>
      <c r="L23">
        <v>2.1160000000000001</v>
      </c>
      <c r="M23" s="10">
        <v>3.7100000000000001E-2</v>
      </c>
      <c r="O23" s="2" t="s">
        <v>56</v>
      </c>
      <c r="P23">
        <v>1.042</v>
      </c>
      <c r="Q23">
        <v>0.46700000000000003</v>
      </c>
      <c r="R23">
        <v>2.2330000000000001</v>
      </c>
      <c r="S23" s="10">
        <v>2.8000000000000001E-2</v>
      </c>
      <c r="U23" s="2" t="s">
        <v>40</v>
      </c>
      <c r="V23">
        <v>3.246</v>
      </c>
      <c r="W23">
        <v>0.65400000000000003</v>
      </c>
      <c r="X23">
        <v>4.9619999999999997</v>
      </c>
      <c r="Y23" s="10">
        <v>0</v>
      </c>
      <c r="AG23" s="2" t="s">
        <v>39</v>
      </c>
      <c r="AH23">
        <v>1.6950000000000001</v>
      </c>
      <c r="AI23">
        <v>0.76300000000000001</v>
      </c>
      <c r="AJ23">
        <v>2.2229999999999999</v>
      </c>
      <c r="AK23" s="10">
        <v>2.86E-2</v>
      </c>
      <c r="AM23" s="2" t="s">
        <v>49</v>
      </c>
      <c r="AN23">
        <v>0.73</v>
      </c>
      <c r="AO23">
        <v>0.32500000000000001</v>
      </c>
      <c r="AP23">
        <v>2.2469999999999999</v>
      </c>
      <c r="AQ23" s="10">
        <v>2.69E-2</v>
      </c>
      <c r="AS23" s="2" t="s">
        <v>56</v>
      </c>
      <c r="AT23">
        <v>2.6309999999999998</v>
      </c>
      <c r="AU23">
        <v>0.70499999999999996</v>
      </c>
      <c r="AV23">
        <v>3.734</v>
      </c>
      <c r="AW23" s="10">
        <v>2.9999999999999997E-4</v>
      </c>
      <c r="AY23" s="2" t="s">
        <v>56</v>
      </c>
      <c r="AZ23">
        <v>1.7949999999999999</v>
      </c>
      <c r="BA23">
        <v>0.53600000000000003</v>
      </c>
      <c r="BB23">
        <v>3.35</v>
      </c>
      <c r="BC23" s="10">
        <v>1.1999999999999999E-3</v>
      </c>
      <c r="BE23" s="2" t="s">
        <v>63</v>
      </c>
      <c r="BF23">
        <v>-1.3640000000000001</v>
      </c>
      <c r="BG23">
        <v>0.62</v>
      </c>
      <c r="BH23">
        <v>-2.2010000000000001</v>
      </c>
      <c r="BI23" s="10">
        <v>3.0300000000000001E-2</v>
      </c>
      <c r="BK23" s="2" t="s">
        <v>56</v>
      </c>
      <c r="BL23">
        <v>-3.6309999999999998</v>
      </c>
      <c r="BM23">
        <v>1.4530000000000001</v>
      </c>
      <c r="BN23">
        <v>-2.4990000000000001</v>
      </c>
      <c r="BO23" s="10">
        <v>1.4200000000000001E-2</v>
      </c>
      <c r="BQ23" s="2" t="s">
        <v>56</v>
      </c>
      <c r="BR23">
        <v>1.294</v>
      </c>
      <c r="BS23">
        <v>0.63500000000000001</v>
      </c>
      <c r="BT23">
        <v>2.0379999999999998</v>
      </c>
      <c r="BU23" s="10">
        <v>4.4499999999999998E-2</v>
      </c>
      <c r="CC23" s="2" t="s">
        <v>56</v>
      </c>
      <c r="CD23">
        <v>3.044</v>
      </c>
      <c r="CE23">
        <v>1.538</v>
      </c>
      <c r="CF23">
        <v>1.978</v>
      </c>
      <c r="CG23" s="10">
        <v>5.0900000000000001E-2</v>
      </c>
    </row>
    <row r="24" spans="3:85" ht="15.75" thickBot="1" x14ac:dyDescent="0.3">
      <c r="C24" s="2" t="s">
        <v>41</v>
      </c>
      <c r="D24">
        <v>-7.2960000000000003</v>
      </c>
      <c r="E24">
        <v>1.6519999999999999</v>
      </c>
      <c r="F24">
        <v>-4.4160000000000004</v>
      </c>
      <c r="G24" s="10">
        <v>0</v>
      </c>
      <c r="I24" s="2" t="s">
        <v>46</v>
      </c>
      <c r="J24">
        <v>3.9580000000000002</v>
      </c>
      <c r="K24">
        <v>0.90900000000000003</v>
      </c>
      <c r="L24">
        <v>4.3540000000000001</v>
      </c>
      <c r="M24" s="10">
        <v>0</v>
      </c>
      <c r="O24" s="2" t="s">
        <v>39</v>
      </c>
      <c r="P24">
        <v>1.083</v>
      </c>
      <c r="Q24">
        <v>0.36299999999999999</v>
      </c>
      <c r="R24">
        <v>2.9820000000000002</v>
      </c>
      <c r="S24" s="10">
        <v>3.7000000000000002E-3</v>
      </c>
      <c r="U24" s="2" t="s">
        <v>46</v>
      </c>
      <c r="V24">
        <v>1.4319999999999999</v>
      </c>
      <c r="W24">
        <v>0.59099999999999997</v>
      </c>
      <c r="X24">
        <v>2.4220000000000002</v>
      </c>
      <c r="Y24" s="10">
        <v>1.7299999999999999E-2</v>
      </c>
      <c r="AG24" s="2" t="s">
        <v>40</v>
      </c>
      <c r="AH24">
        <v>2.1139999999999999</v>
      </c>
      <c r="AI24">
        <v>0.74399999999999999</v>
      </c>
      <c r="AJ24">
        <v>2.8420000000000001</v>
      </c>
      <c r="AK24" s="10">
        <v>5.4999999999999997E-3</v>
      </c>
      <c r="AM24" s="4" t="s">
        <v>58</v>
      </c>
      <c r="AN24" s="5">
        <v>-4.57</v>
      </c>
      <c r="AO24" s="5">
        <v>0.92500000000000004</v>
      </c>
      <c r="AP24" s="5">
        <v>-4.9409999999999998</v>
      </c>
      <c r="AQ24" s="16">
        <v>0</v>
      </c>
      <c r="AS24" s="2" t="s">
        <v>39</v>
      </c>
      <c r="AT24">
        <v>1.8640000000000001</v>
      </c>
      <c r="AU24">
        <v>0.58399999999999996</v>
      </c>
      <c r="AV24">
        <v>3.1920000000000002</v>
      </c>
      <c r="AW24" s="10">
        <v>1.9E-3</v>
      </c>
      <c r="AY24" s="2" t="s">
        <v>48</v>
      </c>
      <c r="AZ24">
        <v>0.97499999999999998</v>
      </c>
      <c r="BA24">
        <v>0.47399999999999998</v>
      </c>
      <c r="BB24">
        <v>2.0590000000000002</v>
      </c>
      <c r="BC24" s="10">
        <v>4.2299999999999997E-2</v>
      </c>
      <c r="BE24" s="2" t="s">
        <v>64</v>
      </c>
      <c r="BF24">
        <v>1.837</v>
      </c>
      <c r="BG24">
        <v>0.76300000000000001</v>
      </c>
      <c r="BH24">
        <v>2.4079999999999999</v>
      </c>
      <c r="BI24" s="10">
        <v>1.8100000000000002E-2</v>
      </c>
      <c r="BK24" s="2" t="s">
        <v>46</v>
      </c>
      <c r="BL24">
        <v>-6.431</v>
      </c>
      <c r="BM24">
        <v>1.357</v>
      </c>
      <c r="BN24">
        <v>-4.7389999999999999</v>
      </c>
      <c r="BO24" s="10">
        <v>0</v>
      </c>
      <c r="BQ24" s="2" t="s">
        <v>39</v>
      </c>
      <c r="BR24">
        <v>2.57</v>
      </c>
      <c r="BS24">
        <v>0.55200000000000005</v>
      </c>
      <c r="BT24">
        <v>4.66</v>
      </c>
      <c r="BU24" s="10">
        <v>0</v>
      </c>
      <c r="CC24" s="2" t="s">
        <v>39</v>
      </c>
      <c r="CD24">
        <v>12.035</v>
      </c>
      <c r="CE24">
        <v>1.2849999999999999</v>
      </c>
      <c r="CF24">
        <v>9.3659999999999997</v>
      </c>
      <c r="CG24" s="10">
        <v>0</v>
      </c>
    </row>
    <row r="25" spans="3:85" x14ac:dyDescent="0.25">
      <c r="C25" s="2" t="s">
        <v>42</v>
      </c>
      <c r="D25">
        <v>4.0140000000000002</v>
      </c>
      <c r="E25">
        <v>0.57799999999999996</v>
      </c>
      <c r="F25">
        <v>6.9480000000000004</v>
      </c>
      <c r="G25" s="10">
        <v>0</v>
      </c>
      <c r="I25" s="2" t="s">
        <v>47</v>
      </c>
      <c r="J25">
        <v>3.972</v>
      </c>
      <c r="K25">
        <v>0.95</v>
      </c>
      <c r="L25">
        <v>4.1820000000000004</v>
      </c>
      <c r="M25" s="10">
        <v>1E-4</v>
      </c>
      <c r="O25" s="2" t="s">
        <v>40</v>
      </c>
      <c r="P25">
        <v>2.3079999999999998</v>
      </c>
      <c r="Q25">
        <v>0.41499999999999998</v>
      </c>
      <c r="R25">
        <v>5.5629999999999997</v>
      </c>
      <c r="S25" s="10">
        <v>0</v>
      </c>
      <c r="U25" s="2" t="s">
        <v>45</v>
      </c>
      <c r="V25">
        <v>7309.5940000000001</v>
      </c>
      <c r="W25">
        <v>4274.0150000000003</v>
      </c>
      <c r="X25">
        <v>1.71</v>
      </c>
      <c r="Y25" s="10">
        <v>9.0499999999999997E-2</v>
      </c>
      <c r="AG25" s="2" t="s">
        <v>46</v>
      </c>
      <c r="AH25">
        <v>1.0840000000000001</v>
      </c>
      <c r="AI25">
        <v>0.54400000000000004</v>
      </c>
      <c r="AJ25">
        <v>1.9930000000000001</v>
      </c>
      <c r="AK25" s="10">
        <v>4.9099999999999998E-2</v>
      </c>
      <c r="AS25" s="2" t="s">
        <v>61</v>
      </c>
      <c r="AT25">
        <v>-4.2460000000000004</v>
      </c>
      <c r="AU25">
        <v>1.395</v>
      </c>
      <c r="AV25">
        <v>-3.0430000000000001</v>
      </c>
      <c r="AW25" s="10">
        <v>3.0000000000000001E-3</v>
      </c>
      <c r="AY25" s="2" t="s">
        <v>49</v>
      </c>
      <c r="AZ25">
        <v>1.2190000000000001</v>
      </c>
      <c r="BA25">
        <v>0.49199999999999999</v>
      </c>
      <c r="BB25">
        <v>2.4750000000000001</v>
      </c>
      <c r="BC25" s="10">
        <v>1.5100000000000001E-2</v>
      </c>
      <c r="BE25" s="2" t="s">
        <v>46</v>
      </c>
      <c r="BF25">
        <v>-3.2170000000000001</v>
      </c>
      <c r="BG25">
        <v>0.81299999999999994</v>
      </c>
      <c r="BH25">
        <v>-3.9590000000000001</v>
      </c>
      <c r="BI25" s="10">
        <v>2.0000000000000001E-4</v>
      </c>
      <c r="BK25" s="2" t="s">
        <v>47</v>
      </c>
      <c r="BL25">
        <v>-9.4890000000000008</v>
      </c>
      <c r="BM25">
        <v>1.65</v>
      </c>
      <c r="BN25">
        <v>-5.7510000000000003</v>
      </c>
      <c r="BO25" s="10">
        <v>0</v>
      </c>
      <c r="BQ25" s="2" t="s">
        <v>40</v>
      </c>
      <c r="BR25">
        <v>4.625</v>
      </c>
      <c r="BS25">
        <v>0.63500000000000001</v>
      </c>
      <c r="BT25">
        <v>7.2850000000000001</v>
      </c>
      <c r="BU25" s="10">
        <v>0</v>
      </c>
      <c r="CC25" s="2" t="s">
        <v>40</v>
      </c>
      <c r="CD25">
        <v>11.359</v>
      </c>
      <c r="CE25">
        <v>1.264</v>
      </c>
      <c r="CF25">
        <v>8.99</v>
      </c>
      <c r="CG25" s="10">
        <v>0</v>
      </c>
    </row>
    <row r="26" spans="3:85" ht="15.75" thickBot="1" x14ac:dyDescent="0.3">
      <c r="C26" s="4" t="s">
        <v>43</v>
      </c>
      <c r="D26" s="5">
        <v>0.51700000000000002</v>
      </c>
      <c r="E26" s="5">
        <v>8.8999999999999996E-2</v>
      </c>
      <c r="F26" s="5">
        <v>5.8019999999999996</v>
      </c>
      <c r="G26" s="16">
        <v>0</v>
      </c>
      <c r="I26" s="2" t="s">
        <v>48</v>
      </c>
      <c r="J26">
        <v>3.3279999999999998</v>
      </c>
      <c r="K26">
        <v>0.89100000000000001</v>
      </c>
      <c r="L26">
        <v>3.7360000000000002</v>
      </c>
      <c r="M26" s="10">
        <v>2.9999999999999997E-4</v>
      </c>
      <c r="O26" s="2" t="s">
        <v>46</v>
      </c>
      <c r="P26">
        <v>2.835</v>
      </c>
      <c r="Q26">
        <v>0.50900000000000001</v>
      </c>
      <c r="R26">
        <v>5.5659999999999998</v>
      </c>
      <c r="S26" s="10">
        <v>0</v>
      </c>
      <c r="U26" s="2" t="s">
        <v>57</v>
      </c>
      <c r="V26">
        <v>0.24</v>
      </c>
      <c r="W26">
        <v>6.2E-2</v>
      </c>
      <c r="X26">
        <v>3.879</v>
      </c>
      <c r="Y26" s="10">
        <v>2.0000000000000001E-4</v>
      </c>
      <c r="AG26" s="2" t="s">
        <v>58</v>
      </c>
      <c r="AH26">
        <v>-7.5570000000000004</v>
      </c>
      <c r="AI26">
        <v>1.01</v>
      </c>
      <c r="AJ26">
        <v>-7.4850000000000003</v>
      </c>
      <c r="AK26" s="10">
        <v>0</v>
      </c>
      <c r="AS26" s="2" t="s">
        <v>58</v>
      </c>
      <c r="AT26">
        <v>-7.8810000000000002</v>
      </c>
      <c r="AU26">
        <v>1.5</v>
      </c>
      <c r="AV26">
        <v>-5.2530000000000001</v>
      </c>
      <c r="AW26" s="10">
        <v>0</v>
      </c>
      <c r="AY26" s="2" t="s">
        <v>62</v>
      </c>
      <c r="AZ26">
        <v>-6.6559999999999997</v>
      </c>
      <c r="BA26">
        <v>1.302</v>
      </c>
      <c r="BB26">
        <v>-5.1100000000000003</v>
      </c>
      <c r="BC26" s="10">
        <v>0</v>
      </c>
      <c r="BE26" s="2" t="s">
        <v>47</v>
      </c>
      <c r="BF26">
        <v>-6.1479999999999997</v>
      </c>
      <c r="BG26">
        <v>1.08</v>
      </c>
      <c r="BH26">
        <v>-5.694</v>
      </c>
      <c r="BI26" s="10">
        <v>0</v>
      </c>
      <c r="BK26" s="2" t="s">
        <v>48</v>
      </c>
      <c r="BL26">
        <v>-8.99</v>
      </c>
      <c r="BM26">
        <v>1.798</v>
      </c>
      <c r="BN26">
        <v>-5.0010000000000003</v>
      </c>
      <c r="BO26" s="10">
        <v>0</v>
      </c>
      <c r="BQ26" s="2" t="s">
        <v>46</v>
      </c>
      <c r="BR26">
        <v>4.2750000000000004</v>
      </c>
      <c r="BS26">
        <v>0.71499999999999997</v>
      </c>
      <c r="BT26">
        <v>5.9790000000000001</v>
      </c>
      <c r="BU26" s="10">
        <v>0</v>
      </c>
      <c r="CC26" s="2" t="s">
        <v>47</v>
      </c>
      <c r="CD26">
        <v>-7.2229999999999999</v>
      </c>
      <c r="CE26">
        <v>1.6679999999999999</v>
      </c>
      <c r="CF26">
        <v>-4.33</v>
      </c>
      <c r="CG26" s="10">
        <v>0</v>
      </c>
    </row>
    <row r="27" spans="3:85" ht="15.75" thickBot="1" x14ac:dyDescent="0.3">
      <c r="I27" s="2" t="s">
        <v>49</v>
      </c>
      <c r="J27">
        <v>3.5670000000000002</v>
      </c>
      <c r="K27">
        <v>0.88900000000000001</v>
      </c>
      <c r="L27">
        <v>4.0129999999999999</v>
      </c>
      <c r="M27" s="10">
        <v>1E-4</v>
      </c>
      <c r="O27" s="2" t="s">
        <v>47</v>
      </c>
      <c r="P27">
        <v>1.9510000000000001</v>
      </c>
      <c r="Q27">
        <v>0.53900000000000003</v>
      </c>
      <c r="R27">
        <v>3.617</v>
      </c>
      <c r="S27" s="10">
        <v>5.0000000000000001E-4</v>
      </c>
      <c r="U27" s="4" t="s">
        <v>43</v>
      </c>
      <c r="V27" s="5">
        <v>0.39800000000000002</v>
      </c>
      <c r="W27" s="5">
        <v>0.104</v>
      </c>
      <c r="X27" s="5">
        <v>3.8359999999999999</v>
      </c>
      <c r="Y27" s="16">
        <v>2.0000000000000001E-4</v>
      </c>
      <c r="AG27" s="4" t="s">
        <v>43</v>
      </c>
      <c r="AH27" s="5">
        <v>0.88600000000000001</v>
      </c>
      <c r="AI27" s="5">
        <v>5.3999999999999999E-2</v>
      </c>
      <c r="AJ27" s="5">
        <v>16.539000000000001</v>
      </c>
      <c r="AK27" s="16">
        <v>0</v>
      </c>
      <c r="AS27" s="4" t="s">
        <v>43</v>
      </c>
      <c r="AT27" s="5">
        <v>0.52700000000000002</v>
      </c>
      <c r="AU27" s="5">
        <v>8.8999999999999996E-2</v>
      </c>
      <c r="AV27" s="5">
        <v>5.9340000000000002</v>
      </c>
      <c r="AW27" s="16">
        <v>0</v>
      </c>
      <c r="AY27" s="4" t="s">
        <v>43</v>
      </c>
      <c r="AZ27" s="5">
        <v>0.28899999999999998</v>
      </c>
      <c r="BA27" s="5">
        <v>0.1</v>
      </c>
      <c r="BB27" s="5">
        <v>2.8929999999999998</v>
      </c>
      <c r="BC27" s="16">
        <v>4.7000000000000002E-3</v>
      </c>
      <c r="BE27" s="2" t="s">
        <v>48</v>
      </c>
      <c r="BF27">
        <v>-4.7779999999999996</v>
      </c>
      <c r="BG27">
        <v>1.129</v>
      </c>
      <c r="BH27">
        <v>-4.2320000000000002</v>
      </c>
      <c r="BI27" s="10">
        <v>1E-4</v>
      </c>
      <c r="BK27" s="2" t="s">
        <v>49</v>
      </c>
      <c r="BL27">
        <v>-7.4210000000000003</v>
      </c>
      <c r="BM27">
        <v>1.841</v>
      </c>
      <c r="BN27">
        <v>-4.03</v>
      </c>
      <c r="BO27" s="10">
        <v>1E-4</v>
      </c>
      <c r="BQ27" s="2" t="s">
        <v>47</v>
      </c>
      <c r="BR27">
        <v>2.556</v>
      </c>
      <c r="BS27">
        <v>0.73199999999999998</v>
      </c>
      <c r="BT27">
        <v>3.4889999999999999</v>
      </c>
      <c r="BU27" s="10">
        <v>8.0000000000000004E-4</v>
      </c>
      <c r="CC27" s="2" t="s">
        <v>48</v>
      </c>
      <c r="CD27">
        <v>-7.2140000000000004</v>
      </c>
      <c r="CE27">
        <v>1.7470000000000001</v>
      </c>
      <c r="CF27">
        <v>-4.1289999999999996</v>
      </c>
      <c r="CG27" s="10">
        <v>1E-4</v>
      </c>
    </row>
    <row r="28" spans="3:85" x14ac:dyDescent="0.25">
      <c r="I28" s="2" t="s">
        <v>50</v>
      </c>
      <c r="J28">
        <v>3.3889999999999998</v>
      </c>
      <c r="K28">
        <v>0.95199999999999996</v>
      </c>
      <c r="L28">
        <v>3.5590000000000002</v>
      </c>
      <c r="M28" s="10">
        <v>5.9999999999999995E-4</v>
      </c>
      <c r="O28" s="2" t="s">
        <v>48</v>
      </c>
      <c r="P28">
        <v>1.492</v>
      </c>
      <c r="Q28">
        <v>0.49399999999999999</v>
      </c>
      <c r="R28">
        <v>3.0209999999999999</v>
      </c>
      <c r="S28" s="10">
        <v>3.3E-3</v>
      </c>
      <c r="BE28" s="2" t="s">
        <v>49</v>
      </c>
      <c r="BF28">
        <v>-3.8660000000000001</v>
      </c>
      <c r="BG28">
        <v>1.1319999999999999</v>
      </c>
      <c r="BH28">
        <v>-3.415</v>
      </c>
      <c r="BI28" s="10">
        <v>1E-3</v>
      </c>
      <c r="BK28" s="2" t="s">
        <v>50</v>
      </c>
      <c r="BL28">
        <v>-8.8350000000000009</v>
      </c>
      <c r="BM28">
        <v>2.0499999999999998</v>
      </c>
      <c r="BN28">
        <v>-4.3099999999999996</v>
      </c>
      <c r="BO28" s="10">
        <v>0</v>
      </c>
      <c r="BQ28" s="2" t="s">
        <v>48</v>
      </c>
      <c r="BR28">
        <v>2.1949999999999998</v>
      </c>
      <c r="BS28">
        <v>0.67500000000000004</v>
      </c>
      <c r="BT28">
        <v>3.25</v>
      </c>
      <c r="BU28" s="10">
        <v>1.6000000000000001E-3</v>
      </c>
      <c r="CC28" s="2" t="s">
        <v>49</v>
      </c>
      <c r="CD28">
        <v>-7.1769999999999996</v>
      </c>
      <c r="CE28">
        <v>1.734</v>
      </c>
      <c r="CF28">
        <v>-4.1399999999999997</v>
      </c>
      <c r="CG28" s="10">
        <v>1E-4</v>
      </c>
    </row>
    <row r="29" spans="3:85" x14ac:dyDescent="0.25">
      <c r="I29" s="2" t="s">
        <v>51</v>
      </c>
      <c r="J29">
        <v>2.8380000000000001</v>
      </c>
      <c r="K29">
        <v>0.96899999999999997</v>
      </c>
      <c r="L29">
        <v>2.93</v>
      </c>
      <c r="M29" s="10">
        <v>4.3E-3</v>
      </c>
      <c r="O29" s="2" t="s">
        <v>49</v>
      </c>
      <c r="P29">
        <v>1.899</v>
      </c>
      <c r="Q29">
        <v>0.48699999999999999</v>
      </c>
      <c r="R29">
        <v>3.895</v>
      </c>
      <c r="S29" s="10">
        <v>2.0000000000000001E-4</v>
      </c>
      <c r="BE29" s="2" t="s">
        <v>50</v>
      </c>
      <c r="BF29">
        <v>-5.0229999999999997</v>
      </c>
      <c r="BG29">
        <v>1.254</v>
      </c>
      <c r="BH29">
        <v>-4.0049999999999999</v>
      </c>
      <c r="BI29" s="10">
        <v>1E-4</v>
      </c>
      <c r="BK29" s="2" t="s">
        <v>51</v>
      </c>
      <c r="BL29">
        <v>-10.255000000000001</v>
      </c>
      <c r="BM29">
        <v>1.94</v>
      </c>
      <c r="BN29">
        <v>-5.2869999999999999</v>
      </c>
      <c r="BO29" s="10">
        <v>0</v>
      </c>
      <c r="BQ29" s="2" t="s">
        <v>49</v>
      </c>
      <c r="BR29">
        <v>2.0720000000000001</v>
      </c>
      <c r="BS29">
        <v>0.67300000000000004</v>
      </c>
      <c r="BT29">
        <v>3.0790000000000002</v>
      </c>
      <c r="BU29" s="10">
        <v>2.8E-3</v>
      </c>
      <c r="CC29" s="2" t="s">
        <v>50</v>
      </c>
      <c r="CD29">
        <v>-8.8689999999999998</v>
      </c>
      <c r="CE29">
        <v>1.909</v>
      </c>
      <c r="CF29">
        <v>-4.6459999999999999</v>
      </c>
      <c r="CG29" s="10">
        <v>0</v>
      </c>
    </row>
    <row r="30" spans="3:85" ht="15.75" thickBot="1" x14ac:dyDescent="0.3">
      <c r="I30" s="2" t="s">
        <v>52</v>
      </c>
      <c r="J30">
        <v>3.0150000000000001</v>
      </c>
      <c r="K30">
        <v>0.81499999999999995</v>
      </c>
      <c r="L30">
        <v>3.7010000000000001</v>
      </c>
      <c r="M30" s="10">
        <v>4.0000000000000002E-4</v>
      </c>
      <c r="O30" s="2" t="s">
        <v>50</v>
      </c>
      <c r="P30">
        <v>1.321</v>
      </c>
      <c r="Q30">
        <v>0.53100000000000003</v>
      </c>
      <c r="R30">
        <v>2.4860000000000002</v>
      </c>
      <c r="S30" s="10">
        <v>1.4800000000000001E-2</v>
      </c>
      <c r="BE30" s="2" t="s">
        <v>51</v>
      </c>
      <c r="BF30">
        <v>-5.5229999999999997</v>
      </c>
      <c r="BG30">
        <v>1.177</v>
      </c>
      <c r="BH30">
        <v>-4.694</v>
      </c>
      <c r="BI30" s="10">
        <v>0</v>
      </c>
      <c r="BK30" s="4" t="s">
        <v>52</v>
      </c>
      <c r="BL30" s="5">
        <v>-8.0310000000000006</v>
      </c>
      <c r="BM30" s="5">
        <v>1.5669999999999999</v>
      </c>
      <c r="BN30" s="5">
        <v>-5.125</v>
      </c>
      <c r="BO30" s="16">
        <v>0</v>
      </c>
      <c r="BQ30" s="2" t="s">
        <v>50</v>
      </c>
      <c r="BR30">
        <v>1.3640000000000001</v>
      </c>
      <c r="BS30">
        <v>0.72499999999999998</v>
      </c>
      <c r="BT30">
        <v>1.881</v>
      </c>
      <c r="BU30" s="10">
        <v>6.3200000000000006E-2</v>
      </c>
      <c r="CC30" s="2" t="s">
        <v>51</v>
      </c>
      <c r="CD30">
        <v>-10.132999999999999</v>
      </c>
      <c r="CE30">
        <v>1.7789999999999999</v>
      </c>
      <c r="CF30">
        <v>-5.6959999999999997</v>
      </c>
      <c r="CG30" s="10">
        <v>0</v>
      </c>
    </row>
    <row r="31" spans="3:85" ht="15.75" thickBot="1" x14ac:dyDescent="0.3">
      <c r="I31" s="4" t="s">
        <v>43</v>
      </c>
      <c r="J31" s="5">
        <v>0.41899999999999998</v>
      </c>
      <c r="K31" s="5">
        <v>9.6000000000000002E-2</v>
      </c>
      <c r="L31" s="5">
        <v>4.3540000000000001</v>
      </c>
      <c r="M31" s="16">
        <v>0</v>
      </c>
      <c r="O31" s="2" t="s">
        <v>51</v>
      </c>
      <c r="P31">
        <v>1.2310000000000001</v>
      </c>
      <c r="Q31">
        <v>0.54500000000000004</v>
      </c>
      <c r="R31">
        <v>2.2599999999999998</v>
      </c>
      <c r="S31" s="10">
        <v>2.6200000000000001E-2</v>
      </c>
      <c r="BE31" s="2" t="s">
        <v>52</v>
      </c>
      <c r="BF31">
        <v>-2.367</v>
      </c>
      <c r="BG31">
        <v>0.878</v>
      </c>
      <c r="BH31">
        <v>-2.6970000000000001</v>
      </c>
      <c r="BI31" s="10">
        <v>8.3999999999999995E-3</v>
      </c>
      <c r="BQ31" s="2" t="s">
        <v>51</v>
      </c>
      <c r="BR31">
        <v>1.492</v>
      </c>
      <c r="BS31">
        <v>0.74199999999999999</v>
      </c>
      <c r="BT31">
        <v>2.0129999999999999</v>
      </c>
      <c r="BU31" s="10">
        <v>4.7100000000000003E-2</v>
      </c>
      <c r="CC31" s="4" t="s">
        <v>52</v>
      </c>
      <c r="CD31" s="5">
        <v>-6.4770000000000003</v>
      </c>
      <c r="CE31" s="5">
        <v>1.468</v>
      </c>
      <c r="CF31" s="5">
        <v>-4.4109999999999996</v>
      </c>
      <c r="CG31" s="16">
        <v>0</v>
      </c>
    </row>
    <row r="32" spans="3:85" ht="15.75" thickBot="1" x14ac:dyDescent="0.3">
      <c r="O32" s="4" t="s">
        <v>52</v>
      </c>
      <c r="P32" s="5">
        <v>1.177</v>
      </c>
      <c r="Q32" s="5">
        <v>0.51200000000000001</v>
      </c>
      <c r="R32" s="5">
        <v>2.2999999999999998</v>
      </c>
      <c r="S32" s="16">
        <v>2.3800000000000002E-2</v>
      </c>
      <c r="BE32" s="4" t="s">
        <v>43</v>
      </c>
      <c r="BF32" s="5">
        <v>0.432</v>
      </c>
      <c r="BG32" s="5">
        <v>9.7000000000000003E-2</v>
      </c>
      <c r="BH32" s="5">
        <v>4.4619999999999997</v>
      </c>
      <c r="BI32" s="16">
        <v>0</v>
      </c>
      <c r="BQ32" s="4" t="s">
        <v>52</v>
      </c>
      <c r="BR32" s="5">
        <v>1.5029999999999999</v>
      </c>
      <c r="BS32" s="5">
        <v>0.70699999999999996</v>
      </c>
      <c r="BT32" s="5">
        <v>2.1269999999999998</v>
      </c>
      <c r="BU32" s="16">
        <v>3.61E-2</v>
      </c>
    </row>
    <row r="34" spans="7:22" x14ac:dyDescent="0.25">
      <c r="G34" s="6"/>
      <c r="U34" s="48"/>
      <c r="V34" s="48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43488-84D0-4869-8262-C175BC50A911}">
  <dimension ref="A1:CH30"/>
  <sheetViews>
    <sheetView zoomScaleNormal="100" workbookViewId="0">
      <pane ySplit="2" topLeftCell="A3" activePane="bottomLeft" state="frozen"/>
      <selection pane="bottomLeft" activeCell="A7" sqref="A7"/>
    </sheetView>
  </sheetViews>
  <sheetFormatPr defaultRowHeight="15" x14ac:dyDescent="0.25"/>
  <cols>
    <col min="1" max="1" width="20.42578125" bestFit="1" customWidth="1"/>
    <col min="3" max="3" width="22.5703125" bestFit="1" customWidth="1"/>
    <col min="4" max="4" width="13.28515625" bestFit="1" customWidth="1"/>
    <col min="5" max="6" width="9.5703125" bestFit="1" customWidth="1"/>
    <col min="9" max="9" width="22.5703125" bestFit="1" customWidth="1"/>
    <col min="10" max="10" width="14.42578125" bestFit="1" customWidth="1"/>
    <col min="11" max="12" width="9.5703125" bestFit="1" customWidth="1"/>
    <col min="15" max="15" width="22.5703125" bestFit="1" customWidth="1"/>
    <col min="16" max="16" width="13.28515625" bestFit="1" customWidth="1"/>
    <col min="17" max="17" width="10.85546875" bestFit="1" customWidth="1"/>
    <col min="18" max="18" width="9.5703125" bestFit="1" customWidth="1"/>
    <col min="21" max="21" width="22.5703125" bestFit="1" customWidth="1"/>
    <col min="22" max="22" width="14.42578125" bestFit="1" customWidth="1"/>
    <col min="23" max="23" width="10.85546875" bestFit="1" customWidth="1"/>
    <col min="24" max="24" width="9.5703125" bestFit="1" customWidth="1"/>
    <col min="27" max="27" width="22.5703125" bestFit="1" customWidth="1"/>
    <col min="28" max="28" width="12.140625" bestFit="1" customWidth="1"/>
    <col min="29" max="29" width="10.85546875" bestFit="1" customWidth="1"/>
    <col min="30" max="30" width="9.5703125" bestFit="1" customWidth="1"/>
    <col min="33" max="33" width="22.5703125" bestFit="1" customWidth="1"/>
    <col min="34" max="34" width="16" bestFit="1" customWidth="1"/>
    <col min="35" max="35" width="10.5703125" bestFit="1" customWidth="1"/>
    <col min="36" max="36" width="9.5703125" bestFit="1" customWidth="1"/>
    <col min="39" max="39" width="22.5703125" bestFit="1" customWidth="1"/>
    <col min="40" max="40" width="10.5703125" bestFit="1" customWidth="1"/>
    <col min="41" max="42" width="9.5703125" bestFit="1" customWidth="1"/>
    <col min="45" max="45" width="22.5703125" bestFit="1" customWidth="1"/>
    <col min="46" max="46" width="13.28515625" bestFit="1" customWidth="1"/>
    <col min="51" max="51" width="22.5703125" bestFit="1" customWidth="1"/>
    <col min="52" max="52" width="9.5703125" bestFit="1" customWidth="1"/>
    <col min="57" max="57" width="22.5703125" bestFit="1" customWidth="1"/>
    <col min="58" max="58" width="16" bestFit="1" customWidth="1"/>
    <col min="59" max="60" width="9.5703125" bestFit="1" customWidth="1"/>
    <col min="63" max="63" width="22.5703125" bestFit="1" customWidth="1"/>
    <col min="64" max="64" width="11.7109375" bestFit="1" customWidth="1"/>
    <col min="65" max="66" width="9.5703125" bestFit="1" customWidth="1"/>
    <col min="69" max="69" width="22.5703125" bestFit="1" customWidth="1"/>
    <col min="70" max="70" width="13.28515625" bestFit="1" customWidth="1"/>
    <col min="71" max="72" width="9.5703125" bestFit="1" customWidth="1"/>
    <col min="75" max="75" width="22.5703125" bestFit="1" customWidth="1"/>
    <col min="76" max="76" width="16" bestFit="1" customWidth="1"/>
    <col min="77" max="78" width="9.5703125" bestFit="1" customWidth="1"/>
    <col min="81" max="81" width="22.5703125" bestFit="1" customWidth="1"/>
    <col min="82" max="82" width="14.42578125" bestFit="1" customWidth="1"/>
    <col min="83" max="84" width="9.5703125" bestFit="1" customWidth="1"/>
  </cols>
  <sheetData>
    <row r="1" spans="1:82" ht="18.75" x14ac:dyDescent="0.3">
      <c r="A1" s="77" t="s">
        <v>120</v>
      </c>
    </row>
    <row r="2" spans="1:82" ht="15.75" thickBot="1" x14ac:dyDescent="0.3">
      <c r="C2" s="1" t="s">
        <v>6</v>
      </c>
      <c r="I2" s="1" t="s">
        <v>8</v>
      </c>
      <c r="O2" s="1" t="s">
        <v>9</v>
      </c>
      <c r="U2" s="1" t="s">
        <v>10</v>
      </c>
      <c r="AA2" s="1" t="s">
        <v>11</v>
      </c>
      <c r="AG2" s="1" t="s">
        <v>12</v>
      </c>
      <c r="AM2" s="1" t="s">
        <v>13</v>
      </c>
      <c r="AS2" s="1" t="s">
        <v>59</v>
      </c>
      <c r="AY2" s="1" t="s">
        <v>14</v>
      </c>
      <c r="BE2" s="1" t="s">
        <v>15</v>
      </c>
      <c r="BK2" s="1" t="s">
        <v>16</v>
      </c>
      <c r="BQ2" s="1" t="s">
        <v>17</v>
      </c>
      <c r="BW2" s="1" t="s">
        <v>18</v>
      </c>
      <c r="CC2" s="1" t="s">
        <v>103</v>
      </c>
    </row>
    <row r="3" spans="1:82" ht="15.75" thickBot="1" x14ac:dyDescent="0.3">
      <c r="C3" s="14" t="s">
        <v>20</v>
      </c>
      <c r="D3" s="17"/>
      <c r="I3" s="14" t="s">
        <v>20</v>
      </c>
      <c r="J3" s="17"/>
      <c r="O3" s="14" t="s">
        <v>20</v>
      </c>
      <c r="P3" s="17"/>
      <c r="U3" s="14" t="s">
        <v>20</v>
      </c>
      <c r="V3" s="17"/>
      <c r="AA3" s="14" t="s">
        <v>20</v>
      </c>
      <c r="AB3" s="17"/>
      <c r="AG3" s="14" t="s">
        <v>20</v>
      </c>
      <c r="AH3" s="17"/>
      <c r="AM3" s="14" t="s">
        <v>20</v>
      </c>
      <c r="AN3" s="17"/>
      <c r="AS3" s="14" t="s">
        <v>20</v>
      </c>
      <c r="AT3" s="17"/>
      <c r="AY3" s="14" t="s">
        <v>20</v>
      </c>
      <c r="AZ3" s="17"/>
      <c r="BE3" s="14" t="s">
        <v>20</v>
      </c>
      <c r="BF3" s="17"/>
      <c r="BK3" s="14" t="s">
        <v>20</v>
      </c>
      <c r="BL3" s="17"/>
      <c r="BQ3" s="14" t="s">
        <v>20</v>
      </c>
      <c r="BR3" s="17"/>
      <c r="BW3" s="14" t="s">
        <v>20</v>
      </c>
      <c r="BX3" s="17"/>
      <c r="CC3" s="14" t="s">
        <v>20</v>
      </c>
      <c r="CD3" s="17"/>
    </row>
    <row r="4" spans="1:82" x14ac:dyDescent="0.25">
      <c r="C4" s="2" t="s">
        <v>21</v>
      </c>
      <c r="D4" s="3">
        <v>4</v>
      </c>
      <c r="I4" s="2" t="s">
        <v>21</v>
      </c>
      <c r="J4" s="3">
        <v>8</v>
      </c>
      <c r="O4" s="2" t="s">
        <v>21</v>
      </c>
      <c r="P4" s="3">
        <v>13</v>
      </c>
      <c r="U4" s="2" t="s">
        <v>21</v>
      </c>
      <c r="V4" s="3">
        <v>8</v>
      </c>
      <c r="AA4" s="2" t="s">
        <v>21</v>
      </c>
      <c r="AB4" s="3">
        <v>15</v>
      </c>
      <c r="AG4" s="2" t="s">
        <v>21</v>
      </c>
      <c r="AH4" s="3">
        <v>28</v>
      </c>
      <c r="AM4" s="2" t="s">
        <v>21</v>
      </c>
      <c r="AN4" s="3">
        <v>14</v>
      </c>
      <c r="AS4" s="2" t="s">
        <v>21</v>
      </c>
      <c r="AT4" s="3">
        <v>14</v>
      </c>
      <c r="AY4" s="2" t="s">
        <v>21</v>
      </c>
      <c r="AZ4" s="3">
        <v>6</v>
      </c>
      <c r="BE4" s="2" t="s">
        <v>21</v>
      </c>
      <c r="BF4" s="3">
        <v>64</v>
      </c>
      <c r="BK4" s="2" t="s">
        <v>21</v>
      </c>
      <c r="BL4" s="3">
        <v>13</v>
      </c>
      <c r="BQ4" s="2" t="s">
        <v>21</v>
      </c>
      <c r="BR4" s="3">
        <v>10</v>
      </c>
      <c r="BW4" s="2" t="s">
        <v>21</v>
      </c>
      <c r="BX4" s="3">
        <v>8</v>
      </c>
      <c r="CC4" s="2" t="s">
        <v>21</v>
      </c>
      <c r="CD4" s="3">
        <v>83</v>
      </c>
    </row>
    <row r="5" spans="1:82" x14ac:dyDescent="0.25">
      <c r="C5" s="2" t="s">
        <v>22</v>
      </c>
      <c r="D5" s="3">
        <v>66</v>
      </c>
      <c r="I5" s="2" t="s">
        <v>22</v>
      </c>
      <c r="J5" s="3">
        <v>66</v>
      </c>
      <c r="O5" s="2" t="s">
        <v>22</v>
      </c>
      <c r="P5" s="3">
        <v>78</v>
      </c>
      <c r="U5" s="2" t="s">
        <v>22</v>
      </c>
      <c r="V5" s="3">
        <v>78</v>
      </c>
      <c r="AA5" s="2" t="s">
        <v>22</v>
      </c>
      <c r="AB5" s="3">
        <v>78</v>
      </c>
      <c r="AG5" s="2" t="s">
        <v>22</v>
      </c>
      <c r="AH5" s="3">
        <v>78</v>
      </c>
      <c r="AM5" s="2" t="s">
        <v>22</v>
      </c>
      <c r="AN5" s="3">
        <v>66</v>
      </c>
      <c r="AS5" s="2" t="s">
        <v>22</v>
      </c>
      <c r="AT5" s="3">
        <v>78</v>
      </c>
      <c r="AY5" s="2" t="s">
        <v>22</v>
      </c>
      <c r="AZ5" s="3">
        <v>78</v>
      </c>
      <c r="BE5" s="2" t="s">
        <v>22</v>
      </c>
      <c r="BF5" s="3">
        <v>91</v>
      </c>
      <c r="BK5" s="2" t="s">
        <v>22</v>
      </c>
      <c r="BL5" s="3">
        <v>78</v>
      </c>
      <c r="BQ5" s="2" t="s">
        <v>22</v>
      </c>
      <c r="BR5" s="3">
        <v>66</v>
      </c>
      <c r="BW5" s="2" t="s">
        <v>22</v>
      </c>
      <c r="BX5" s="3">
        <v>78</v>
      </c>
      <c r="CC5" s="2" t="s">
        <v>22</v>
      </c>
      <c r="CD5" s="3">
        <v>79</v>
      </c>
    </row>
    <row r="6" spans="1:82" x14ac:dyDescent="0.25">
      <c r="C6" s="2" t="s">
        <v>23</v>
      </c>
      <c r="D6" s="3">
        <v>64</v>
      </c>
      <c r="I6" s="2" t="s">
        <v>23</v>
      </c>
      <c r="J6" s="3">
        <v>63</v>
      </c>
      <c r="O6" s="2" t="s">
        <v>23</v>
      </c>
      <c r="P6" s="3">
        <v>75</v>
      </c>
      <c r="U6" s="2" t="s">
        <v>23</v>
      </c>
      <c r="V6" s="3">
        <v>75</v>
      </c>
      <c r="AA6" s="2" t="s">
        <v>23</v>
      </c>
      <c r="AB6" s="3">
        <v>64</v>
      </c>
      <c r="AG6" s="2" t="s">
        <v>23</v>
      </c>
      <c r="AH6" s="3">
        <v>75</v>
      </c>
      <c r="AM6" s="2" t="s">
        <v>23</v>
      </c>
      <c r="AN6" s="3">
        <v>52</v>
      </c>
      <c r="AS6" s="2" t="s">
        <v>23</v>
      </c>
      <c r="AT6" s="3">
        <v>75</v>
      </c>
      <c r="AY6" s="2" t="s">
        <v>23</v>
      </c>
      <c r="AZ6" s="3">
        <v>76</v>
      </c>
      <c r="BE6" s="2" t="s">
        <v>23</v>
      </c>
      <c r="BF6" s="3">
        <v>77</v>
      </c>
      <c r="BK6" s="2" t="s">
        <v>23</v>
      </c>
      <c r="BL6" s="3">
        <v>75</v>
      </c>
      <c r="BQ6" s="2" t="s">
        <v>23</v>
      </c>
      <c r="BR6" s="3">
        <v>64</v>
      </c>
      <c r="BW6" s="2" t="s">
        <v>23</v>
      </c>
      <c r="BX6" s="3">
        <v>75</v>
      </c>
      <c r="CC6" s="2" t="s">
        <v>23</v>
      </c>
      <c r="CD6" s="3">
        <v>70</v>
      </c>
    </row>
    <row r="7" spans="1:82" x14ac:dyDescent="0.25">
      <c r="C7" s="2" t="s">
        <v>24</v>
      </c>
      <c r="D7" s="3">
        <v>0.93300000000000005</v>
      </c>
      <c r="I7" s="2" t="s">
        <v>24</v>
      </c>
      <c r="J7" s="3">
        <v>0.999</v>
      </c>
      <c r="O7" s="2" t="s">
        <v>24</v>
      </c>
      <c r="P7" s="3">
        <v>0.97</v>
      </c>
      <c r="U7" s="2" t="s">
        <v>24</v>
      </c>
      <c r="V7" s="3">
        <v>0.99299999999999999</v>
      </c>
      <c r="AA7" s="2" t="s">
        <v>24</v>
      </c>
      <c r="AB7" s="3">
        <v>0.98099999999999998</v>
      </c>
      <c r="AG7" s="2" t="s">
        <v>24</v>
      </c>
      <c r="AH7" s="3">
        <v>0.999</v>
      </c>
      <c r="AM7" s="2" t="s">
        <v>24</v>
      </c>
      <c r="AN7" s="3">
        <v>0.92600000000000005</v>
      </c>
      <c r="AS7" s="2" t="s">
        <v>24</v>
      </c>
      <c r="AT7" s="3">
        <v>0.997</v>
      </c>
      <c r="AY7" s="2" t="s">
        <v>24</v>
      </c>
      <c r="AZ7" s="3">
        <v>0.97799999999999998</v>
      </c>
      <c r="BE7" s="2" t="s">
        <v>24</v>
      </c>
      <c r="BF7" s="3">
        <v>0.999</v>
      </c>
      <c r="BK7" s="2" t="s">
        <v>24</v>
      </c>
      <c r="BL7" s="3">
        <v>0.995</v>
      </c>
      <c r="BQ7" s="2" t="s">
        <v>24</v>
      </c>
      <c r="BR7" s="3">
        <v>0.96599999999999997</v>
      </c>
      <c r="BW7" s="2" t="s">
        <v>24</v>
      </c>
      <c r="BX7" s="3">
        <v>0.98799999999999999</v>
      </c>
      <c r="CC7" s="2" t="s">
        <v>24</v>
      </c>
      <c r="CD7" s="3">
        <v>0.999</v>
      </c>
    </row>
    <row r="8" spans="1:82" x14ac:dyDescent="0.25">
      <c r="C8" s="2" t="s">
        <v>25</v>
      </c>
      <c r="D8" s="3">
        <v>0.93200000000000005</v>
      </c>
      <c r="I8" s="2" t="s">
        <v>25</v>
      </c>
      <c r="J8" s="3">
        <v>0.999</v>
      </c>
      <c r="O8" s="2" t="s">
        <v>25</v>
      </c>
      <c r="P8" s="3">
        <v>0.96899999999999997</v>
      </c>
      <c r="U8" s="2" t="s">
        <v>25</v>
      </c>
      <c r="V8" s="3">
        <v>0.99299999999999999</v>
      </c>
      <c r="AA8" s="2" t="s">
        <v>25</v>
      </c>
      <c r="AB8" s="3">
        <v>0.97799999999999998</v>
      </c>
      <c r="AG8" s="2" t="s">
        <v>25</v>
      </c>
      <c r="AH8" s="3">
        <v>0.999</v>
      </c>
      <c r="AM8" s="2" t="s">
        <v>25</v>
      </c>
      <c r="AN8" s="3">
        <v>0.90800000000000003</v>
      </c>
      <c r="AS8" s="2" t="s">
        <v>25</v>
      </c>
      <c r="AT8" s="3">
        <v>0.997</v>
      </c>
      <c r="AY8" s="2" t="s">
        <v>25</v>
      </c>
      <c r="AZ8" s="3">
        <v>0.97799999999999998</v>
      </c>
      <c r="BE8" s="2" t="s">
        <v>25</v>
      </c>
      <c r="BF8" s="3">
        <v>0.999</v>
      </c>
      <c r="BK8" s="2" t="s">
        <v>25</v>
      </c>
      <c r="BL8" s="3">
        <v>0.99399999999999999</v>
      </c>
      <c r="BQ8" s="2" t="s">
        <v>25</v>
      </c>
      <c r="BR8" s="3">
        <v>0.96599999999999997</v>
      </c>
      <c r="BW8" s="2" t="s">
        <v>25</v>
      </c>
      <c r="BX8" s="3">
        <v>0.98799999999999999</v>
      </c>
      <c r="CC8" s="2" t="s">
        <v>25</v>
      </c>
      <c r="CD8" s="3">
        <v>0.999</v>
      </c>
    </row>
    <row r="9" spans="1:82" x14ac:dyDescent="0.25">
      <c r="C9" s="2" t="s">
        <v>26</v>
      </c>
      <c r="D9" s="3">
        <v>10.231999999999999</v>
      </c>
      <c r="I9" s="2" t="s">
        <v>26</v>
      </c>
      <c r="J9" s="3">
        <v>9.9049999999999994</v>
      </c>
      <c r="O9" s="2" t="s">
        <v>26</v>
      </c>
      <c r="P9" s="3">
        <v>8.4160000000000004</v>
      </c>
      <c r="U9" s="2" t="s">
        <v>26</v>
      </c>
      <c r="V9" s="3">
        <v>10.179</v>
      </c>
      <c r="AA9" s="2" t="s">
        <v>26</v>
      </c>
      <c r="AB9" s="3">
        <v>6.5640000000000001</v>
      </c>
      <c r="AG9" s="2" t="s">
        <v>26</v>
      </c>
      <c r="AH9" s="3">
        <v>10.489000000000001</v>
      </c>
      <c r="AM9" s="2" t="s">
        <v>26</v>
      </c>
      <c r="AN9" s="3">
        <v>6.7480000000000002</v>
      </c>
      <c r="AS9" s="2" t="s">
        <v>26</v>
      </c>
      <c r="AT9" s="3">
        <v>7.3959999999999999</v>
      </c>
      <c r="AY9" s="2" t="s">
        <v>26</v>
      </c>
      <c r="AZ9" s="3">
        <v>2.7650000000000001</v>
      </c>
      <c r="BE9" s="2" t="s">
        <v>26</v>
      </c>
      <c r="BF9" s="3">
        <v>10.199999999999999</v>
      </c>
      <c r="BK9" s="2" t="s">
        <v>26</v>
      </c>
      <c r="BL9" s="3">
        <v>7.2</v>
      </c>
      <c r="BQ9" s="2" t="s">
        <v>26</v>
      </c>
      <c r="BR9" s="3">
        <v>9.3550000000000004</v>
      </c>
      <c r="BW9" s="2" t="s">
        <v>26</v>
      </c>
      <c r="BX9" s="3">
        <v>12.121</v>
      </c>
      <c r="CC9" s="2" t="s">
        <v>26</v>
      </c>
      <c r="CD9" s="3">
        <v>9.3640000000000008</v>
      </c>
    </row>
    <row r="10" spans="1:82" x14ac:dyDescent="0.25">
      <c r="C10" s="2" t="s">
        <v>27</v>
      </c>
      <c r="D10" s="3">
        <v>10.298</v>
      </c>
      <c r="I10" s="2" t="s">
        <v>27</v>
      </c>
      <c r="J10" s="3">
        <v>10.004</v>
      </c>
      <c r="O10" s="2" t="s">
        <v>27</v>
      </c>
      <c r="P10" s="3">
        <v>8.5069999999999997</v>
      </c>
      <c r="U10" s="2" t="s">
        <v>27</v>
      </c>
      <c r="V10" s="3">
        <v>10.27</v>
      </c>
      <c r="AA10" s="2" t="s">
        <v>27</v>
      </c>
      <c r="AB10" s="3">
        <v>6.9870000000000001</v>
      </c>
      <c r="AG10" s="2" t="s">
        <v>27</v>
      </c>
      <c r="AH10" s="3">
        <v>10.579000000000001</v>
      </c>
      <c r="AM10" s="2" t="s">
        <v>27</v>
      </c>
      <c r="AN10" s="3">
        <v>7.2119999999999997</v>
      </c>
      <c r="AS10" s="2" t="s">
        <v>27</v>
      </c>
      <c r="AT10" s="3">
        <v>7.4859999999999998</v>
      </c>
      <c r="AY10" s="2" t="s">
        <v>27</v>
      </c>
      <c r="AZ10" s="3">
        <v>2.8260000000000001</v>
      </c>
      <c r="BE10" s="2" t="s">
        <v>27</v>
      </c>
      <c r="BF10" s="3">
        <v>10.586</v>
      </c>
      <c r="BK10" s="2" t="s">
        <v>27</v>
      </c>
      <c r="BL10" s="3">
        <v>7.2910000000000004</v>
      </c>
      <c r="BQ10" s="2" t="s">
        <v>27</v>
      </c>
      <c r="BR10" s="3">
        <v>9.4209999999999994</v>
      </c>
      <c r="BW10" s="2" t="s">
        <v>27</v>
      </c>
      <c r="BX10" s="3">
        <v>12.212</v>
      </c>
      <c r="CC10" s="2" t="s">
        <v>27</v>
      </c>
      <c r="CD10" s="3">
        <v>9.6340000000000003</v>
      </c>
    </row>
    <row r="11" spans="1:82" x14ac:dyDescent="0.25">
      <c r="C11" s="2" t="s">
        <v>28</v>
      </c>
      <c r="D11" s="9">
        <v>24208391.710000001</v>
      </c>
      <c r="I11" s="2" t="s">
        <v>28</v>
      </c>
      <c r="J11" s="9">
        <v>829190795.29999995</v>
      </c>
      <c r="O11" s="2" t="s">
        <v>28</v>
      </c>
      <c r="P11" s="9">
        <v>10623453.92</v>
      </c>
      <c r="U11" s="2" t="s">
        <v>28</v>
      </c>
      <c r="V11" s="9">
        <v>271901589.39999998</v>
      </c>
      <c r="AA11" s="2" t="s">
        <v>28</v>
      </c>
      <c r="AB11" s="9">
        <v>2034781.83</v>
      </c>
      <c r="AG11" s="2" t="s">
        <v>28</v>
      </c>
      <c r="AH11" s="9">
        <v>3412811084.5799999</v>
      </c>
      <c r="AM11" s="2" t="s">
        <v>28</v>
      </c>
      <c r="AN11" s="9">
        <v>462891.65</v>
      </c>
      <c r="AS11" s="2" t="s">
        <v>28</v>
      </c>
      <c r="AT11" s="9">
        <v>37702056.75</v>
      </c>
      <c r="AY11" s="2" t="s">
        <v>28</v>
      </c>
      <c r="AZ11" s="9">
        <v>52058.18</v>
      </c>
      <c r="BE11" s="2" t="s">
        <v>28</v>
      </c>
      <c r="BF11" s="9">
        <v>3104517820.1500001</v>
      </c>
      <c r="BK11" s="2" t="s">
        <v>28</v>
      </c>
      <c r="BL11" s="57">
        <v>17498241.93</v>
      </c>
      <c r="BQ11" s="2" t="s">
        <v>28</v>
      </c>
      <c r="BR11" s="9">
        <v>20641057.399999999</v>
      </c>
      <c r="BW11" s="2" t="s">
        <v>28</v>
      </c>
      <c r="BX11" s="9">
        <v>1076991395.3099999</v>
      </c>
      <c r="CC11" s="2" t="s">
        <v>28</v>
      </c>
      <c r="CD11" s="9">
        <v>907999961.38</v>
      </c>
    </row>
    <row r="12" spans="1:82" x14ac:dyDescent="0.25">
      <c r="C12" s="2" t="s">
        <v>29</v>
      </c>
      <c r="D12" s="9">
        <v>1725058.73</v>
      </c>
      <c r="I12" s="2" t="s">
        <v>29</v>
      </c>
      <c r="J12" s="9">
        <v>1206574.52</v>
      </c>
      <c r="O12" s="2" t="s">
        <v>29</v>
      </c>
      <c r="P12" s="9">
        <v>326417.38</v>
      </c>
      <c r="U12" s="2" t="s">
        <v>29</v>
      </c>
      <c r="V12" s="9">
        <v>1902463.28</v>
      </c>
      <c r="AA12" s="2" t="s">
        <v>29</v>
      </c>
      <c r="AB12" s="9">
        <v>38641.35</v>
      </c>
      <c r="AG12" s="2" t="s">
        <v>29</v>
      </c>
      <c r="AH12" s="9">
        <v>2593570.87</v>
      </c>
      <c r="AM12" s="2" t="s">
        <v>29</v>
      </c>
      <c r="AN12" s="9">
        <v>36796.97</v>
      </c>
      <c r="AS12" s="2" t="s">
        <v>29</v>
      </c>
      <c r="AT12" s="9">
        <v>117641.2</v>
      </c>
      <c r="AY12" s="2" t="s">
        <v>29</v>
      </c>
      <c r="AZ12" s="9">
        <v>1176.81</v>
      </c>
      <c r="BE12" s="2" t="s">
        <v>29</v>
      </c>
      <c r="BF12" s="9">
        <v>1799751.24</v>
      </c>
      <c r="BK12" s="2" t="s">
        <v>29</v>
      </c>
      <c r="BL12" s="9">
        <v>96761.06</v>
      </c>
      <c r="BQ12" s="2" t="s">
        <v>29</v>
      </c>
      <c r="BR12" s="9">
        <v>717904.92</v>
      </c>
      <c r="BW12" s="2" t="s">
        <v>29</v>
      </c>
      <c r="BX12" s="9">
        <v>13271051.560000001</v>
      </c>
      <c r="CC12" s="2" t="s">
        <v>29</v>
      </c>
      <c r="CD12" s="9">
        <v>733689.37</v>
      </c>
    </row>
    <row r="13" spans="1:82" x14ac:dyDescent="0.25">
      <c r="C13" s="2" t="s">
        <v>30</v>
      </c>
      <c r="D13" s="9">
        <v>26954.04</v>
      </c>
      <c r="I13" s="2" t="s">
        <v>30</v>
      </c>
      <c r="J13" s="9">
        <v>19151.98</v>
      </c>
      <c r="O13" s="2" t="s">
        <v>30</v>
      </c>
      <c r="P13" s="9">
        <v>4352.2299999999996</v>
      </c>
      <c r="U13" s="2" t="s">
        <v>30</v>
      </c>
      <c r="V13" s="9">
        <v>25366.18</v>
      </c>
      <c r="AA13" s="2" t="s">
        <v>30</v>
      </c>
      <c r="AB13" s="3">
        <v>603.77</v>
      </c>
      <c r="AG13" s="2" t="s">
        <v>30</v>
      </c>
      <c r="AH13" s="9">
        <v>34580.94</v>
      </c>
      <c r="AM13" s="2" t="s">
        <v>30</v>
      </c>
      <c r="AN13" s="3">
        <v>707.63</v>
      </c>
      <c r="AS13" s="2" t="s">
        <v>30</v>
      </c>
      <c r="AT13" s="9">
        <v>1568.55</v>
      </c>
      <c r="AY13" s="2" t="s">
        <v>30</v>
      </c>
      <c r="AZ13" s="3">
        <v>15.48</v>
      </c>
      <c r="BE13" s="2" t="s">
        <v>30</v>
      </c>
      <c r="BF13" s="9">
        <v>23373.39</v>
      </c>
      <c r="BK13" s="2" t="s">
        <v>30</v>
      </c>
      <c r="BL13" s="9">
        <v>1290.1500000000001</v>
      </c>
      <c r="BQ13" s="2" t="s">
        <v>30</v>
      </c>
      <c r="BR13" s="9">
        <v>11217.26</v>
      </c>
      <c r="BW13" s="2" t="s">
        <v>30</v>
      </c>
      <c r="BX13" s="9">
        <v>176947.35</v>
      </c>
      <c r="CC13" s="2" t="s">
        <v>30</v>
      </c>
      <c r="CD13" s="9">
        <v>10481.280000000001</v>
      </c>
    </row>
    <row r="14" spans="1:82" x14ac:dyDescent="0.25">
      <c r="C14" s="2" t="s">
        <v>31</v>
      </c>
      <c r="D14" s="3">
        <v>164.18</v>
      </c>
      <c r="I14" s="2" t="s">
        <v>31</v>
      </c>
      <c r="J14" s="3">
        <v>138.38999999999999</v>
      </c>
      <c r="O14" s="2" t="s">
        <v>31</v>
      </c>
      <c r="P14" s="3">
        <v>65.97</v>
      </c>
      <c r="U14" s="2" t="s">
        <v>31</v>
      </c>
      <c r="V14" s="3">
        <v>159.27000000000001</v>
      </c>
      <c r="AA14" s="2" t="s">
        <v>31</v>
      </c>
      <c r="AB14" s="3">
        <v>24.57</v>
      </c>
      <c r="AG14" s="2" t="s">
        <v>31</v>
      </c>
      <c r="AH14" s="3">
        <v>185.96</v>
      </c>
      <c r="AM14" s="2" t="s">
        <v>31</v>
      </c>
      <c r="AN14" s="3">
        <v>26.6</v>
      </c>
      <c r="AS14" s="2" t="s">
        <v>31</v>
      </c>
      <c r="AT14" s="3">
        <v>39.6</v>
      </c>
      <c r="AY14" s="2" t="s">
        <v>31</v>
      </c>
      <c r="AZ14" s="3">
        <v>3.94</v>
      </c>
      <c r="BE14" s="2" t="s">
        <v>31</v>
      </c>
      <c r="BF14" s="3">
        <v>152.88</v>
      </c>
      <c r="BK14" s="2" t="s">
        <v>31</v>
      </c>
      <c r="BL14" s="3">
        <v>35.92</v>
      </c>
      <c r="BQ14" s="2" t="s">
        <v>31</v>
      </c>
      <c r="BR14" s="3">
        <v>105.91</v>
      </c>
      <c r="BW14" s="2" t="s">
        <v>31</v>
      </c>
      <c r="BX14" s="3">
        <v>420.65</v>
      </c>
      <c r="CC14" s="2" t="s">
        <v>31</v>
      </c>
      <c r="CD14" s="3">
        <v>102.38</v>
      </c>
    </row>
    <row r="15" spans="1:82" x14ac:dyDescent="0.25">
      <c r="C15" s="2" t="s">
        <v>32</v>
      </c>
      <c r="D15" s="3">
        <v>116.85</v>
      </c>
      <c r="I15" s="2" t="s">
        <v>32</v>
      </c>
      <c r="J15" s="3">
        <v>97.15</v>
      </c>
      <c r="O15" s="2" t="s">
        <v>32</v>
      </c>
      <c r="P15" s="3">
        <v>47.77</v>
      </c>
      <c r="U15" s="2" t="s">
        <v>32</v>
      </c>
      <c r="V15" s="3">
        <v>106.03</v>
      </c>
      <c r="AA15" s="2" t="s">
        <v>32</v>
      </c>
      <c r="AB15" s="3">
        <v>15.9</v>
      </c>
      <c r="AG15" s="2" t="s">
        <v>32</v>
      </c>
      <c r="AH15" s="3">
        <v>144.91999999999999</v>
      </c>
      <c r="AM15" s="2" t="s">
        <v>32</v>
      </c>
      <c r="AN15" s="3">
        <v>17.57</v>
      </c>
      <c r="AS15" s="2" t="s">
        <v>32</v>
      </c>
      <c r="AT15" s="3">
        <v>30.37</v>
      </c>
      <c r="AY15" s="2" t="s">
        <v>32</v>
      </c>
      <c r="AZ15" s="3">
        <v>2.88</v>
      </c>
      <c r="BE15" s="2" t="s">
        <v>32</v>
      </c>
      <c r="BF15" s="3">
        <v>105.03</v>
      </c>
      <c r="BK15" s="2" t="s">
        <v>32</v>
      </c>
      <c r="BL15" s="3">
        <v>24.11</v>
      </c>
      <c r="BQ15" s="2" t="s">
        <v>32</v>
      </c>
      <c r="BR15" s="3">
        <v>54.53</v>
      </c>
      <c r="BW15" s="2" t="s">
        <v>32</v>
      </c>
      <c r="BX15" s="3">
        <v>173.98</v>
      </c>
      <c r="CC15" s="2" t="s">
        <v>32</v>
      </c>
      <c r="CD15" s="3">
        <v>78.67</v>
      </c>
    </row>
    <row r="16" spans="1:82" x14ac:dyDescent="0.25">
      <c r="C16" s="2" t="s">
        <v>33</v>
      </c>
      <c r="D16" s="10">
        <v>2.3E-3</v>
      </c>
      <c r="I16" s="2" t="s">
        <v>33</v>
      </c>
      <c r="J16" s="10">
        <v>1.4E-3</v>
      </c>
      <c r="O16" s="2" t="s">
        <v>33</v>
      </c>
      <c r="P16" s="10">
        <v>2.3E-3</v>
      </c>
      <c r="U16" s="2" t="s">
        <v>33</v>
      </c>
      <c r="V16" s="10">
        <v>2.2000000000000001E-3</v>
      </c>
      <c r="AA16" s="2" t="s">
        <v>33</v>
      </c>
      <c r="AB16" s="10">
        <v>2.8999999999999998E-3</v>
      </c>
      <c r="AG16" s="2" t="s">
        <v>33</v>
      </c>
      <c r="AH16" s="10">
        <v>5.1000000000000004E-3</v>
      </c>
      <c r="AM16" s="2" t="s">
        <v>33</v>
      </c>
      <c r="AN16" s="10">
        <v>3.7000000000000002E-3</v>
      </c>
      <c r="AS16" s="2" t="s">
        <v>33</v>
      </c>
      <c r="AT16" s="10">
        <v>4.5999999999999999E-3</v>
      </c>
      <c r="AY16" s="2" t="s">
        <v>33</v>
      </c>
      <c r="AZ16" s="10">
        <v>1.01E-2</v>
      </c>
      <c r="BE16" s="2" t="s">
        <v>33</v>
      </c>
      <c r="BF16" s="10">
        <v>2.7000000000000001E-3</v>
      </c>
      <c r="BK16" s="2" t="s">
        <v>33</v>
      </c>
      <c r="BL16" s="10">
        <v>2E-3</v>
      </c>
      <c r="BQ16" s="2" t="s">
        <v>33</v>
      </c>
      <c r="BR16" s="10">
        <v>3.7000000000000002E-3</v>
      </c>
      <c r="BW16" s="2" t="s">
        <v>33</v>
      </c>
      <c r="BX16" s="10">
        <v>4.0000000000000001E-3</v>
      </c>
      <c r="CC16" s="2" t="s">
        <v>33</v>
      </c>
      <c r="CD16" s="10">
        <v>5.3E-3</v>
      </c>
    </row>
    <row r="17" spans="3:86" ht="15.75" thickBot="1" x14ac:dyDescent="0.3">
      <c r="C17" s="4" t="s">
        <v>34</v>
      </c>
      <c r="D17" s="11">
        <v>2.0390000000000001</v>
      </c>
      <c r="I17" s="4" t="s">
        <v>34</v>
      </c>
      <c r="J17" s="11">
        <v>2.3730000000000002</v>
      </c>
      <c r="O17" s="4" t="s">
        <v>34</v>
      </c>
      <c r="P17" s="11">
        <v>1.571</v>
      </c>
      <c r="U17" s="4" t="s">
        <v>34</v>
      </c>
      <c r="V17" s="11">
        <v>2.0449999999999999</v>
      </c>
      <c r="AA17" s="4" t="s">
        <v>34</v>
      </c>
      <c r="AB17" s="11">
        <v>1.357</v>
      </c>
      <c r="AG17" s="4" t="s">
        <v>34</v>
      </c>
      <c r="AH17" s="11">
        <v>1.3879999999999999</v>
      </c>
      <c r="AM17" s="4" t="s">
        <v>34</v>
      </c>
      <c r="AN17" s="11">
        <v>1.8240000000000001</v>
      </c>
      <c r="AS17" s="4" t="s">
        <v>34</v>
      </c>
      <c r="AT17" s="11">
        <v>1.5549999999999999</v>
      </c>
      <c r="AY17" s="4" t="s">
        <v>34</v>
      </c>
      <c r="AZ17" s="11">
        <v>2.2389999999999999</v>
      </c>
      <c r="BE17" s="4" t="s">
        <v>34</v>
      </c>
      <c r="BF17" s="11">
        <v>1.86</v>
      </c>
      <c r="BK17" s="4" t="s">
        <v>34</v>
      </c>
      <c r="BL17" s="11">
        <v>2.431</v>
      </c>
      <c r="BQ17" s="4" t="s">
        <v>34</v>
      </c>
      <c r="BR17" s="11">
        <v>1.4890000000000001</v>
      </c>
      <c r="BW17" s="4" t="s">
        <v>34</v>
      </c>
      <c r="BX17" s="11">
        <v>1.927</v>
      </c>
      <c r="CC17" s="4" t="s">
        <v>34</v>
      </c>
      <c r="CD17" s="11">
        <v>1.8089999999999999</v>
      </c>
    </row>
    <row r="18" spans="3:86" ht="15.75" thickBot="1" x14ac:dyDescent="0.3"/>
    <row r="19" spans="3:86" ht="15.75" thickBot="1" x14ac:dyDescent="0.3">
      <c r="C19" s="13" t="s">
        <v>36</v>
      </c>
      <c r="D19" s="18" t="s">
        <v>44</v>
      </c>
      <c r="E19" s="18" t="s">
        <v>53</v>
      </c>
      <c r="F19" s="18" t="s">
        <v>54</v>
      </c>
      <c r="G19" s="19" t="s">
        <v>55</v>
      </c>
      <c r="H19" s="1"/>
      <c r="I19" s="13" t="s">
        <v>36</v>
      </c>
      <c r="J19" s="18" t="s">
        <v>44</v>
      </c>
      <c r="K19" s="18" t="s">
        <v>53</v>
      </c>
      <c r="L19" s="18" t="s">
        <v>54</v>
      </c>
      <c r="M19" s="19" t="s">
        <v>55</v>
      </c>
      <c r="N19" s="1"/>
      <c r="O19" s="13" t="s">
        <v>36</v>
      </c>
      <c r="P19" s="18" t="s">
        <v>44</v>
      </c>
      <c r="Q19" s="18" t="s">
        <v>53</v>
      </c>
      <c r="R19" s="18" t="s">
        <v>54</v>
      </c>
      <c r="S19" s="19" t="s">
        <v>55</v>
      </c>
      <c r="U19" s="13" t="s">
        <v>36</v>
      </c>
      <c r="V19" s="18" t="s">
        <v>44</v>
      </c>
      <c r="W19" s="18" t="s">
        <v>53</v>
      </c>
      <c r="X19" s="18" t="s">
        <v>54</v>
      </c>
      <c r="Y19" s="19" t="s">
        <v>55</v>
      </c>
      <c r="AA19" s="13" t="s">
        <v>36</v>
      </c>
      <c r="AB19" s="18" t="s">
        <v>44</v>
      </c>
      <c r="AC19" s="18" t="s">
        <v>53</v>
      </c>
      <c r="AD19" s="18" t="s">
        <v>54</v>
      </c>
      <c r="AE19" s="19" t="s">
        <v>55</v>
      </c>
      <c r="AG19" s="13" t="s">
        <v>36</v>
      </c>
      <c r="AH19" s="18" t="s">
        <v>44</v>
      </c>
      <c r="AI19" s="18" t="s">
        <v>53</v>
      </c>
      <c r="AJ19" s="18" t="s">
        <v>54</v>
      </c>
      <c r="AK19" s="19" t="s">
        <v>55</v>
      </c>
      <c r="AM19" s="13" t="s">
        <v>36</v>
      </c>
      <c r="AN19" s="18" t="s">
        <v>44</v>
      </c>
      <c r="AO19" s="18" t="s">
        <v>53</v>
      </c>
      <c r="AP19" s="18" t="s">
        <v>54</v>
      </c>
      <c r="AQ19" s="19" t="s">
        <v>55</v>
      </c>
      <c r="AS19" s="13" t="s">
        <v>36</v>
      </c>
      <c r="AT19" s="18" t="s">
        <v>44</v>
      </c>
      <c r="AU19" s="18" t="s">
        <v>53</v>
      </c>
      <c r="AV19" s="18" t="s">
        <v>54</v>
      </c>
      <c r="AW19" s="19" t="s">
        <v>55</v>
      </c>
      <c r="AY19" s="13" t="s">
        <v>36</v>
      </c>
      <c r="AZ19" s="18" t="s">
        <v>44</v>
      </c>
      <c r="BA19" s="18" t="s">
        <v>53</v>
      </c>
      <c r="BB19" s="18" t="s">
        <v>54</v>
      </c>
      <c r="BC19" s="19" t="s">
        <v>55</v>
      </c>
      <c r="BE19" s="13" t="s">
        <v>36</v>
      </c>
      <c r="BF19" s="18" t="s">
        <v>44</v>
      </c>
      <c r="BG19" s="18" t="s">
        <v>53</v>
      </c>
      <c r="BH19" s="18" t="s">
        <v>54</v>
      </c>
      <c r="BI19" s="19" t="s">
        <v>55</v>
      </c>
      <c r="BK19" s="13" t="s">
        <v>36</v>
      </c>
      <c r="BL19" s="18" t="s">
        <v>44</v>
      </c>
      <c r="BM19" s="18" t="s">
        <v>53</v>
      </c>
      <c r="BN19" s="18" t="s">
        <v>54</v>
      </c>
      <c r="BO19" s="19" t="s">
        <v>55</v>
      </c>
      <c r="BQ19" s="13" t="s">
        <v>36</v>
      </c>
      <c r="BR19" s="18" t="s">
        <v>44</v>
      </c>
      <c r="BS19" s="18" t="s">
        <v>53</v>
      </c>
      <c r="BT19" s="18" t="s">
        <v>54</v>
      </c>
      <c r="BU19" s="19" t="s">
        <v>55</v>
      </c>
      <c r="BW19" s="13" t="s">
        <v>36</v>
      </c>
      <c r="BX19" s="18" t="s">
        <v>44</v>
      </c>
      <c r="BY19" s="18" t="s">
        <v>53</v>
      </c>
      <c r="BZ19" s="18" t="s">
        <v>54</v>
      </c>
      <c r="CA19" s="19" t="s">
        <v>55</v>
      </c>
      <c r="CC19" s="13" t="s">
        <v>36</v>
      </c>
      <c r="CD19" s="18" t="s">
        <v>44</v>
      </c>
      <c r="CE19" s="18" t="s">
        <v>53</v>
      </c>
      <c r="CF19" s="18" t="s">
        <v>54</v>
      </c>
      <c r="CG19" s="19" t="s">
        <v>55</v>
      </c>
    </row>
    <row r="20" spans="3:86" x14ac:dyDescent="0.25">
      <c r="C20" s="2" t="s">
        <v>66</v>
      </c>
      <c r="D20">
        <v>21.437000000000001</v>
      </c>
      <c r="E20">
        <v>0.13700000000000001</v>
      </c>
      <c r="F20">
        <v>156.72800000000001</v>
      </c>
      <c r="G20" s="10">
        <v>0</v>
      </c>
      <c r="H20" s="6"/>
      <c r="I20" s="2" t="s">
        <v>66</v>
      </c>
      <c r="J20">
        <v>4.8940000000000001</v>
      </c>
      <c r="K20">
        <v>4.024</v>
      </c>
      <c r="L20">
        <v>1.216</v>
      </c>
      <c r="M20" s="10">
        <v>0.22850000000000001</v>
      </c>
      <c r="N20" s="6"/>
      <c r="O20" s="2" t="s">
        <v>68</v>
      </c>
      <c r="P20">
        <v>5861.6480000000001</v>
      </c>
      <c r="Q20">
        <v>4070.8960000000002</v>
      </c>
      <c r="R20">
        <v>1.44</v>
      </c>
      <c r="S20" s="10">
        <v>0.15409999999999999</v>
      </c>
      <c r="U20" s="2" t="s">
        <v>68</v>
      </c>
      <c r="V20">
        <v>-16473.472000000002</v>
      </c>
      <c r="W20">
        <v>6114.0780000000004</v>
      </c>
      <c r="X20">
        <v>-2.694</v>
      </c>
      <c r="Y20" s="10">
        <v>8.6999999999999994E-3</v>
      </c>
      <c r="AA20" s="2" t="s">
        <v>66</v>
      </c>
      <c r="AB20">
        <v>48.673999999999999</v>
      </c>
      <c r="AC20">
        <v>7.0229999999999997</v>
      </c>
      <c r="AD20">
        <v>6.93</v>
      </c>
      <c r="AE20" s="10">
        <v>0</v>
      </c>
      <c r="AG20" s="2" t="s">
        <v>68</v>
      </c>
      <c r="AH20">
        <v>-206008.864</v>
      </c>
      <c r="AI20">
        <v>13125.871999999999</v>
      </c>
      <c r="AJ20">
        <v>-15.695</v>
      </c>
      <c r="AK20" s="10">
        <v>0</v>
      </c>
      <c r="AM20" s="2" t="s">
        <v>57</v>
      </c>
      <c r="AN20">
        <v>56.613999999999997</v>
      </c>
      <c r="AO20">
        <v>40.1</v>
      </c>
      <c r="AP20">
        <v>1.4119999999999999</v>
      </c>
      <c r="AQ20" s="10">
        <v>0.16400000000000001</v>
      </c>
      <c r="AS20" s="2" t="s">
        <v>68</v>
      </c>
      <c r="AT20">
        <v>-20172.795999999998</v>
      </c>
      <c r="AU20">
        <v>2287.4340000000002</v>
      </c>
      <c r="AV20">
        <v>-8.8190000000000008</v>
      </c>
      <c r="AW20" s="10">
        <v>0</v>
      </c>
      <c r="AY20" s="2" t="s">
        <v>66</v>
      </c>
      <c r="AZ20">
        <v>3.3069999999999999</v>
      </c>
      <c r="BA20">
        <v>0.44</v>
      </c>
      <c r="BB20">
        <v>7.508</v>
      </c>
      <c r="BC20" s="10">
        <v>0</v>
      </c>
      <c r="BE20" s="2" t="s">
        <v>68</v>
      </c>
      <c r="BF20">
        <v>-139949.163</v>
      </c>
      <c r="BG20">
        <v>4374.317</v>
      </c>
      <c r="BH20">
        <v>-31.992999999999999</v>
      </c>
      <c r="BI20" s="10">
        <v>0</v>
      </c>
      <c r="BK20" s="7" t="s">
        <v>68</v>
      </c>
      <c r="BL20" s="12">
        <v>-794.654</v>
      </c>
      <c r="BM20" s="12">
        <v>1336.9480000000001</v>
      </c>
      <c r="BN20" s="12">
        <v>-0.59399999999999997</v>
      </c>
      <c r="BO20" s="56">
        <v>0.55400000000000005</v>
      </c>
      <c r="BQ20" s="2" t="s">
        <v>66</v>
      </c>
      <c r="BR20">
        <v>204.02099999999999</v>
      </c>
      <c r="BS20">
        <v>6.1769999999999996</v>
      </c>
      <c r="BT20">
        <v>33.027000000000001</v>
      </c>
      <c r="BU20" s="10">
        <v>0</v>
      </c>
      <c r="BW20" s="2" t="s">
        <v>68</v>
      </c>
      <c r="BX20">
        <v>-68429.770999999993</v>
      </c>
      <c r="BY20">
        <v>9783.2620000000006</v>
      </c>
      <c r="BZ20">
        <v>-6.9950000000000001</v>
      </c>
      <c r="CA20" s="10">
        <v>0</v>
      </c>
      <c r="CC20" s="2" t="s">
        <v>68</v>
      </c>
      <c r="CD20">
        <v>-83635.266000000003</v>
      </c>
      <c r="CE20">
        <v>2155.1840000000002</v>
      </c>
      <c r="CF20">
        <v>-38.807000000000002</v>
      </c>
      <c r="CG20" s="10">
        <v>0</v>
      </c>
    </row>
    <row r="21" spans="3:86" ht="15.75" thickBot="1" x14ac:dyDescent="0.3">
      <c r="C21" s="4" t="s">
        <v>67</v>
      </c>
      <c r="D21" s="5">
        <v>0.93799999999999994</v>
      </c>
      <c r="E21" s="5">
        <v>4.2999999999999997E-2</v>
      </c>
      <c r="F21" s="5">
        <v>21.998999999999999</v>
      </c>
      <c r="G21" s="16">
        <v>0</v>
      </c>
      <c r="H21" s="6"/>
      <c r="I21" s="2" t="s">
        <v>57</v>
      </c>
      <c r="J21">
        <v>2192.9209999999998</v>
      </c>
      <c r="K21">
        <v>170.495</v>
      </c>
      <c r="L21">
        <v>12.862</v>
      </c>
      <c r="M21" s="10">
        <v>0</v>
      </c>
      <c r="N21" s="6"/>
      <c r="O21" s="2" t="s">
        <v>66</v>
      </c>
      <c r="P21">
        <v>11.804</v>
      </c>
      <c r="Q21">
        <v>3.1429999999999998</v>
      </c>
      <c r="R21">
        <v>3.7559999999999998</v>
      </c>
      <c r="S21" s="10">
        <v>2.9999999999999997E-4</v>
      </c>
      <c r="U21" s="2" t="s">
        <v>66</v>
      </c>
      <c r="V21">
        <v>42.771000000000001</v>
      </c>
      <c r="W21">
        <v>3.9510000000000001</v>
      </c>
      <c r="X21">
        <v>10.824999999999999</v>
      </c>
      <c r="Y21" s="10">
        <v>0</v>
      </c>
      <c r="AA21" s="2" t="s">
        <v>69</v>
      </c>
      <c r="AB21">
        <v>-2459.94</v>
      </c>
      <c r="AC21">
        <v>1170.886</v>
      </c>
      <c r="AD21">
        <v>-2.101</v>
      </c>
      <c r="AE21" s="10">
        <v>3.9600000000000003E-2</v>
      </c>
      <c r="AG21" s="2" t="s">
        <v>66</v>
      </c>
      <c r="AH21">
        <v>382.81</v>
      </c>
      <c r="AI21">
        <v>20.643000000000001</v>
      </c>
      <c r="AJ21">
        <v>18.544</v>
      </c>
      <c r="AK21" s="10">
        <v>0</v>
      </c>
      <c r="AM21" s="2" t="s">
        <v>69</v>
      </c>
      <c r="AN21">
        <v>2952.5610000000001</v>
      </c>
      <c r="AO21">
        <v>1273.2570000000001</v>
      </c>
      <c r="AP21">
        <v>2.319</v>
      </c>
      <c r="AQ21" s="10">
        <v>2.4400000000000002E-2</v>
      </c>
      <c r="AS21" s="2" t="s">
        <v>66</v>
      </c>
      <c r="AT21">
        <v>98.366</v>
      </c>
      <c r="AU21">
        <v>8.2240000000000002</v>
      </c>
      <c r="AV21">
        <v>11.961</v>
      </c>
      <c r="AW21" s="10">
        <v>0</v>
      </c>
      <c r="AY21" s="4" t="s">
        <v>67</v>
      </c>
      <c r="AZ21" s="5">
        <v>0.97399999999999998</v>
      </c>
      <c r="BA21" s="5">
        <v>1.2999999999999999E-2</v>
      </c>
      <c r="BB21" s="5">
        <v>74.131</v>
      </c>
      <c r="BC21" s="16">
        <v>0</v>
      </c>
      <c r="BE21" s="2" t="s">
        <v>66</v>
      </c>
      <c r="BF21">
        <v>516.87400000000002</v>
      </c>
      <c r="BG21">
        <v>13.109</v>
      </c>
      <c r="BH21">
        <v>39.429000000000002</v>
      </c>
      <c r="BI21" s="10">
        <v>0</v>
      </c>
      <c r="BK21" s="2" t="s">
        <v>66</v>
      </c>
      <c r="BL21">
        <v>65.411000000000001</v>
      </c>
      <c r="BM21">
        <v>6.6340000000000003</v>
      </c>
      <c r="BN21">
        <v>9.86</v>
      </c>
      <c r="BO21" s="10">
        <v>0</v>
      </c>
      <c r="BQ21" s="4" t="s">
        <v>67</v>
      </c>
      <c r="BR21" s="5">
        <v>0.96699999999999997</v>
      </c>
      <c r="BS21" s="5">
        <v>3.9E-2</v>
      </c>
      <c r="BT21" s="5">
        <v>24.957999999999998</v>
      </c>
      <c r="BU21" s="16">
        <v>0</v>
      </c>
      <c r="BW21" s="2" t="s">
        <v>66</v>
      </c>
      <c r="BX21">
        <v>695.22400000000005</v>
      </c>
      <c r="BY21">
        <v>60.427</v>
      </c>
      <c r="BZ21">
        <v>11.505000000000001</v>
      </c>
      <c r="CA21" s="10">
        <v>0</v>
      </c>
      <c r="CC21" s="2" t="s">
        <v>66</v>
      </c>
      <c r="CD21">
        <v>333.39800000000002</v>
      </c>
      <c r="CE21">
        <v>7.5640000000000001</v>
      </c>
      <c r="CF21">
        <v>44.079000000000001</v>
      </c>
      <c r="CG21" s="10">
        <v>0</v>
      </c>
    </row>
    <row r="22" spans="3:86" ht="15.75" thickBot="1" x14ac:dyDescent="0.3">
      <c r="I22" s="4" t="s">
        <v>67</v>
      </c>
      <c r="J22" s="5">
        <v>0.89500000000000002</v>
      </c>
      <c r="K22" s="5">
        <v>5.7000000000000002E-2</v>
      </c>
      <c r="L22" s="5">
        <v>15.686</v>
      </c>
      <c r="M22" s="16">
        <v>0</v>
      </c>
      <c r="N22" s="6"/>
      <c r="O22" s="4" t="s">
        <v>67</v>
      </c>
      <c r="P22" s="5">
        <v>0.92200000000000004</v>
      </c>
      <c r="Q22" s="5">
        <v>4.2000000000000003E-2</v>
      </c>
      <c r="R22" s="5">
        <v>22.190999999999999</v>
      </c>
      <c r="S22" s="16">
        <v>0</v>
      </c>
      <c r="U22" s="4" t="s">
        <v>67</v>
      </c>
      <c r="V22" s="5">
        <v>0.90400000000000003</v>
      </c>
      <c r="W22" s="5">
        <v>4.7E-2</v>
      </c>
      <c r="X22" s="5">
        <v>19.414000000000001</v>
      </c>
      <c r="Y22" s="16">
        <v>0</v>
      </c>
      <c r="AA22" s="2" t="s">
        <v>56</v>
      </c>
      <c r="AB22">
        <v>-2452.692</v>
      </c>
      <c r="AC22">
        <v>1170.5840000000001</v>
      </c>
      <c r="AD22">
        <v>-2.0950000000000002</v>
      </c>
      <c r="AE22" s="10">
        <v>4.0099999999999997E-2</v>
      </c>
      <c r="AG22" s="4" t="s">
        <v>67</v>
      </c>
      <c r="AH22" s="5">
        <v>0.94599999999999995</v>
      </c>
      <c r="AI22" s="5">
        <v>2.1999999999999999E-2</v>
      </c>
      <c r="AJ22" s="5">
        <v>43.048000000000002</v>
      </c>
      <c r="AK22" s="16">
        <v>0</v>
      </c>
      <c r="AM22" s="2" t="s">
        <v>56</v>
      </c>
      <c r="AN22">
        <v>2969.5439999999999</v>
      </c>
      <c r="AO22">
        <v>1273.2940000000001</v>
      </c>
      <c r="AP22">
        <v>2.3319999999999999</v>
      </c>
      <c r="AQ22" s="10">
        <v>2.3599999999999999E-2</v>
      </c>
      <c r="AS22" s="4" t="s">
        <v>67</v>
      </c>
      <c r="AT22" s="5">
        <v>0.94199999999999995</v>
      </c>
      <c r="AU22" s="5">
        <v>2.7E-2</v>
      </c>
      <c r="AV22" s="5">
        <v>34.951999999999998</v>
      </c>
      <c r="AW22" s="16">
        <v>0</v>
      </c>
      <c r="BE22" s="2" t="s">
        <v>43</v>
      </c>
      <c r="BF22">
        <v>1.2709999999999999</v>
      </c>
      <c r="BG22">
        <v>0.11</v>
      </c>
      <c r="BH22">
        <v>11.566000000000001</v>
      </c>
      <c r="BI22" s="10">
        <v>0</v>
      </c>
      <c r="BK22" s="4" t="s">
        <v>67</v>
      </c>
      <c r="BL22" s="5">
        <v>0.90300000000000002</v>
      </c>
      <c r="BM22" s="5">
        <v>5.6000000000000001E-2</v>
      </c>
      <c r="BN22" s="5">
        <v>16.222999999999999</v>
      </c>
      <c r="BO22" s="16">
        <v>0</v>
      </c>
      <c r="BW22" s="4" t="s">
        <v>67</v>
      </c>
      <c r="BX22" s="5">
        <v>0.86499999999999999</v>
      </c>
      <c r="BY22" s="5">
        <v>5.2999999999999999E-2</v>
      </c>
      <c r="BZ22" s="5">
        <v>16.369</v>
      </c>
      <c r="CA22" s="16">
        <v>0</v>
      </c>
      <c r="CC22" s="4" t="s">
        <v>43</v>
      </c>
      <c r="CD22" s="5">
        <v>1.4379999999999999</v>
      </c>
      <c r="CE22" s="5">
        <v>0.11600000000000001</v>
      </c>
      <c r="CF22" s="5">
        <v>12.45</v>
      </c>
      <c r="CG22" s="16">
        <v>0</v>
      </c>
    </row>
    <row r="23" spans="3:86" ht="15.75" thickBot="1" x14ac:dyDescent="0.3">
      <c r="R23" s="15"/>
      <c r="X23" s="15"/>
      <c r="AA23" s="4" t="e">
        <f>#REF!+1</f>
        <v>#REF!</v>
      </c>
      <c r="AB23" s="5" t="e">
        <f>#REF!</f>
        <v>#REF!</v>
      </c>
      <c r="AC23" s="59"/>
      <c r="AD23" s="60">
        <v>6369.5940000000001</v>
      </c>
      <c r="AM23" s="4" t="e">
        <f>#REF!+1</f>
        <v>#REF!</v>
      </c>
      <c r="AN23" s="5" t="e">
        <f>#REF!</f>
        <v>#REF!</v>
      </c>
      <c r="AO23" s="59"/>
      <c r="AP23" s="60">
        <v>5107.6880000000001</v>
      </c>
      <c r="BE23" s="4" t="e">
        <f>#REF!+1</f>
        <v>#REF!</v>
      </c>
      <c r="BF23" s="5" t="e">
        <f>#REF!</f>
        <v>#REF!</v>
      </c>
      <c r="BG23" s="59"/>
      <c r="BH23" s="60">
        <v>64692.625999999997</v>
      </c>
    </row>
    <row r="24" spans="3:86" x14ac:dyDescent="0.25">
      <c r="R24" s="15"/>
      <c r="X24" s="15"/>
      <c r="AG24" t="s">
        <v>19</v>
      </c>
    </row>
    <row r="25" spans="3:86" x14ac:dyDescent="0.25">
      <c r="R25" s="15"/>
      <c r="X25" s="15"/>
    </row>
    <row r="26" spans="3:86" x14ac:dyDescent="0.25">
      <c r="CH26" t="s">
        <v>19</v>
      </c>
    </row>
    <row r="30" spans="3:86" x14ac:dyDescent="0.25">
      <c r="BQ30" t="s">
        <v>102</v>
      </c>
    </row>
  </sheetData>
  <pageMargins left="0.7" right="0.7" top="0.75" bottom="0.75" header="0.3" footer="0.3"/>
  <pageSetup orientation="portrait" horizontalDpi="4294967294" verticalDpi="0" copies="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BBDF5-9DF6-4650-887E-66BFE55DB44D}">
  <dimension ref="A1:DB20"/>
  <sheetViews>
    <sheetView topLeftCell="A5" zoomScale="124" zoomScaleNormal="124" workbookViewId="0">
      <selection activeCell="A16" sqref="A16"/>
    </sheetView>
  </sheetViews>
  <sheetFormatPr defaultRowHeight="15" x14ac:dyDescent="0.25"/>
  <cols>
    <col min="1" max="1" width="13.7109375" bestFit="1" customWidth="1"/>
  </cols>
  <sheetData>
    <row r="1" spans="1:106" ht="15.75" x14ac:dyDescent="0.25">
      <c r="A1" s="82" t="s">
        <v>117</v>
      </c>
    </row>
    <row r="2" spans="1:106" x14ac:dyDescent="0.25">
      <c r="C2" s="1" t="s">
        <v>6</v>
      </c>
      <c r="K2" s="1" t="s">
        <v>8</v>
      </c>
      <c r="S2" s="1" t="s">
        <v>98</v>
      </c>
      <c r="Z2" s="1" t="s">
        <v>10</v>
      </c>
      <c r="AI2" s="1" t="s">
        <v>11</v>
      </c>
      <c r="AP2" s="1" t="s">
        <v>12</v>
      </c>
      <c r="AX2" s="1" t="s">
        <v>13</v>
      </c>
      <c r="BF2" s="1" t="s">
        <v>59</v>
      </c>
      <c r="BN2" s="1" t="s">
        <v>99</v>
      </c>
      <c r="BU2" s="1"/>
      <c r="BV2" s="1" t="s">
        <v>15</v>
      </c>
      <c r="CD2" s="1" t="s">
        <v>16</v>
      </c>
      <c r="CL2" s="1" t="s">
        <v>17</v>
      </c>
      <c r="CT2" s="1" t="s">
        <v>18</v>
      </c>
      <c r="DB2" s="1" t="s">
        <v>100</v>
      </c>
    </row>
    <row r="20" spans="1:1" ht="15.75" x14ac:dyDescent="0.25">
      <c r="A20" s="82" t="s">
        <v>118</v>
      </c>
    </row>
  </sheetData>
  <pageMargins left="0.7" right="0.7" top="0.75" bottom="0.75" header="0.3" footer="0.3"/>
  <pageSetup orientation="portrait" horizontalDpi="4294967294" verticalDpi="4294967293" copies="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CDE4F-C73D-43A7-91B2-49991F519E5E}">
  <dimension ref="A1:CZ19"/>
  <sheetViews>
    <sheetView zoomScaleNormal="100" workbookViewId="0">
      <pane ySplit="2" topLeftCell="A3" activePane="bottomLeft" state="frozen"/>
      <selection pane="bottomLeft" activeCell="B19" sqref="B19"/>
    </sheetView>
  </sheetViews>
  <sheetFormatPr defaultRowHeight="15" x14ac:dyDescent="0.25"/>
  <cols>
    <col min="2" max="2" width="8.85546875" customWidth="1"/>
    <col min="3" max="3" width="22.5703125" bestFit="1" customWidth="1"/>
    <col min="4" max="4" width="10.28515625" bestFit="1" customWidth="1"/>
    <col min="5" max="5" width="9.140625" bestFit="1" customWidth="1"/>
    <col min="6" max="7" width="11" bestFit="1" customWidth="1"/>
    <col min="9" max="9" width="22.5703125" bestFit="1" customWidth="1"/>
    <col min="10" max="10" width="10.5703125" bestFit="1" customWidth="1"/>
    <col min="15" max="15" width="22.5703125" bestFit="1" customWidth="1"/>
    <col min="16" max="16" width="10.28515625" bestFit="1" customWidth="1"/>
    <col min="21" max="21" width="22.5703125" bestFit="1" customWidth="1"/>
    <col min="22" max="22" width="10.28515625" bestFit="1" customWidth="1"/>
    <col min="27" max="27" width="22.5703125" bestFit="1" customWidth="1"/>
    <col min="28" max="28" width="10.28515625" bestFit="1" customWidth="1"/>
    <col min="33" max="33" width="22.5703125" bestFit="1" customWidth="1"/>
    <col min="34" max="34" width="10.28515625" bestFit="1" customWidth="1"/>
    <col min="39" max="39" width="22.5703125" bestFit="1" customWidth="1"/>
    <col min="40" max="40" width="10.28515625" bestFit="1" customWidth="1"/>
    <col min="45" max="45" width="22.5703125" bestFit="1" customWidth="1"/>
    <col min="46" max="46" width="10.28515625" bestFit="1" customWidth="1"/>
    <col min="51" max="51" width="22.5703125" bestFit="1" customWidth="1"/>
    <col min="52" max="52" width="10.28515625" bestFit="1" customWidth="1"/>
    <col min="57" max="57" width="22.5703125" bestFit="1" customWidth="1"/>
    <col min="58" max="58" width="10.5703125" bestFit="1" customWidth="1"/>
    <col min="63" max="63" width="22.5703125" bestFit="1" customWidth="1"/>
    <col min="64" max="64" width="10.28515625" bestFit="1" customWidth="1"/>
    <col min="69" max="69" width="22.5703125" bestFit="1" customWidth="1"/>
    <col min="70" max="70" width="10.28515625" bestFit="1" customWidth="1"/>
    <col min="75" max="75" width="22.5703125" bestFit="1" customWidth="1"/>
    <col min="76" max="76" width="10.28515625" bestFit="1" customWidth="1"/>
    <col min="81" max="81" width="22.5703125" bestFit="1" customWidth="1"/>
    <col min="82" max="82" width="10.28515625" bestFit="1" customWidth="1"/>
    <col min="87" max="87" width="15.140625" customWidth="1"/>
    <col min="88" max="88" width="11.5703125" customWidth="1"/>
    <col min="90" max="90" width="11.28515625" customWidth="1"/>
    <col min="92" max="92" width="11.5703125" customWidth="1"/>
    <col min="93" max="93" width="13.7109375" customWidth="1"/>
    <col min="94" max="94" width="12.85546875" customWidth="1"/>
    <col min="101" max="101" width="3" bestFit="1" customWidth="1"/>
  </cols>
  <sheetData>
    <row r="1" spans="1:104" ht="15.75" x14ac:dyDescent="0.25">
      <c r="A1" s="82" t="s">
        <v>121</v>
      </c>
    </row>
    <row r="2" spans="1:104" ht="15.75" thickBot="1" x14ac:dyDescent="0.3">
      <c r="C2" s="1" t="s">
        <v>6</v>
      </c>
      <c r="I2" s="1" t="s">
        <v>8</v>
      </c>
      <c r="O2" s="1" t="s">
        <v>9</v>
      </c>
      <c r="U2" s="1" t="s">
        <v>10</v>
      </c>
      <c r="AA2" s="1" t="s">
        <v>11</v>
      </c>
      <c r="AG2" s="1" t="s">
        <v>12</v>
      </c>
      <c r="AM2" s="1" t="s">
        <v>13</v>
      </c>
      <c r="AS2" s="1" t="s">
        <v>59</v>
      </c>
      <c r="AY2" s="1" t="s">
        <v>14</v>
      </c>
      <c r="BE2" s="1" t="s">
        <v>15</v>
      </c>
      <c r="BK2" s="1" t="s">
        <v>16</v>
      </c>
      <c r="BQ2" s="1" t="s">
        <v>17</v>
      </c>
      <c r="BW2" s="1" t="s">
        <v>18</v>
      </c>
      <c r="CC2" s="1" t="s">
        <v>103</v>
      </c>
      <c r="CI2" s="1" t="s">
        <v>104</v>
      </c>
      <c r="CU2" t="s">
        <v>113</v>
      </c>
      <c r="CX2" t="s">
        <v>35</v>
      </c>
      <c r="CY2" t="s">
        <v>109</v>
      </c>
      <c r="CZ2" t="s">
        <v>114</v>
      </c>
    </row>
    <row r="3" spans="1:104" ht="15.75" thickBot="1" x14ac:dyDescent="0.3">
      <c r="C3" s="25" t="s">
        <v>0</v>
      </c>
      <c r="D3" s="26" t="s">
        <v>1</v>
      </c>
      <c r="E3" s="26" t="s">
        <v>2</v>
      </c>
      <c r="F3" s="26" t="s">
        <v>3</v>
      </c>
      <c r="G3" s="27" t="s">
        <v>5</v>
      </c>
      <c r="I3" s="25" t="s">
        <v>0</v>
      </c>
      <c r="J3" s="26" t="s">
        <v>1</v>
      </c>
      <c r="K3" s="26" t="s">
        <v>2</v>
      </c>
      <c r="L3" s="26" t="s">
        <v>3</v>
      </c>
      <c r="M3" s="27" t="s">
        <v>5</v>
      </c>
      <c r="O3" s="25" t="s">
        <v>0</v>
      </c>
      <c r="P3" s="26" t="s">
        <v>1</v>
      </c>
      <c r="Q3" s="26" t="s">
        <v>2</v>
      </c>
      <c r="R3" s="26" t="s">
        <v>3</v>
      </c>
      <c r="S3" s="27" t="s">
        <v>5</v>
      </c>
      <c r="U3" s="25" t="s">
        <v>0</v>
      </c>
      <c r="V3" s="26" t="s">
        <v>1</v>
      </c>
      <c r="W3" s="26" t="s">
        <v>2</v>
      </c>
      <c r="X3" s="26" t="s">
        <v>3</v>
      </c>
      <c r="Y3" s="27" t="s">
        <v>5</v>
      </c>
      <c r="AA3" s="25" t="s">
        <v>0</v>
      </c>
      <c r="AB3" s="26" t="s">
        <v>1</v>
      </c>
      <c r="AC3" s="26" t="s">
        <v>2</v>
      </c>
      <c r="AD3" s="26" t="s">
        <v>3</v>
      </c>
      <c r="AE3" s="27" t="s">
        <v>5</v>
      </c>
      <c r="AG3" s="25" t="s">
        <v>0</v>
      </c>
      <c r="AH3" s="26" t="s">
        <v>1</v>
      </c>
      <c r="AI3" s="26" t="s">
        <v>2</v>
      </c>
      <c r="AJ3" s="26" t="s">
        <v>3</v>
      </c>
      <c r="AK3" s="27" t="s">
        <v>5</v>
      </c>
      <c r="AM3" s="25" t="s">
        <v>0</v>
      </c>
      <c r="AN3" s="26" t="s">
        <v>1</v>
      </c>
      <c r="AO3" s="26" t="s">
        <v>2</v>
      </c>
      <c r="AP3" s="26" t="s">
        <v>3</v>
      </c>
      <c r="AQ3" s="27" t="s">
        <v>5</v>
      </c>
      <c r="AS3" s="25" t="s">
        <v>0</v>
      </c>
      <c r="AT3" s="26" t="s">
        <v>1</v>
      </c>
      <c r="AU3" s="26" t="s">
        <v>2</v>
      </c>
      <c r="AV3" s="26" t="s">
        <v>3</v>
      </c>
      <c r="AW3" s="27" t="s">
        <v>5</v>
      </c>
      <c r="AY3" s="25" t="s">
        <v>0</v>
      </c>
      <c r="AZ3" s="26" t="s">
        <v>1</v>
      </c>
      <c r="BA3" s="26" t="s">
        <v>2</v>
      </c>
      <c r="BB3" s="26" t="s">
        <v>3</v>
      </c>
      <c r="BC3" s="27" t="s">
        <v>5</v>
      </c>
      <c r="BE3" s="25" t="s">
        <v>0</v>
      </c>
      <c r="BF3" s="26" t="s">
        <v>1</v>
      </c>
      <c r="BG3" s="26" t="s">
        <v>2</v>
      </c>
      <c r="BH3" s="26" t="s">
        <v>3</v>
      </c>
      <c r="BI3" s="27" t="s">
        <v>5</v>
      </c>
      <c r="BK3" s="25" t="s">
        <v>0</v>
      </c>
      <c r="BL3" s="26" t="s">
        <v>1</v>
      </c>
      <c r="BM3" s="26" t="s">
        <v>2</v>
      </c>
      <c r="BN3" s="26" t="s">
        <v>3</v>
      </c>
      <c r="BO3" s="27" t="s">
        <v>5</v>
      </c>
      <c r="BQ3" s="25" t="s">
        <v>0</v>
      </c>
      <c r="BR3" s="26" t="s">
        <v>1</v>
      </c>
      <c r="BS3" s="26" t="s">
        <v>2</v>
      </c>
      <c r="BT3" s="26" t="s">
        <v>3</v>
      </c>
      <c r="BU3" s="27" t="s">
        <v>5</v>
      </c>
      <c r="BW3" s="25" t="s">
        <v>0</v>
      </c>
      <c r="BX3" s="26" t="s">
        <v>1</v>
      </c>
      <c r="BY3" s="26" t="s">
        <v>2</v>
      </c>
      <c r="BZ3" s="26" t="s">
        <v>3</v>
      </c>
      <c r="CA3" s="27" t="s">
        <v>5</v>
      </c>
      <c r="CC3" s="25" t="s">
        <v>0</v>
      </c>
      <c r="CD3" s="26" t="s">
        <v>1</v>
      </c>
      <c r="CE3" s="26" t="s">
        <v>2</v>
      </c>
      <c r="CF3" s="26" t="s">
        <v>3</v>
      </c>
      <c r="CG3" s="27" t="s">
        <v>5</v>
      </c>
      <c r="CI3" s="61" t="s">
        <v>105</v>
      </c>
      <c r="CJ3" s="61" t="s">
        <v>107</v>
      </c>
      <c r="CK3" s="61" t="s">
        <v>108</v>
      </c>
      <c r="CL3" s="61" t="s">
        <v>35</v>
      </c>
      <c r="CM3" s="61" t="s">
        <v>109</v>
      </c>
      <c r="CN3" s="61" t="s">
        <v>5</v>
      </c>
      <c r="CO3" s="61" t="s">
        <v>110</v>
      </c>
      <c r="CP3" s="61" t="s">
        <v>111</v>
      </c>
      <c r="CV3">
        <v>2024</v>
      </c>
      <c r="CW3">
        <v>1</v>
      </c>
      <c r="CX3">
        <v>117.428</v>
      </c>
      <c r="CY3">
        <v>99.483000000000004</v>
      </c>
      <c r="CZ3">
        <v>17.945</v>
      </c>
    </row>
    <row r="4" spans="1:104" x14ac:dyDescent="0.25">
      <c r="C4" s="2">
        <v>2024</v>
      </c>
      <c r="D4">
        <v>1</v>
      </c>
      <c r="E4" s="28">
        <v>38.287999999999997</v>
      </c>
      <c r="F4" s="28">
        <v>14.643000000000001</v>
      </c>
      <c r="G4" s="29">
        <f>E4-F4</f>
        <v>23.644999999999996</v>
      </c>
      <c r="I4" s="2">
        <v>2024</v>
      </c>
      <c r="J4">
        <v>1</v>
      </c>
      <c r="K4" s="30">
        <v>31.791</v>
      </c>
      <c r="L4" s="30">
        <v>19.885000000000002</v>
      </c>
      <c r="M4" s="31">
        <f>K4-L4</f>
        <v>11.905999999999999</v>
      </c>
      <c r="O4" s="2">
        <v>2024</v>
      </c>
      <c r="P4">
        <v>1</v>
      </c>
      <c r="Q4">
        <v>22.225000000000001</v>
      </c>
      <c r="R4">
        <v>12.103</v>
      </c>
      <c r="S4" s="31">
        <f>Q4-R4</f>
        <v>10.122000000000002</v>
      </c>
      <c r="U4" s="2">
        <v>2024</v>
      </c>
      <c r="V4">
        <v>1</v>
      </c>
      <c r="W4">
        <v>32.578000000000003</v>
      </c>
      <c r="X4">
        <v>15.954000000000001</v>
      </c>
      <c r="Y4" s="31">
        <f>W4-X4</f>
        <v>16.624000000000002</v>
      </c>
      <c r="AA4" s="2">
        <v>2024</v>
      </c>
      <c r="AB4">
        <v>1</v>
      </c>
      <c r="AC4">
        <v>31.425999999999998</v>
      </c>
      <c r="AD4">
        <v>20.081</v>
      </c>
      <c r="AE4" s="31">
        <f>AC4-AD4</f>
        <v>11.344999999999999</v>
      </c>
      <c r="AG4" s="2">
        <v>2024</v>
      </c>
      <c r="AH4">
        <v>1</v>
      </c>
      <c r="AI4">
        <v>31.324999999999999</v>
      </c>
      <c r="AJ4">
        <v>14.456</v>
      </c>
      <c r="AK4" s="31">
        <f>AI4-AJ4</f>
        <v>16.869</v>
      </c>
      <c r="AM4" s="2">
        <v>2024</v>
      </c>
      <c r="AN4">
        <v>1</v>
      </c>
      <c r="AO4">
        <v>21.199000000000002</v>
      </c>
      <c r="AP4">
        <v>7.5640000000000001</v>
      </c>
      <c r="AQ4" s="31">
        <f>AO4-AP4</f>
        <v>13.635000000000002</v>
      </c>
      <c r="AS4" s="2">
        <v>2024</v>
      </c>
      <c r="AT4">
        <v>1</v>
      </c>
      <c r="AU4">
        <v>28.13</v>
      </c>
      <c r="AV4">
        <v>13.856999999999999</v>
      </c>
      <c r="AW4" s="31">
        <f>AU4-AV4</f>
        <v>14.273</v>
      </c>
      <c r="AY4" s="2">
        <v>2024</v>
      </c>
      <c r="AZ4">
        <v>1</v>
      </c>
      <c r="BA4">
        <v>16.823</v>
      </c>
      <c r="BB4">
        <v>4.9610000000000003</v>
      </c>
      <c r="BC4" s="31">
        <f>BA4-BB4</f>
        <v>11.862</v>
      </c>
      <c r="BE4" s="2">
        <v>2024</v>
      </c>
      <c r="BF4">
        <v>1</v>
      </c>
      <c r="BG4">
        <v>42.509</v>
      </c>
      <c r="BH4">
        <v>18.472000000000001</v>
      </c>
      <c r="BI4" s="31">
        <f>BG4-BH4</f>
        <v>24.036999999999999</v>
      </c>
      <c r="BK4" s="2">
        <v>2024</v>
      </c>
      <c r="BL4">
        <v>1</v>
      </c>
      <c r="BM4">
        <v>54.99</v>
      </c>
      <c r="BN4">
        <v>21.2</v>
      </c>
      <c r="BO4" s="31">
        <f>BM4-BN4</f>
        <v>33.790000000000006</v>
      </c>
      <c r="BQ4" s="2">
        <v>2024</v>
      </c>
      <c r="BR4">
        <v>1</v>
      </c>
      <c r="BS4">
        <v>33.143999999999998</v>
      </c>
      <c r="BT4">
        <v>21.492999999999999</v>
      </c>
      <c r="BU4" s="31">
        <f>BS4-BT4</f>
        <v>11.651</v>
      </c>
      <c r="BW4" s="2">
        <v>2024</v>
      </c>
      <c r="BX4">
        <v>1</v>
      </c>
      <c r="BY4">
        <v>32.756</v>
      </c>
      <c r="BZ4">
        <v>21.802</v>
      </c>
      <c r="CA4" s="31">
        <f>BY4-BZ4</f>
        <v>10.954000000000001</v>
      </c>
      <c r="CC4" s="2">
        <v>2024</v>
      </c>
      <c r="CD4">
        <v>1</v>
      </c>
      <c r="CE4">
        <v>46.171999999999997</v>
      </c>
      <c r="CF4">
        <v>22.106999999999999</v>
      </c>
      <c r="CG4" s="31">
        <f>CE4-CF4</f>
        <v>24.064999999999998</v>
      </c>
      <c r="CI4" s="62" t="str">
        <f>C2</f>
        <v>Miami</v>
      </c>
      <c r="CJ4" s="58">
        <v>52583</v>
      </c>
      <c r="CK4" s="65">
        <f>CJ4/$CJ$18</f>
        <v>0.11693920531244649</v>
      </c>
      <c r="CL4" s="28">
        <f>E16</f>
        <v>324.83499999999998</v>
      </c>
      <c r="CM4" s="28">
        <f>F16</f>
        <v>86.619</v>
      </c>
      <c r="CN4" s="28">
        <f>G16</f>
        <v>238.21600000000001</v>
      </c>
      <c r="CO4" s="65">
        <f>CM4/CL4</f>
        <v>0.26665537888466456</v>
      </c>
      <c r="CP4" s="66">
        <f>1-CO4</f>
        <v>0.73334462111533538</v>
      </c>
      <c r="CV4">
        <v>2024</v>
      </c>
      <c r="CW4">
        <v>2</v>
      </c>
      <c r="CX4">
        <v>100.408</v>
      </c>
      <c r="CY4">
        <v>84.027000000000001</v>
      </c>
      <c r="CZ4">
        <v>16.38</v>
      </c>
    </row>
    <row r="5" spans="1:104" x14ac:dyDescent="0.25">
      <c r="C5" s="2">
        <v>2024</v>
      </c>
      <c r="D5">
        <v>2</v>
      </c>
      <c r="E5" s="28">
        <v>36.386000000000003</v>
      </c>
      <c r="F5" s="28">
        <v>14.818</v>
      </c>
      <c r="G5" s="29">
        <f t="shared" ref="G5:G15" si="0">E5-F5</f>
        <v>21.568000000000005</v>
      </c>
      <c r="I5" s="2">
        <v>2024</v>
      </c>
      <c r="J5">
        <v>2</v>
      </c>
      <c r="K5" s="30">
        <v>31.556999999999999</v>
      </c>
      <c r="L5" s="30">
        <v>20.858000000000001</v>
      </c>
      <c r="M5" s="31">
        <f t="shared" ref="M5:M15" si="1">K5-L5</f>
        <v>10.698999999999998</v>
      </c>
      <c r="N5" t="s">
        <v>19</v>
      </c>
      <c r="O5" s="2">
        <v>2024</v>
      </c>
      <c r="P5">
        <v>2</v>
      </c>
      <c r="Q5">
        <v>22.71</v>
      </c>
      <c r="R5">
        <v>12.589</v>
      </c>
      <c r="S5" s="31">
        <f t="shared" ref="S5:S15" si="2">Q5-R5</f>
        <v>10.121</v>
      </c>
      <c r="U5" s="2">
        <v>2024</v>
      </c>
      <c r="V5">
        <v>2</v>
      </c>
      <c r="W5">
        <v>32.085000000000001</v>
      </c>
      <c r="X5">
        <v>16.302</v>
      </c>
      <c r="Y5" s="31">
        <f t="shared" ref="Y5:Y15" si="3">W5-X5</f>
        <v>15.783000000000001</v>
      </c>
      <c r="AA5" s="2">
        <v>2024</v>
      </c>
      <c r="AB5">
        <v>2</v>
      </c>
      <c r="AC5">
        <v>29.295999999999999</v>
      </c>
      <c r="AD5">
        <v>21.088999999999999</v>
      </c>
      <c r="AE5" s="31">
        <f t="shared" ref="AE5:AE15" si="4">AC5-AD5</f>
        <v>8.2070000000000007</v>
      </c>
      <c r="AG5" s="2">
        <v>2024</v>
      </c>
      <c r="AH5">
        <v>2</v>
      </c>
      <c r="AI5">
        <v>31.536000000000001</v>
      </c>
      <c r="AJ5">
        <v>12.925000000000001</v>
      </c>
      <c r="AK5" s="31">
        <f t="shared" ref="AK5:AK15" si="5">AI5-AJ5</f>
        <v>18.611000000000001</v>
      </c>
      <c r="AM5" s="2">
        <v>2024</v>
      </c>
      <c r="AN5">
        <v>2</v>
      </c>
      <c r="AO5">
        <v>20.058</v>
      </c>
      <c r="AP5">
        <v>7.8659999999999997</v>
      </c>
      <c r="AQ5" s="31">
        <f t="shared" ref="AQ5:AQ15" si="6">AO5-AP5</f>
        <v>12.192</v>
      </c>
      <c r="AS5" s="2">
        <v>2024</v>
      </c>
      <c r="AT5">
        <v>2</v>
      </c>
      <c r="AU5">
        <v>30.117000000000001</v>
      </c>
      <c r="AV5">
        <v>14.97</v>
      </c>
      <c r="AW5" s="31">
        <f t="shared" ref="AW5:AW14" si="7">AU5-AV5</f>
        <v>15.147</v>
      </c>
      <c r="AY5" s="2">
        <v>2024</v>
      </c>
      <c r="AZ5">
        <v>2</v>
      </c>
      <c r="BA5">
        <v>17.513999999999999</v>
      </c>
      <c r="BB5">
        <v>5.1520000000000001</v>
      </c>
      <c r="BC5" s="31">
        <f t="shared" ref="BC5:BC15" si="8">BA5-BB5</f>
        <v>12.361999999999998</v>
      </c>
      <c r="BE5" s="2">
        <v>2024</v>
      </c>
      <c r="BF5">
        <v>2</v>
      </c>
      <c r="BG5">
        <v>40.220999999999997</v>
      </c>
      <c r="BH5">
        <v>18.489000000000001</v>
      </c>
      <c r="BI5" s="31">
        <f t="shared" ref="BI5:BI15" si="9">BG5-BH5</f>
        <v>21.731999999999996</v>
      </c>
      <c r="BK5" s="2">
        <v>2024</v>
      </c>
      <c r="BL5">
        <v>2</v>
      </c>
      <c r="BM5">
        <v>47.994999999999997</v>
      </c>
      <c r="BN5">
        <v>21.263000000000002</v>
      </c>
      <c r="BO5" s="31">
        <f t="shared" ref="BO5:BO15" si="10">BM5-BN5</f>
        <v>26.731999999999996</v>
      </c>
      <c r="BQ5" s="2">
        <v>2024</v>
      </c>
      <c r="BR5">
        <v>2</v>
      </c>
      <c r="BS5">
        <v>33.695</v>
      </c>
      <c r="BT5">
        <v>21.984000000000002</v>
      </c>
      <c r="BU5" s="31">
        <f t="shared" ref="BU5:BU15" si="11">BS5-BT5</f>
        <v>11.710999999999999</v>
      </c>
      <c r="BW5" s="2">
        <v>2024</v>
      </c>
      <c r="BX5">
        <v>2</v>
      </c>
      <c r="BY5">
        <v>32.134999999999998</v>
      </c>
      <c r="BZ5">
        <v>22.34</v>
      </c>
      <c r="CA5" s="31">
        <f t="shared" ref="CA5:CA15" si="12">BY5-BZ5</f>
        <v>9.7949999999999982</v>
      </c>
      <c r="CC5" s="2">
        <v>2024</v>
      </c>
      <c r="CD5">
        <v>2</v>
      </c>
      <c r="CE5">
        <v>46.427</v>
      </c>
      <c r="CF5">
        <v>21.812999999999999</v>
      </c>
      <c r="CG5" s="31">
        <f t="shared" ref="CG5:CG15" si="13">CE5-CF5</f>
        <v>24.614000000000001</v>
      </c>
      <c r="CI5" s="62" t="str">
        <f>I2</f>
        <v>Tampa</v>
      </c>
      <c r="CJ5" s="58">
        <v>82449</v>
      </c>
      <c r="CK5" s="65">
        <f t="shared" ref="CK5:CK16" si="14">CJ5/$CJ$18</f>
        <v>0.1833581297911093</v>
      </c>
      <c r="CL5" s="67">
        <f>K16</f>
        <v>222.49799999999999</v>
      </c>
      <c r="CM5" s="67">
        <f>L16</f>
        <v>83.221999999999994</v>
      </c>
      <c r="CN5" s="67">
        <f>M16</f>
        <v>139.27600000000001</v>
      </c>
      <c r="CO5" s="65">
        <f>CM5/CL5</f>
        <v>0.37403482278492389</v>
      </c>
      <c r="CP5" s="66">
        <f>1-CO5</f>
        <v>0.62596517721507605</v>
      </c>
      <c r="CV5">
        <v>2024</v>
      </c>
      <c r="CW5">
        <v>3</v>
      </c>
      <c r="CX5">
        <v>68.965000000000003</v>
      </c>
      <c r="CY5">
        <v>57.176000000000002</v>
      </c>
      <c r="CZ5">
        <v>15.885999999999999</v>
      </c>
    </row>
    <row r="6" spans="1:104" x14ac:dyDescent="0.25">
      <c r="C6" s="2">
        <v>2024</v>
      </c>
      <c r="D6">
        <v>3</v>
      </c>
      <c r="E6" s="28">
        <v>34.595999999999997</v>
      </c>
      <c r="F6" s="28">
        <v>12.196999999999999</v>
      </c>
      <c r="G6" s="29">
        <f t="shared" si="0"/>
        <v>22.398999999999997</v>
      </c>
      <c r="I6" s="2">
        <v>2024</v>
      </c>
      <c r="J6">
        <v>3</v>
      </c>
      <c r="K6" s="30">
        <v>24.898</v>
      </c>
      <c r="L6" s="30">
        <v>14.686</v>
      </c>
      <c r="M6" s="31">
        <f t="shared" si="1"/>
        <v>10.212</v>
      </c>
      <c r="O6" s="2">
        <v>2024</v>
      </c>
      <c r="P6">
        <v>3</v>
      </c>
      <c r="Q6">
        <v>18.376999999999999</v>
      </c>
      <c r="R6">
        <v>8.6319999999999997</v>
      </c>
      <c r="S6" s="31">
        <f t="shared" si="2"/>
        <v>9.7449999999999992</v>
      </c>
      <c r="U6" s="2">
        <v>2024</v>
      </c>
      <c r="V6">
        <v>3</v>
      </c>
      <c r="W6">
        <v>29.058</v>
      </c>
      <c r="X6">
        <v>11.465</v>
      </c>
      <c r="Y6" s="31">
        <f t="shared" si="3"/>
        <v>17.593</v>
      </c>
      <c r="AA6" s="2">
        <v>2024</v>
      </c>
      <c r="AB6">
        <v>3</v>
      </c>
      <c r="AC6">
        <v>21.847000000000001</v>
      </c>
      <c r="AD6">
        <v>12.175000000000001</v>
      </c>
      <c r="AE6" s="31">
        <f t="shared" si="4"/>
        <v>9.6720000000000006</v>
      </c>
      <c r="AG6" s="2">
        <v>2024</v>
      </c>
      <c r="AH6">
        <v>3</v>
      </c>
      <c r="AI6">
        <v>24.411999999999999</v>
      </c>
      <c r="AJ6">
        <v>12.324</v>
      </c>
      <c r="AK6" s="31">
        <f t="shared" si="5"/>
        <v>12.087999999999999</v>
      </c>
      <c r="AM6" s="2">
        <v>2024</v>
      </c>
      <c r="AN6">
        <v>3</v>
      </c>
      <c r="AO6">
        <v>15.914</v>
      </c>
      <c r="AP6">
        <v>4.2889999999999997</v>
      </c>
      <c r="AQ6" s="31">
        <f t="shared" si="6"/>
        <v>11.625</v>
      </c>
      <c r="AS6" s="2">
        <v>2024</v>
      </c>
      <c r="AT6">
        <v>3</v>
      </c>
      <c r="AU6">
        <v>22.928999999999998</v>
      </c>
      <c r="AV6">
        <v>9.24</v>
      </c>
      <c r="AW6" s="31">
        <f t="shared" si="7"/>
        <v>13.688999999999998</v>
      </c>
      <c r="AY6" s="2">
        <v>2024</v>
      </c>
      <c r="AZ6">
        <v>3</v>
      </c>
      <c r="BA6">
        <v>13.688000000000001</v>
      </c>
      <c r="BB6">
        <v>3.6219999999999999</v>
      </c>
      <c r="BC6" s="31">
        <f t="shared" si="8"/>
        <v>10.066000000000001</v>
      </c>
      <c r="BE6" s="2">
        <v>2024</v>
      </c>
      <c r="BF6">
        <v>3</v>
      </c>
      <c r="BG6">
        <v>36.265999999999998</v>
      </c>
      <c r="BH6">
        <v>15.451000000000001</v>
      </c>
      <c r="BI6" s="31">
        <f t="shared" si="9"/>
        <v>20.814999999999998</v>
      </c>
      <c r="BK6" s="2">
        <v>2024</v>
      </c>
      <c r="BL6">
        <v>3</v>
      </c>
      <c r="BM6">
        <v>46.354999999999997</v>
      </c>
      <c r="BN6">
        <v>17.373999999999999</v>
      </c>
      <c r="BO6" s="31">
        <f t="shared" si="10"/>
        <v>28.980999999999998</v>
      </c>
      <c r="BQ6" s="2">
        <v>2024</v>
      </c>
      <c r="BR6">
        <v>3</v>
      </c>
      <c r="BS6">
        <v>26.84</v>
      </c>
      <c r="BT6">
        <v>14.337</v>
      </c>
      <c r="BU6" s="31">
        <f t="shared" si="11"/>
        <v>12.503</v>
      </c>
      <c r="BW6" s="2">
        <v>2024</v>
      </c>
      <c r="BX6">
        <v>3</v>
      </c>
      <c r="BY6">
        <v>22.587</v>
      </c>
      <c r="BZ6">
        <v>13.247999999999999</v>
      </c>
      <c r="CA6" s="31">
        <f t="shared" si="12"/>
        <v>9.3390000000000004</v>
      </c>
      <c r="CC6" s="2">
        <v>2024</v>
      </c>
      <c r="CD6">
        <v>3</v>
      </c>
      <c r="CE6">
        <v>50.447000000000003</v>
      </c>
      <c r="CF6">
        <v>17.837</v>
      </c>
      <c r="CG6" s="31">
        <f t="shared" si="13"/>
        <v>32.61</v>
      </c>
      <c r="CI6" s="62" t="str">
        <f>O2</f>
        <v>St Pete</v>
      </c>
      <c r="CJ6" s="58">
        <v>22016</v>
      </c>
      <c r="CK6" s="65">
        <f t="shared" si="14"/>
        <v>4.896132864535728E-2</v>
      </c>
      <c r="CL6" s="67">
        <f>Q16</f>
        <v>162.04</v>
      </c>
      <c r="CM6" s="67">
        <f>R16</f>
        <v>49.108999999999988</v>
      </c>
      <c r="CN6" s="67">
        <f>S16</f>
        <v>112.931</v>
      </c>
      <c r="CO6" s="65">
        <f>CM6/CL6</f>
        <v>0.30306714391508266</v>
      </c>
      <c r="CP6" s="66">
        <f>1-CO6</f>
        <v>0.69693285608491728</v>
      </c>
      <c r="CV6">
        <v>2024</v>
      </c>
      <c r="CW6">
        <v>4</v>
      </c>
      <c r="CX6">
        <v>32.835000000000001</v>
      </c>
      <c r="CY6">
        <v>25.289000000000001</v>
      </c>
      <c r="CZ6">
        <v>14.904</v>
      </c>
    </row>
    <row r="7" spans="1:104" x14ac:dyDescent="0.25">
      <c r="C7" s="2">
        <v>2024</v>
      </c>
      <c r="D7">
        <v>4</v>
      </c>
      <c r="E7" s="28">
        <v>31.26</v>
      </c>
      <c r="F7" s="28">
        <v>9.8010000000000002</v>
      </c>
      <c r="G7" s="29">
        <f t="shared" si="0"/>
        <v>21.459000000000003</v>
      </c>
      <c r="I7" s="2">
        <v>2024</v>
      </c>
      <c r="J7">
        <v>4</v>
      </c>
      <c r="K7" s="30">
        <v>18.945</v>
      </c>
      <c r="L7" s="30">
        <v>7.76</v>
      </c>
      <c r="M7" s="31">
        <f t="shared" si="1"/>
        <v>11.185</v>
      </c>
      <c r="O7" s="2">
        <v>2024</v>
      </c>
      <c r="P7">
        <v>4</v>
      </c>
      <c r="Q7">
        <v>14.962</v>
      </c>
      <c r="R7">
        <v>4.41</v>
      </c>
      <c r="S7" s="31">
        <f t="shared" si="2"/>
        <v>10.552</v>
      </c>
      <c r="U7" s="2">
        <v>2024</v>
      </c>
      <c r="V7">
        <v>4</v>
      </c>
      <c r="W7">
        <v>24.956</v>
      </c>
      <c r="X7">
        <v>6.5789999999999997</v>
      </c>
      <c r="Y7" s="31">
        <f t="shared" si="3"/>
        <v>18.376999999999999</v>
      </c>
      <c r="AA7" s="2">
        <v>2024</v>
      </c>
      <c r="AB7">
        <v>4</v>
      </c>
      <c r="AC7">
        <v>13.391</v>
      </c>
      <c r="AD7">
        <v>4.1920000000000002</v>
      </c>
      <c r="AE7" s="31">
        <f t="shared" si="4"/>
        <v>9.1989999999999998</v>
      </c>
      <c r="AG7" s="2">
        <v>2024</v>
      </c>
      <c r="AH7">
        <v>4</v>
      </c>
      <c r="AI7">
        <v>17.244</v>
      </c>
      <c r="AJ7">
        <v>11.72</v>
      </c>
      <c r="AK7" s="31">
        <f t="shared" si="5"/>
        <v>5.5239999999999991</v>
      </c>
      <c r="AM7" s="2">
        <v>2024</v>
      </c>
      <c r="AN7">
        <v>4</v>
      </c>
      <c r="AO7">
        <v>12.529</v>
      </c>
      <c r="AP7">
        <v>1.474</v>
      </c>
      <c r="AQ7" s="31">
        <f t="shared" si="6"/>
        <v>11.055</v>
      </c>
      <c r="AS7" s="2">
        <v>2024</v>
      </c>
      <c r="AT7">
        <v>4</v>
      </c>
      <c r="AU7">
        <v>14.535</v>
      </c>
      <c r="AV7">
        <v>3.4020000000000001</v>
      </c>
      <c r="AW7" s="31">
        <f t="shared" si="7"/>
        <v>11.132999999999999</v>
      </c>
      <c r="AY7" s="2">
        <v>2024</v>
      </c>
      <c r="AZ7">
        <v>4</v>
      </c>
      <c r="BA7">
        <v>11.654999999999999</v>
      </c>
      <c r="BB7">
        <v>2.0910000000000002</v>
      </c>
      <c r="BC7" s="31">
        <f t="shared" si="8"/>
        <v>9.5640000000000001</v>
      </c>
      <c r="BE7" s="2">
        <v>2024</v>
      </c>
      <c r="BF7">
        <v>4</v>
      </c>
      <c r="BG7">
        <v>32.130000000000003</v>
      </c>
      <c r="BH7">
        <v>12.234999999999999</v>
      </c>
      <c r="BI7" s="31">
        <f t="shared" si="9"/>
        <v>19.895000000000003</v>
      </c>
      <c r="BK7" s="2">
        <v>2024</v>
      </c>
      <c r="BL7">
        <v>4</v>
      </c>
      <c r="BM7">
        <v>41.75</v>
      </c>
      <c r="BN7">
        <v>14.154999999999999</v>
      </c>
      <c r="BO7" s="31">
        <f t="shared" si="10"/>
        <v>27.594999999999999</v>
      </c>
      <c r="BQ7" s="2">
        <v>2024</v>
      </c>
      <c r="BR7">
        <v>4</v>
      </c>
      <c r="BS7">
        <v>19.469000000000001</v>
      </c>
      <c r="BT7">
        <v>5.3979999999999997</v>
      </c>
      <c r="BU7" s="31">
        <f t="shared" si="11"/>
        <v>14.071000000000002</v>
      </c>
      <c r="BW7" s="2">
        <v>2024</v>
      </c>
      <c r="BX7">
        <v>4</v>
      </c>
      <c r="BY7">
        <v>13.73</v>
      </c>
      <c r="BZ7">
        <v>4.8490000000000002</v>
      </c>
      <c r="CA7" s="31">
        <f t="shared" si="12"/>
        <v>8.8810000000000002</v>
      </c>
      <c r="CC7" s="2">
        <v>2024</v>
      </c>
      <c r="CD7">
        <v>4</v>
      </c>
      <c r="CE7">
        <v>45.027999999999999</v>
      </c>
      <c r="CF7">
        <v>14.092000000000001</v>
      </c>
      <c r="CG7" s="31">
        <f t="shared" si="13"/>
        <v>30.936</v>
      </c>
      <c r="CI7" s="62" t="str">
        <f>U2</f>
        <v>Orlando</v>
      </c>
      <c r="CJ7" s="58">
        <v>54806</v>
      </c>
      <c r="CK7" s="65">
        <f t="shared" si="14"/>
        <v>0.12188292958473161</v>
      </c>
      <c r="CL7" s="67">
        <f>W16</f>
        <v>254.78400000000002</v>
      </c>
      <c r="CM7" s="67">
        <f>X16</f>
        <v>67.825000000000003</v>
      </c>
      <c r="CN7" s="67">
        <f>Y16</f>
        <v>186.959</v>
      </c>
      <c r="CO7" s="65">
        <f t="shared" ref="CO7:CO17" si="15">CM7/CL7</f>
        <v>0.26620588419994973</v>
      </c>
      <c r="CP7" s="66">
        <f t="shared" ref="CP7:CP18" si="16">1-CO7</f>
        <v>0.73379411580005027</v>
      </c>
      <c r="CV7">
        <v>2024</v>
      </c>
      <c r="CW7">
        <v>5</v>
      </c>
      <c r="CX7">
        <v>20.547000000000001</v>
      </c>
      <c r="CY7">
        <v>6.5579999999999998</v>
      </c>
      <c r="CZ7">
        <v>13.989000000000001</v>
      </c>
    </row>
    <row r="8" spans="1:104" x14ac:dyDescent="0.25">
      <c r="C8" s="2">
        <v>2024</v>
      </c>
      <c r="D8">
        <v>5</v>
      </c>
      <c r="E8" s="28">
        <v>25.654</v>
      </c>
      <c r="F8" s="28">
        <v>6.5789999999999997</v>
      </c>
      <c r="G8" s="29">
        <f t="shared" si="0"/>
        <v>19.074999999999999</v>
      </c>
      <c r="I8" s="2">
        <v>2024</v>
      </c>
      <c r="J8">
        <v>5</v>
      </c>
      <c r="K8" s="30">
        <v>15.509</v>
      </c>
      <c r="L8" s="30">
        <v>2.3370000000000002</v>
      </c>
      <c r="M8" s="31">
        <f t="shared" si="1"/>
        <v>13.172000000000001</v>
      </c>
      <c r="O8" s="2">
        <v>2024</v>
      </c>
      <c r="P8">
        <v>5</v>
      </c>
      <c r="Q8">
        <v>11.928000000000001</v>
      </c>
      <c r="R8">
        <v>1.2849999999999999</v>
      </c>
      <c r="S8" s="31">
        <f t="shared" si="2"/>
        <v>10.643000000000001</v>
      </c>
      <c r="U8" s="2">
        <v>2024</v>
      </c>
      <c r="V8">
        <v>5</v>
      </c>
      <c r="W8">
        <v>18.605</v>
      </c>
      <c r="X8">
        <v>2.3839999999999999</v>
      </c>
      <c r="Y8" s="31">
        <f t="shared" si="3"/>
        <v>16.221</v>
      </c>
      <c r="AA8" s="2">
        <v>2024</v>
      </c>
      <c r="AB8">
        <v>5</v>
      </c>
      <c r="AC8">
        <v>9.2279999999999998</v>
      </c>
      <c r="AD8">
        <v>0.52400000000000002</v>
      </c>
      <c r="AE8" s="31">
        <f t="shared" si="4"/>
        <v>8.7040000000000006</v>
      </c>
      <c r="AG8" s="2">
        <v>2024</v>
      </c>
      <c r="AH8">
        <v>5</v>
      </c>
      <c r="AI8">
        <v>12.648</v>
      </c>
      <c r="AJ8">
        <v>11.09</v>
      </c>
      <c r="AK8" s="31">
        <f t="shared" si="5"/>
        <v>1.5579999999999998</v>
      </c>
      <c r="AM8" s="2">
        <v>2024</v>
      </c>
      <c r="AN8">
        <v>5</v>
      </c>
      <c r="AO8">
        <v>11.231</v>
      </c>
      <c r="AP8">
        <v>0.19</v>
      </c>
      <c r="AQ8" s="31">
        <f t="shared" si="6"/>
        <v>11.041</v>
      </c>
      <c r="AS8" s="2">
        <v>2024</v>
      </c>
      <c r="AT8">
        <v>5</v>
      </c>
      <c r="AU8">
        <v>10.943</v>
      </c>
      <c r="AV8">
        <v>0.53400000000000003</v>
      </c>
      <c r="AW8" s="31">
        <f t="shared" si="7"/>
        <v>10.408999999999999</v>
      </c>
      <c r="AY8" s="2">
        <v>2024</v>
      </c>
      <c r="AZ8">
        <v>5</v>
      </c>
      <c r="BA8">
        <v>9.7439999999999998</v>
      </c>
      <c r="BB8">
        <v>0.70699999999999996</v>
      </c>
      <c r="BC8" s="31">
        <f t="shared" si="8"/>
        <v>9.036999999999999</v>
      </c>
      <c r="BE8" s="2">
        <v>2024</v>
      </c>
      <c r="BF8">
        <v>5</v>
      </c>
      <c r="BG8">
        <v>23.8</v>
      </c>
      <c r="BH8">
        <v>8.0820000000000007</v>
      </c>
      <c r="BI8" s="31">
        <f t="shared" si="9"/>
        <v>15.718</v>
      </c>
      <c r="BK8" s="2">
        <v>2024</v>
      </c>
      <c r="BL8">
        <v>5</v>
      </c>
      <c r="BM8">
        <v>29.443000000000001</v>
      </c>
      <c r="BN8">
        <v>9.7219999999999995</v>
      </c>
      <c r="BO8" s="31">
        <f t="shared" si="10"/>
        <v>19.721000000000004</v>
      </c>
      <c r="BQ8" s="2">
        <v>2024</v>
      </c>
      <c r="BR8">
        <v>5</v>
      </c>
      <c r="BS8">
        <v>14.313000000000001</v>
      </c>
      <c r="BT8">
        <v>1.1000000000000001</v>
      </c>
      <c r="BU8" s="31">
        <f t="shared" si="11"/>
        <v>13.213000000000001</v>
      </c>
      <c r="BW8" s="2">
        <v>2024</v>
      </c>
      <c r="BX8">
        <v>5</v>
      </c>
      <c r="BY8">
        <v>9.2100000000000009</v>
      </c>
      <c r="BZ8">
        <v>0.80700000000000005</v>
      </c>
      <c r="CA8" s="31">
        <f t="shared" si="12"/>
        <v>8.4030000000000005</v>
      </c>
      <c r="CC8" s="2">
        <v>2024</v>
      </c>
      <c r="CD8">
        <v>5</v>
      </c>
      <c r="CE8">
        <v>27.731000000000002</v>
      </c>
      <c r="CF8">
        <v>9.1950000000000003</v>
      </c>
      <c r="CG8" s="31">
        <f t="shared" si="13"/>
        <v>18.536000000000001</v>
      </c>
      <c r="CI8" s="62" t="str">
        <f>AA2</f>
        <v>Eustis</v>
      </c>
      <c r="CJ8" s="58">
        <v>6053</v>
      </c>
      <c r="CK8" s="65">
        <f t="shared" si="14"/>
        <v>1.3461251920891516E-2</v>
      </c>
      <c r="CL8" s="67">
        <f>AC16</f>
        <v>176.65999999999997</v>
      </c>
      <c r="CM8" s="67">
        <f>AD16</f>
        <v>70.602999999999994</v>
      </c>
      <c r="CN8" s="67">
        <f>AE16</f>
        <v>106.057</v>
      </c>
      <c r="CO8" s="65">
        <f t="shared" si="15"/>
        <v>0.39965470395109254</v>
      </c>
      <c r="CP8" s="66">
        <f t="shared" si="16"/>
        <v>0.60034529604890752</v>
      </c>
      <c r="CV8">
        <v>2024</v>
      </c>
      <c r="CW8">
        <v>6</v>
      </c>
      <c r="CX8">
        <v>14.628</v>
      </c>
      <c r="CY8">
        <v>0.83</v>
      </c>
      <c r="CZ8">
        <v>13.798</v>
      </c>
    </row>
    <row r="9" spans="1:104" x14ac:dyDescent="0.25">
      <c r="C9" s="2">
        <v>2024</v>
      </c>
      <c r="D9">
        <v>6</v>
      </c>
      <c r="E9" s="28">
        <v>22.831</v>
      </c>
      <c r="F9" s="28">
        <v>3.9769999999999999</v>
      </c>
      <c r="G9" s="29">
        <f t="shared" si="0"/>
        <v>18.853999999999999</v>
      </c>
      <c r="I9" s="2">
        <v>2024</v>
      </c>
      <c r="J9">
        <v>6</v>
      </c>
      <c r="K9" s="30">
        <v>13.27</v>
      </c>
      <c r="L9" s="30">
        <v>0.23100000000000001</v>
      </c>
      <c r="M9" s="31">
        <f t="shared" si="1"/>
        <v>13.039</v>
      </c>
      <c r="O9" s="2">
        <v>2024</v>
      </c>
      <c r="P9">
        <v>6</v>
      </c>
      <c r="Q9">
        <v>9.7609999999999992</v>
      </c>
      <c r="R9">
        <v>0.121</v>
      </c>
      <c r="S9" s="31">
        <f t="shared" si="2"/>
        <v>9.6399999999999988</v>
      </c>
      <c r="U9" s="2">
        <v>2024</v>
      </c>
      <c r="V9">
        <v>6</v>
      </c>
      <c r="W9">
        <v>14.996</v>
      </c>
      <c r="X9">
        <v>0.28899999999999998</v>
      </c>
      <c r="Y9" s="31">
        <f t="shared" si="3"/>
        <v>14.707000000000001</v>
      </c>
      <c r="AA9" s="2">
        <v>2024</v>
      </c>
      <c r="AB9">
        <v>6</v>
      </c>
      <c r="AC9">
        <v>8.5790000000000006</v>
      </c>
      <c r="AD9">
        <v>3.0000000000000001E-3</v>
      </c>
      <c r="AE9" s="31">
        <f t="shared" si="4"/>
        <v>8.5760000000000005</v>
      </c>
      <c r="AG9" s="2">
        <v>2024</v>
      </c>
      <c r="AH9">
        <v>6</v>
      </c>
      <c r="AI9">
        <v>10.927</v>
      </c>
      <c r="AJ9">
        <v>10.927</v>
      </c>
      <c r="AK9" s="32">
        <f t="shared" si="5"/>
        <v>0</v>
      </c>
      <c r="AM9" s="2">
        <v>2024</v>
      </c>
      <c r="AN9">
        <v>6</v>
      </c>
      <c r="AO9">
        <v>10.308</v>
      </c>
      <c r="AP9">
        <v>1E-3</v>
      </c>
      <c r="AQ9" s="31">
        <f t="shared" si="6"/>
        <v>10.307</v>
      </c>
      <c r="AS9" s="2">
        <v>2024</v>
      </c>
      <c r="AT9">
        <v>6</v>
      </c>
      <c r="AU9">
        <v>10.253</v>
      </c>
      <c r="AV9">
        <v>3.1E-2</v>
      </c>
      <c r="AW9" s="31">
        <f t="shared" si="7"/>
        <v>10.222</v>
      </c>
      <c r="AY9" s="2">
        <v>2024</v>
      </c>
      <c r="AZ9">
        <v>6</v>
      </c>
      <c r="BA9">
        <v>8.9770000000000003</v>
      </c>
      <c r="BB9">
        <v>6.7000000000000004E-2</v>
      </c>
      <c r="BC9" s="31">
        <f t="shared" si="8"/>
        <v>8.91</v>
      </c>
      <c r="BE9" s="2">
        <v>2024</v>
      </c>
      <c r="BF9">
        <v>6</v>
      </c>
      <c r="BG9">
        <v>17.007000000000001</v>
      </c>
      <c r="BH9">
        <v>4.4820000000000002</v>
      </c>
      <c r="BI9" s="31">
        <f t="shared" si="9"/>
        <v>12.525000000000002</v>
      </c>
      <c r="BK9" s="2">
        <v>2024</v>
      </c>
      <c r="BL9">
        <v>6</v>
      </c>
      <c r="BM9">
        <v>22.036000000000001</v>
      </c>
      <c r="BN9">
        <v>5.7869999999999999</v>
      </c>
      <c r="BO9" s="31">
        <f t="shared" si="10"/>
        <v>16.249000000000002</v>
      </c>
      <c r="BQ9" s="2">
        <v>2024</v>
      </c>
      <c r="BR9">
        <v>6</v>
      </c>
      <c r="BS9">
        <v>11.444000000000001</v>
      </c>
      <c r="BT9">
        <v>8.1000000000000003E-2</v>
      </c>
      <c r="BU9" s="31">
        <f t="shared" si="11"/>
        <v>11.363000000000001</v>
      </c>
      <c r="BW9" s="2">
        <v>2024</v>
      </c>
      <c r="BX9">
        <v>6</v>
      </c>
      <c r="BY9">
        <v>8.3010000000000002</v>
      </c>
      <c r="BZ9">
        <v>0.02</v>
      </c>
      <c r="CA9" s="31">
        <f t="shared" si="12"/>
        <v>8.2810000000000006</v>
      </c>
      <c r="CC9" s="2">
        <v>2024</v>
      </c>
      <c r="CD9">
        <v>6</v>
      </c>
      <c r="CE9">
        <v>15.898</v>
      </c>
      <c r="CF9">
        <v>4.87</v>
      </c>
      <c r="CG9" s="31">
        <f t="shared" si="13"/>
        <v>11.027999999999999</v>
      </c>
      <c r="CI9" s="78" t="str">
        <f>AG2</f>
        <v>Jacksonville</v>
      </c>
      <c r="CJ9" s="79">
        <v>51602</v>
      </c>
      <c r="CK9" s="70">
        <f t="shared" si="14"/>
        <v>0.11475756180767289</v>
      </c>
      <c r="CL9" s="80">
        <f>AI16</f>
        <v>203.38599999999997</v>
      </c>
      <c r="CM9" s="80">
        <f>AJ16</f>
        <v>137.6</v>
      </c>
      <c r="CN9" s="80">
        <f>AK16</f>
        <v>65.786000000000001</v>
      </c>
      <c r="CO9" s="70">
        <f t="shared" si="15"/>
        <v>0.67654607495107832</v>
      </c>
      <c r="CP9" s="81">
        <f t="shared" si="16"/>
        <v>0.32345392504892168</v>
      </c>
      <c r="CV9">
        <v>2024</v>
      </c>
      <c r="CW9">
        <v>7</v>
      </c>
      <c r="CX9">
        <v>11.987</v>
      </c>
      <c r="CY9">
        <v>0</v>
      </c>
      <c r="CZ9">
        <v>11.987</v>
      </c>
    </row>
    <row r="10" spans="1:104" x14ac:dyDescent="0.25">
      <c r="C10" s="2">
        <v>2024</v>
      </c>
      <c r="D10">
        <v>7</v>
      </c>
      <c r="E10" s="28">
        <v>18.869</v>
      </c>
      <c r="F10" s="28">
        <v>2.0169999999999999</v>
      </c>
      <c r="G10" s="29">
        <f t="shared" si="0"/>
        <v>16.852</v>
      </c>
      <c r="I10" s="2">
        <v>2024</v>
      </c>
      <c r="J10">
        <v>7</v>
      </c>
      <c r="K10" s="30">
        <v>11.237</v>
      </c>
      <c r="L10" s="30">
        <v>1E-3</v>
      </c>
      <c r="M10" s="31">
        <f t="shared" si="1"/>
        <v>11.236000000000001</v>
      </c>
      <c r="O10" s="2">
        <v>2024</v>
      </c>
      <c r="P10">
        <v>7</v>
      </c>
      <c r="Q10">
        <v>8.1780000000000008</v>
      </c>
      <c r="R10">
        <v>1E-3</v>
      </c>
      <c r="S10" s="31">
        <f t="shared" si="2"/>
        <v>8.1770000000000014</v>
      </c>
      <c r="U10" s="2">
        <v>2024</v>
      </c>
      <c r="V10">
        <v>7</v>
      </c>
      <c r="W10">
        <v>13.901</v>
      </c>
      <c r="X10">
        <v>2E-3</v>
      </c>
      <c r="Y10" s="31">
        <f t="shared" si="3"/>
        <v>13.898999999999999</v>
      </c>
      <c r="AA10" s="2">
        <v>2024</v>
      </c>
      <c r="AB10">
        <v>7</v>
      </c>
      <c r="AC10">
        <v>7.4189999999999996</v>
      </c>
      <c r="AD10">
        <v>0</v>
      </c>
      <c r="AE10" s="31">
        <f t="shared" si="4"/>
        <v>7.4189999999999996</v>
      </c>
      <c r="AG10" s="2">
        <v>2024</v>
      </c>
      <c r="AH10">
        <v>7</v>
      </c>
      <c r="AI10">
        <v>9.4529999999999994</v>
      </c>
      <c r="AJ10">
        <v>9.4529999999999994</v>
      </c>
      <c r="AK10" s="32">
        <f t="shared" si="5"/>
        <v>0</v>
      </c>
      <c r="AM10" s="2">
        <v>2024</v>
      </c>
      <c r="AN10">
        <v>7</v>
      </c>
      <c r="AO10">
        <v>8.9169999999999998</v>
      </c>
      <c r="AP10">
        <v>0</v>
      </c>
      <c r="AQ10" s="31">
        <f t="shared" si="6"/>
        <v>8.9169999999999998</v>
      </c>
      <c r="AS10" s="2">
        <v>2024</v>
      </c>
      <c r="AT10">
        <v>7</v>
      </c>
      <c r="AU10">
        <v>8.5350000000000001</v>
      </c>
      <c r="AV10">
        <v>5.0000000000000001E-3</v>
      </c>
      <c r="AW10" s="31">
        <f t="shared" si="7"/>
        <v>8.5299999999999994</v>
      </c>
      <c r="AY10" s="2">
        <v>2024</v>
      </c>
      <c r="AZ10">
        <v>7</v>
      </c>
      <c r="BA10">
        <v>8.6379999999999999</v>
      </c>
      <c r="BB10">
        <v>1E-3</v>
      </c>
      <c r="BC10" s="31">
        <f t="shared" si="8"/>
        <v>8.6370000000000005</v>
      </c>
      <c r="BE10" s="2">
        <v>2024</v>
      </c>
      <c r="BF10">
        <v>7</v>
      </c>
      <c r="BG10">
        <v>13.897</v>
      </c>
      <c r="BH10">
        <v>2.218</v>
      </c>
      <c r="BI10" s="31">
        <f t="shared" si="9"/>
        <v>11.679</v>
      </c>
      <c r="BK10" s="2">
        <v>2024</v>
      </c>
      <c r="BL10">
        <v>7</v>
      </c>
      <c r="BM10">
        <v>16.417999999999999</v>
      </c>
      <c r="BN10">
        <v>2.964</v>
      </c>
      <c r="BO10" s="31">
        <f t="shared" si="10"/>
        <v>13.453999999999999</v>
      </c>
      <c r="BQ10" s="2">
        <v>2024</v>
      </c>
      <c r="BR10">
        <v>7</v>
      </c>
      <c r="BS10">
        <v>9.8179999999999996</v>
      </c>
      <c r="BT10">
        <v>4.0000000000000001E-3</v>
      </c>
      <c r="BU10" s="31">
        <f t="shared" si="11"/>
        <v>9.8140000000000001</v>
      </c>
      <c r="BW10" s="2">
        <v>2024</v>
      </c>
      <c r="BX10">
        <v>7</v>
      </c>
      <c r="BY10">
        <v>7.1639999999999997</v>
      </c>
      <c r="BZ10">
        <v>0</v>
      </c>
      <c r="CA10" s="31">
        <f t="shared" si="12"/>
        <v>7.1639999999999997</v>
      </c>
      <c r="CC10" s="2">
        <v>2024</v>
      </c>
      <c r="CD10">
        <v>7</v>
      </c>
      <c r="CE10">
        <v>11.231999999999999</v>
      </c>
      <c r="CF10">
        <v>2.5939999999999999</v>
      </c>
      <c r="CG10" s="31">
        <f t="shared" si="13"/>
        <v>8.6379999999999999</v>
      </c>
      <c r="CI10" s="62" t="str">
        <f>AM2</f>
        <v>Lakeland</v>
      </c>
      <c r="CJ10" s="58">
        <v>4901</v>
      </c>
      <c r="CK10" s="65">
        <f t="shared" si="14"/>
        <v>1.0899321933634449E-2</v>
      </c>
      <c r="CL10" s="67">
        <f>AO16</f>
        <v>157.14099999999999</v>
      </c>
      <c r="CM10" s="67">
        <f>AP16</f>
        <v>26.038000000000004</v>
      </c>
      <c r="CN10" s="67">
        <f>AQ16</f>
        <v>131.10299999999998</v>
      </c>
      <c r="CO10" s="65">
        <f t="shared" si="15"/>
        <v>0.16569832188925873</v>
      </c>
      <c r="CP10" s="66">
        <f t="shared" si="16"/>
        <v>0.8343016781107413</v>
      </c>
      <c r="CV10">
        <v>2024</v>
      </c>
      <c r="CW10">
        <v>8</v>
      </c>
      <c r="CX10">
        <v>11.167999999999999</v>
      </c>
      <c r="CY10">
        <v>0</v>
      </c>
      <c r="CZ10">
        <v>11.167999999999999</v>
      </c>
    </row>
    <row r="11" spans="1:104" x14ac:dyDescent="0.25">
      <c r="C11" s="2">
        <v>2024</v>
      </c>
      <c r="D11">
        <v>8</v>
      </c>
      <c r="E11" s="28">
        <v>17.087</v>
      </c>
      <c r="F11" s="28">
        <v>1.224</v>
      </c>
      <c r="G11" s="29">
        <f t="shared" si="0"/>
        <v>15.863</v>
      </c>
      <c r="I11" s="2">
        <v>2024</v>
      </c>
      <c r="J11">
        <v>8</v>
      </c>
      <c r="K11" s="30">
        <v>10.893000000000001</v>
      </c>
      <c r="L11" s="30">
        <v>0</v>
      </c>
      <c r="M11" s="31">
        <f t="shared" si="1"/>
        <v>10.893000000000001</v>
      </c>
      <c r="O11" s="2">
        <v>2024</v>
      </c>
      <c r="P11">
        <v>8</v>
      </c>
      <c r="Q11">
        <v>8.0830000000000002</v>
      </c>
      <c r="R11">
        <v>0</v>
      </c>
      <c r="S11" s="31">
        <f t="shared" si="2"/>
        <v>8.0830000000000002</v>
      </c>
      <c r="U11" s="2">
        <v>2024</v>
      </c>
      <c r="V11">
        <v>8</v>
      </c>
      <c r="W11">
        <v>13.505000000000001</v>
      </c>
      <c r="X11">
        <v>0</v>
      </c>
      <c r="Y11" s="31">
        <f t="shared" si="3"/>
        <v>13.505000000000001</v>
      </c>
      <c r="AA11" s="2">
        <v>2024</v>
      </c>
      <c r="AB11">
        <v>8</v>
      </c>
      <c r="AC11">
        <v>6.8479999999999999</v>
      </c>
      <c r="AD11">
        <v>0</v>
      </c>
      <c r="AE11" s="31">
        <f t="shared" si="4"/>
        <v>6.8479999999999999</v>
      </c>
      <c r="AG11" s="2">
        <v>2024</v>
      </c>
      <c r="AH11">
        <v>8</v>
      </c>
      <c r="AI11">
        <v>8.7249999999999996</v>
      </c>
      <c r="AJ11">
        <v>8.7249999999999996</v>
      </c>
      <c r="AK11" s="32">
        <f t="shared" si="5"/>
        <v>0</v>
      </c>
      <c r="AM11" s="2">
        <v>2024</v>
      </c>
      <c r="AN11">
        <v>8</v>
      </c>
      <c r="AO11">
        <v>8.9600000000000009</v>
      </c>
      <c r="AP11">
        <v>0</v>
      </c>
      <c r="AQ11" s="31">
        <f t="shared" si="6"/>
        <v>8.9600000000000009</v>
      </c>
      <c r="AS11" s="2">
        <v>2024</v>
      </c>
      <c r="AT11">
        <v>8</v>
      </c>
      <c r="AU11">
        <v>7.694</v>
      </c>
      <c r="AV11">
        <v>0</v>
      </c>
      <c r="AW11" s="31">
        <f t="shared" si="7"/>
        <v>7.694</v>
      </c>
      <c r="AY11" s="2">
        <v>2024</v>
      </c>
      <c r="AZ11">
        <v>8</v>
      </c>
      <c r="BA11">
        <v>8.2720000000000002</v>
      </c>
      <c r="BB11">
        <v>0</v>
      </c>
      <c r="BC11" s="31">
        <f t="shared" si="8"/>
        <v>8.2720000000000002</v>
      </c>
      <c r="BE11" s="2">
        <v>2024</v>
      </c>
      <c r="BF11">
        <v>8</v>
      </c>
      <c r="BG11">
        <v>13.003</v>
      </c>
      <c r="BH11">
        <v>1.516</v>
      </c>
      <c r="BI11" s="31">
        <f t="shared" si="9"/>
        <v>11.487</v>
      </c>
      <c r="BK11" s="2">
        <v>2024</v>
      </c>
      <c r="BL11">
        <v>8</v>
      </c>
      <c r="BM11">
        <v>15.282999999999999</v>
      </c>
      <c r="BN11">
        <v>1.9119999999999999</v>
      </c>
      <c r="BO11" s="31">
        <f t="shared" si="10"/>
        <v>13.370999999999999</v>
      </c>
      <c r="BQ11" s="2">
        <v>2024</v>
      </c>
      <c r="BR11">
        <v>8</v>
      </c>
      <c r="BS11">
        <v>9.1210000000000004</v>
      </c>
      <c r="BT11">
        <v>1.6E-2</v>
      </c>
      <c r="BU11" s="31">
        <f t="shared" si="11"/>
        <v>9.1050000000000004</v>
      </c>
      <c r="BW11" s="2">
        <v>2024</v>
      </c>
      <c r="BX11">
        <v>8</v>
      </c>
      <c r="BY11">
        <v>6.6120000000000001</v>
      </c>
      <c r="BZ11">
        <v>0</v>
      </c>
      <c r="CA11" s="31">
        <f t="shared" si="12"/>
        <v>6.6120000000000001</v>
      </c>
      <c r="CC11" s="2">
        <v>2024</v>
      </c>
      <c r="CD11">
        <v>8</v>
      </c>
      <c r="CE11">
        <v>9.4120000000000008</v>
      </c>
      <c r="CF11">
        <v>1.9330000000000001</v>
      </c>
      <c r="CG11" s="31">
        <f t="shared" si="13"/>
        <v>7.479000000000001</v>
      </c>
      <c r="CI11" s="62" t="str">
        <f>AS2</f>
        <v>Daytona</v>
      </c>
      <c r="CJ11" s="58">
        <v>9085</v>
      </c>
      <c r="CK11" s="65">
        <f t="shared" si="14"/>
        <v>2.0204109317908382E-2</v>
      </c>
      <c r="CL11" s="67">
        <f>AU16</f>
        <v>185.09699999999998</v>
      </c>
      <c r="CM11" s="67">
        <f>AV16</f>
        <v>50.499999999999993</v>
      </c>
      <c r="CN11" s="67">
        <f>AW16</f>
        <v>134.59700000000001</v>
      </c>
      <c r="CO11" s="65">
        <f t="shared" si="15"/>
        <v>0.27282992160867003</v>
      </c>
      <c r="CP11" s="66">
        <f t="shared" si="16"/>
        <v>0.72717007839132997</v>
      </c>
      <c r="CV11">
        <v>2024</v>
      </c>
      <c r="CW11">
        <v>9</v>
      </c>
      <c r="CX11">
        <v>12.782</v>
      </c>
      <c r="CY11">
        <v>0.16600000000000001</v>
      </c>
      <c r="CZ11">
        <v>12.616</v>
      </c>
    </row>
    <row r="12" spans="1:104" x14ac:dyDescent="0.25">
      <c r="C12" s="2">
        <v>2024</v>
      </c>
      <c r="D12">
        <v>9</v>
      </c>
      <c r="E12" s="28">
        <v>19.562000000000001</v>
      </c>
      <c r="F12" s="28">
        <v>1.4850000000000001</v>
      </c>
      <c r="G12" s="29">
        <f t="shared" si="0"/>
        <v>18.077000000000002</v>
      </c>
      <c r="I12" s="2">
        <v>2024</v>
      </c>
      <c r="J12">
        <v>9</v>
      </c>
      <c r="K12" s="30">
        <v>11.957000000000001</v>
      </c>
      <c r="L12" s="30">
        <v>0</v>
      </c>
      <c r="M12" s="31">
        <f t="shared" si="1"/>
        <v>11.957000000000001</v>
      </c>
      <c r="O12" s="2">
        <v>2024</v>
      </c>
      <c r="P12">
        <v>9</v>
      </c>
      <c r="Q12">
        <v>8.5950000000000006</v>
      </c>
      <c r="R12">
        <v>0</v>
      </c>
      <c r="S12" s="31">
        <f t="shared" si="2"/>
        <v>8.5950000000000006</v>
      </c>
      <c r="U12" s="2">
        <v>2024</v>
      </c>
      <c r="V12">
        <v>9</v>
      </c>
      <c r="W12">
        <v>14.417</v>
      </c>
      <c r="X12">
        <v>0</v>
      </c>
      <c r="Y12" s="31">
        <f t="shared" si="3"/>
        <v>14.417</v>
      </c>
      <c r="AA12" s="2">
        <v>2024</v>
      </c>
      <c r="AB12">
        <v>9</v>
      </c>
      <c r="AC12">
        <v>8.1270000000000007</v>
      </c>
      <c r="AD12">
        <v>0</v>
      </c>
      <c r="AE12" s="31">
        <f t="shared" si="4"/>
        <v>8.1270000000000007</v>
      </c>
      <c r="AG12" s="2">
        <v>2024</v>
      </c>
      <c r="AH12">
        <v>9</v>
      </c>
      <c r="AI12">
        <v>10.355</v>
      </c>
      <c r="AJ12">
        <v>10.355</v>
      </c>
      <c r="AK12" s="32">
        <f t="shared" si="5"/>
        <v>0</v>
      </c>
      <c r="AM12" s="2">
        <v>2024</v>
      </c>
      <c r="AN12">
        <v>9</v>
      </c>
      <c r="AO12">
        <v>9.7669999999999995</v>
      </c>
      <c r="AP12">
        <v>0</v>
      </c>
      <c r="AQ12" s="31">
        <f t="shared" si="6"/>
        <v>9.7669999999999995</v>
      </c>
      <c r="AS12" s="2">
        <v>2024</v>
      </c>
      <c r="AT12">
        <v>9</v>
      </c>
      <c r="AU12">
        <v>9.5660000000000007</v>
      </c>
      <c r="AV12">
        <v>0</v>
      </c>
      <c r="AW12" s="31">
        <f t="shared" si="7"/>
        <v>9.5660000000000007</v>
      </c>
      <c r="AY12" s="2">
        <v>2024</v>
      </c>
      <c r="AZ12">
        <v>9</v>
      </c>
      <c r="BA12">
        <v>8.4589999999999996</v>
      </c>
      <c r="BB12">
        <v>3.0000000000000001E-3</v>
      </c>
      <c r="BC12" s="31">
        <f t="shared" si="8"/>
        <v>8.4559999999999995</v>
      </c>
      <c r="BE12" s="2">
        <v>2024</v>
      </c>
      <c r="BF12">
        <v>9</v>
      </c>
      <c r="BG12">
        <v>14.590999999999999</v>
      </c>
      <c r="BH12">
        <v>1.8440000000000001</v>
      </c>
      <c r="BI12" s="31">
        <f t="shared" si="9"/>
        <v>12.747</v>
      </c>
      <c r="BK12" s="2">
        <v>2024</v>
      </c>
      <c r="BL12">
        <v>9</v>
      </c>
      <c r="BM12">
        <v>17.741</v>
      </c>
      <c r="BN12">
        <v>2.25</v>
      </c>
      <c r="BO12" s="31">
        <f t="shared" si="10"/>
        <v>15.491</v>
      </c>
      <c r="BQ12" s="2">
        <v>2024</v>
      </c>
      <c r="BR12">
        <v>9</v>
      </c>
      <c r="BS12">
        <v>9.7110000000000003</v>
      </c>
      <c r="BT12">
        <v>0</v>
      </c>
      <c r="BU12" s="31">
        <f t="shared" si="11"/>
        <v>9.7110000000000003</v>
      </c>
      <c r="BW12" s="2">
        <v>2024</v>
      </c>
      <c r="BX12">
        <v>9</v>
      </c>
      <c r="BY12">
        <v>7.8470000000000004</v>
      </c>
      <c r="BZ12">
        <v>0</v>
      </c>
      <c r="CA12" s="31">
        <f t="shared" si="12"/>
        <v>7.8470000000000004</v>
      </c>
      <c r="CC12" s="2">
        <v>2024</v>
      </c>
      <c r="CD12">
        <v>9</v>
      </c>
      <c r="CE12">
        <v>10.528</v>
      </c>
      <c r="CF12">
        <v>2.1349999999999998</v>
      </c>
      <c r="CG12" s="31">
        <f t="shared" si="13"/>
        <v>8.3930000000000007</v>
      </c>
      <c r="CI12" s="62" t="str">
        <f>AY2</f>
        <v>Avon Park</v>
      </c>
      <c r="CJ12">
        <v>251</v>
      </c>
      <c r="CK12" s="65">
        <f t="shared" si="14"/>
        <v>5.581982871541005E-4</v>
      </c>
      <c r="CL12" s="67">
        <f>BA16</f>
        <v>137.57900000000004</v>
      </c>
      <c r="CM12" s="67">
        <f>BB16</f>
        <v>21.086000000000002</v>
      </c>
      <c r="CN12" s="67">
        <f>BC16</f>
        <v>116.49300000000002</v>
      </c>
      <c r="CO12" s="65">
        <f t="shared" si="15"/>
        <v>0.15326466975337805</v>
      </c>
      <c r="CP12" s="66">
        <f t="shared" si="16"/>
        <v>0.84673533024662195</v>
      </c>
      <c r="CV12">
        <v>2024</v>
      </c>
      <c r="CW12">
        <v>10</v>
      </c>
      <c r="CX12">
        <v>23.071999999999999</v>
      </c>
      <c r="CY12">
        <v>9.32</v>
      </c>
      <c r="CZ12">
        <v>13.750999999999999</v>
      </c>
    </row>
    <row r="13" spans="1:104" x14ac:dyDescent="0.25">
      <c r="C13" s="2">
        <v>2024</v>
      </c>
      <c r="D13">
        <v>10</v>
      </c>
      <c r="E13" s="28">
        <v>20.838999999999999</v>
      </c>
      <c r="F13" s="28">
        <v>2.476</v>
      </c>
      <c r="G13" s="29">
        <f t="shared" si="0"/>
        <v>18.363</v>
      </c>
      <c r="I13" s="2">
        <v>2024</v>
      </c>
      <c r="J13">
        <v>10</v>
      </c>
      <c r="K13" s="30">
        <v>11.798</v>
      </c>
      <c r="L13" s="30">
        <v>0.247</v>
      </c>
      <c r="M13" s="31">
        <f t="shared" si="1"/>
        <v>11.551</v>
      </c>
      <c r="O13" s="2">
        <v>2024</v>
      </c>
      <c r="P13">
        <v>10</v>
      </c>
      <c r="Q13">
        <v>8.7439999999999998</v>
      </c>
      <c r="R13">
        <v>0.106</v>
      </c>
      <c r="S13" s="31">
        <f t="shared" si="2"/>
        <v>8.6379999999999999</v>
      </c>
      <c r="U13" s="2">
        <v>2024</v>
      </c>
      <c r="V13">
        <v>10</v>
      </c>
      <c r="W13">
        <v>14.808999999999999</v>
      </c>
      <c r="X13">
        <v>0.26600000000000001</v>
      </c>
      <c r="Y13" s="31">
        <f t="shared" si="3"/>
        <v>14.542999999999999</v>
      </c>
      <c r="AA13" s="2">
        <v>2024</v>
      </c>
      <c r="AB13">
        <v>10</v>
      </c>
      <c r="AC13">
        <v>8.35</v>
      </c>
      <c r="AD13">
        <v>5.8000000000000003E-2</v>
      </c>
      <c r="AE13" s="31">
        <f t="shared" si="4"/>
        <v>8.2919999999999998</v>
      </c>
      <c r="AG13" s="2">
        <v>2024</v>
      </c>
      <c r="AH13">
        <v>10</v>
      </c>
      <c r="AI13">
        <v>10.599</v>
      </c>
      <c r="AJ13">
        <v>10.565</v>
      </c>
      <c r="AK13" s="32">
        <f t="shared" si="5"/>
        <v>3.4000000000000696E-2</v>
      </c>
      <c r="AM13" s="2">
        <v>2024</v>
      </c>
      <c r="AN13">
        <v>10</v>
      </c>
      <c r="AO13">
        <v>9.9819999999999993</v>
      </c>
      <c r="AP13">
        <v>1.6E-2</v>
      </c>
      <c r="AQ13" s="31">
        <f t="shared" si="6"/>
        <v>9.9659999999999993</v>
      </c>
      <c r="AS13" s="2">
        <v>2024</v>
      </c>
      <c r="AT13">
        <v>10</v>
      </c>
      <c r="AU13">
        <v>9.8390000000000004</v>
      </c>
      <c r="AV13">
        <v>3.2000000000000001E-2</v>
      </c>
      <c r="AW13" s="31">
        <f t="shared" si="7"/>
        <v>9.8070000000000004</v>
      </c>
      <c r="AY13" s="2">
        <v>2024</v>
      </c>
      <c r="AZ13">
        <v>10</v>
      </c>
      <c r="BA13">
        <v>8.73</v>
      </c>
      <c r="BB13">
        <v>8.4000000000000005E-2</v>
      </c>
      <c r="BC13" s="31">
        <f t="shared" si="8"/>
        <v>8.6460000000000008</v>
      </c>
      <c r="BE13" s="2">
        <v>2024</v>
      </c>
      <c r="BF13">
        <v>10</v>
      </c>
      <c r="BG13">
        <v>16.137</v>
      </c>
      <c r="BH13">
        <v>3.593</v>
      </c>
      <c r="BI13" s="31">
        <f t="shared" si="9"/>
        <v>12.544</v>
      </c>
      <c r="BK13" s="2">
        <v>2024</v>
      </c>
      <c r="BL13">
        <v>10</v>
      </c>
      <c r="BM13">
        <v>18.356000000000002</v>
      </c>
      <c r="BN13">
        <v>3.8719999999999999</v>
      </c>
      <c r="BO13" s="31">
        <f t="shared" si="10"/>
        <v>14.484000000000002</v>
      </c>
      <c r="BQ13" s="2">
        <v>2024</v>
      </c>
      <c r="BR13">
        <v>10</v>
      </c>
      <c r="BS13">
        <v>10.114000000000001</v>
      </c>
      <c r="BT13">
        <v>0.105</v>
      </c>
      <c r="BU13" s="31">
        <f t="shared" si="11"/>
        <v>10.009</v>
      </c>
      <c r="BW13" s="2">
        <v>2024</v>
      </c>
      <c r="BX13">
        <v>10</v>
      </c>
      <c r="BY13">
        <v>8.0850000000000009</v>
      </c>
      <c r="BZ13">
        <v>7.8E-2</v>
      </c>
      <c r="CA13" s="31">
        <f t="shared" si="12"/>
        <v>8.0070000000000014</v>
      </c>
      <c r="CC13" s="2">
        <v>2024</v>
      </c>
      <c r="CD13">
        <v>10</v>
      </c>
      <c r="CE13">
        <v>11.552</v>
      </c>
      <c r="CF13">
        <v>4.1040000000000001</v>
      </c>
      <c r="CG13" s="31">
        <f t="shared" si="13"/>
        <v>7.4479999999999995</v>
      </c>
      <c r="CI13" s="62" t="str">
        <f>BE2</f>
        <v>Sarasota</v>
      </c>
      <c r="CJ13" s="58">
        <v>56216</v>
      </c>
      <c r="CK13" s="65">
        <f t="shared" si="14"/>
        <v>0.12501862514205145</v>
      </c>
      <c r="CL13" s="67">
        <f>BG16</f>
        <v>312.35099999999994</v>
      </c>
      <c r="CM13" s="67">
        <f>BH16</f>
        <v>109.58499999999999</v>
      </c>
      <c r="CN13" s="67">
        <f>BI16</f>
        <v>202.76599999999999</v>
      </c>
      <c r="CO13" s="65">
        <f t="shared" si="15"/>
        <v>0.35083928016878452</v>
      </c>
      <c r="CP13" s="66">
        <f t="shared" si="16"/>
        <v>0.64916071983121548</v>
      </c>
      <c r="CV13">
        <v>2024</v>
      </c>
      <c r="CW13">
        <v>11</v>
      </c>
      <c r="CX13">
        <v>58.86</v>
      </c>
      <c r="CY13">
        <v>38.892000000000003</v>
      </c>
      <c r="CZ13">
        <v>14.85</v>
      </c>
    </row>
    <row r="14" spans="1:104" x14ac:dyDescent="0.25">
      <c r="C14" s="2">
        <v>2024</v>
      </c>
      <c r="D14">
        <v>11</v>
      </c>
      <c r="E14" s="28">
        <v>25.576000000000001</v>
      </c>
      <c r="F14" s="28">
        <v>6.0380000000000003</v>
      </c>
      <c r="G14" s="29">
        <f t="shared" si="0"/>
        <v>19.538</v>
      </c>
      <c r="I14" s="2">
        <v>2024</v>
      </c>
      <c r="J14">
        <v>11</v>
      </c>
      <c r="K14" s="30">
        <v>16.46</v>
      </c>
      <c r="L14" s="30">
        <v>4.0819999999999999</v>
      </c>
      <c r="M14" s="31">
        <f t="shared" si="1"/>
        <v>12.378</v>
      </c>
      <c r="O14" s="2">
        <v>2024</v>
      </c>
      <c r="P14">
        <v>11</v>
      </c>
      <c r="Q14">
        <v>11.327999999999999</v>
      </c>
      <c r="R14">
        <v>2.169</v>
      </c>
      <c r="S14" s="31">
        <f t="shared" si="2"/>
        <v>9.1589999999999989</v>
      </c>
      <c r="U14" s="2">
        <v>2024</v>
      </c>
      <c r="V14">
        <v>11</v>
      </c>
      <c r="W14">
        <v>18.706</v>
      </c>
      <c r="X14">
        <v>3.6749999999999998</v>
      </c>
      <c r="Y14" s="31">
        <f t="shared" si="3"/>
        <v>15.030999999999999</v>
      </c>
      <c r="AA14" s="2">
        <v>2024</v>
      </c>
      <c r="AB14">
        <v>11</v>
      </c>
      <c r="AC14">
        <v>11.122</v>
      </c>
      <c r="AD14">
        <v>2.1509999999999998</v>
      </c>
      <c r="AE14" s="31">
        <f t="shared" si="4"/>
        <v>8.9710000000000001</v>
      </c>
      <c r="AG14" s="2">
        <v>2024</v>
      </c>
      <c r="AH14">
        <v>11</v>
      </c>
      <c r="AI14">
        <v>13.199</v>
      </c>
      <c r="AJ14">
        <v>11.430999999999999</v>
      </c>
      <c r="AK14" s="31">
        <f t="shared" si="5"/>
        <v>1.7680000000000007</v>
      </c>
      <c r="AM14" s="2">
        <v>2024</v>
      </c>
      <c r="AN14">
        <v>11</v>
      </c>
      <c r="AO14">
        <v>11.503</v>
      </c>
      <c r="AP14">
        <v>0.72099999999999997</v>
      </c>
      <c r="AQ14" s="31">
        <f t="shared" si="6"/>
        <v>10.782</v>
      </c>
      <c r="AS14" s="2">
        <v>2024</v>
      </c>
      <c r="AT14">
        <v>11</v>
      </c>
      <c r="AU14">
        <v>12.159000000000001</v>
      </c>
      <c r="AV14">
        <v>1.3580000000000001</v>
      </c>
      <c r="AW14" s="31">
        <f t="shared" si="7"/>
        <v>10.801</v>
      </c>
      <c r="AY14" s="2">
        <v>2024</v>
      </c>
      <c r="AZ14">
        <v>11</v>
      </c>
      <c r="BA14">
        <v>10.523</v>
      </c>
      <c r="BB14">
        <v>1.1259999999999999</v>
      </c>
      <c r="BC14" s="31">
        <f t="shared" si="8"/>
        <v>9.3970000000000002</v>
      </c>
      <c r="BE14" s="2">
        <v>2024</v>
      </c>
      <c r="BF14">
        <v>11</v>
      </c>
      <c r="BG14">
        <v>25.312999999999999</v>
      </c>
      <c r="BH14">
        <v>8.3360000000000003</v>
      </c>
      <c r="BI14" s="31">
        <f t="shared" si="9"/>
        <v>16.976999999999997</v>
      </c>
      <c r="BK14" s="2">
        <v>2024</v>
      </c>
      <c r="BL14">
        <v>11</v>
      </c>
      <c r="BM14">
        <v>27.65</v>
      </c>
      <c r="BN14">
        <v>9.0860000000000003</v>
      </c>
      <c r="BO14" s="31">
        <f t="shared" si="10"/>
        <v>18.564</v>
      </c>
      <c r="BQ14" s="2">
        <v>2024</v>
      </c>
      <c r="BR14">
        <v>11</v>
      </c>
      <c r="BS14">
        <v>14.23</v>
      </c>
      <c r="BT14">
        <v>3.5129999999999999</v>
      </c>
      <c r="BU14" s="31">
        <f t="shared" si="11"/>
        <v>10.717000000000001</v>
      </c>
      <c r="BW14" s="2">
        <v>2024</v>
      </c>
      <c r="BX14">
        <v>11</v>
      </c>
      <c r="BY14">
        <v>11.78</v>
      </c>
      <c r="BZ14">
        <v>3.1179999999999999</v>
      </c>
      <c r="CA14" s="31">
        <f t="shared" si="12"/>
        <v>8.661999999999999</v>
      </c>
      <c r="CC14" s="2">
        <v>2024</v>
      </c>
      <c r="CD14">
        <v>11</v>
      </c>
      <c r="CE14">
        <v>22.376999999999999</v>
      </c>
      <c r="CF14">
        <v>9.8979999999999997</v>
      </c>
      <c r="CG14" s="31">
        <f t="shared" si="13"/>
        <v>12.478999999999999</v>
      </c>
      <c r="CI14" s="62" t="str">
        <f>BK2</f>
        <v>Jupiter</v>
      </c>
      <c r="CJ14" s="58">
        <v>13475</v>
      </c>
      <c r="CK14" s="65">
        <f t="shared" si="14"/>
        <v>2.9967019599209183E-2</v>
      </c>
      <c r="CL14" s="67">
        <f>BM16</f>
        <v>386.07499999999999</v>
      </c>
      <c r="CM14" s="67">
        <f>BN16</f>
        <v>126.25900000000001</v>
      </c>
      <c r="CN14" s="67">
        <f>BO16</f>
        <v>259.81600000000003</v>
      </c>
      <c r="CO14" s="65">
        <f t="shared" si="15"/>
        <v>0.32703231237453867</v>
      </c>
      <c r="CP14" s="66">
        <f t="shared" si="16"/>
        <v>0.67296768762546133</v>
      </c>
      <c r="CV14">
        <v>2024</v>
      </c>
      <c r="CW14">
        <v>12</v>
      </c>
      <c r="CX14">
        <v>91.811999999999998</v>
      </c>
      <c r="CY14">
        <v>74.816999999999993</v>
      </c>
      <c r="CZ14">
        <v>16.995999999999999</v>
      </c>
    </row>
    <row r="15" spans="1:104" ht="15.75" thickBot="1" x14ac:dyDescent="0.3">
      <c r="C15" s="2">
        <v>2024</v>
      </c>
      <c r="D15">
        <v>12</v>
      </c>
      <c r="E15" s="28">
        <v>33.887</v>
      </c>
      <c r="F15" s="28">
        <v>11.364000000000001</v>
      </c>
      <c r="G15" s="29">
        <f t="shared" si="0"/>
        <v>22.523</v>
      </c>
      <c r="I15" s="2">
        <v>2024</v>
      </c>
      <c r="J15">
        <v>12</v>
      </c>
      <c r="K15" s="30">
        <v>24.183</v>
      </c>
      <c r="L15" s="30">
        <v>13.135</v>
      </c>
      <c r="M15" s="31">
        <f t="shared" si="1"/>
        <v>11.048</v>
      </c>
      <c r="O15" s="2">
        <v>2024</v>
      </c>
      <c r="P15">
        <v>12</v>
      </c>
      <c r="Q15">
        <v>17.149000000000001</v>
      </c>
      <c r="R15">
        <v>7.6929999999999996</v>
      </c>
      <c r="S15" s="31">
        <f t="shared" si="2"/>
        <v>9.4560000000000013</v>
      </c>
      <c r="U15" s="2">
        <v>2024</v>
      </c>
      <c r="V15">
        <v>12</v>
      </c>
      <c r="W15">
        <v>27.167999999999999</v>
      </c>
      <c r="X15">
        <v>10.909000000000001</v>
      </c>
      <c r="Y15" s="31">
        <f t="shared" si="3"/>
        <v>16.259</v>
      </c>
      <c r="AA15" s="2">
        <v>2024</v>
      </c>
      <c r="AB15">
        <v>12</v>
      </c>
      <c r="AC15">
        <v>21.027000000000001</v>
      </c>
      <c r="AD15">
        <v>10.33</v>
      </c>
      <c r="AE15" s="31">
        <f t="shared" si="4"/>
        <v>10.697000000000001</v>
      </c>
      <c r="AG15" s="2">
        <v>2024</v>
      </c>
      <c r="AH15">
        <v>12</v>
      </c>
      <c r="AI15">
        <v>22.963000000000001</v>
      </c>
      <c r="AJ15">
        <v>13.629</v>
      </c>
      <c r="AK15" s="31">
        <f t="shared" si="5"/>
        <v>9.3340000000000014</v>
      </c>
      <c r="AM15" s="2">
        <v>2024</v>
      </c>
      <c r="AN15">
        <v>12</v>
      </c>
      <c r="AO15">
        <v>16.773</v>
      </c>
      <c r="AP15">
        <v>3.9169999999999998</v>
      </c>
      <c r="AQ15" s="31">
        <f t="shared" si="6"/>
        <v>12.856</v>
      </c>
      <c r="AS15" s="2">
        <v>2024</v>
      </c>
      <c r="AT15">
        <v>12</v>
      </c>
      <c r="AU15">
        <v>20.396999999999998</v>
      </c>
      <c r="AV15">
        <v>7.0709999999999997</v>
      </c>
      <c r="AW15" s="31">
        <f>AU15-AV15</f>
        <v>13.325999999999999</v>
      </c>
      <c r="AY15" s="2">
        <v>2024</v>
      </c>
      <c r="AZ15">
        <v>12</v>
      </c>
      <c r="BA15">
        <v>14.555999999999999</v>
      </c>
      <c r="BB15">
        <v>3.2719999999999998</v>
      </c>
      <c r="BC15" s="31">
        <f t="shared" si="8"/>
        <v>11.283999999999999</v>
      </c>
      <c r="BE15" s="2">
        <v>2024</v>
      </c>
      <c r="BF15">
        <v>12</v>
      </c>
      <c r="BG15">
        <v>37.476999999999997</v>
      </c>
      <c r="BH15">
        <v>14.867000000000001</v>
      </c>
      <c r="BI15" s="31">
        <f t="shared" si="9"/>
        <v>22.609999999999996</v>
      </c>
      <c r="BK15" s="2">
        <v>2024</v>
      </c>
      <c r="BL15">
        <v>12</v>
      </c>
      <c r="BM15">
        <v>48.058</v>
      </c>
      <c r="BN15">
        <v>16.673999999999999</v>
      </c>
      <c r="BO15" s="31">
        <f t="shared" si="10"/>
        <v>31.384</v>
      </c>
      <c r="BQ15" s="2">
        <v>2024</v>
      </c>
      <c r="BR15">
        <v>12</v>
      </c>
      <c r="BS15">
        <v>24.939</v>
      </c>
      <c r="BT15">
        <v>13.954000000000001</v>
      </c>
      <c r="BU15" s="31">
        <f t="shared" si="11"/>
        <v>10.984999999999999</v>
      </c>
      <c r="BW15" s="2">
        <v>2024</v>
      </c>
      <c r="BX15">
        <v>12</v>
      </c>
      <c r="BY15">
        <v>23.074999999999999</v>
      </c>
      <c r="BZ15">
        <v>12.746</v>
      </c>
      <c r="CA15" s="31">
        <f t="shared" si="12"/>
        <v>10.328999999999999</v>
      </c>
      <c r="CC15" s="2">
        <v>2024</v>
      </c>
      <c r="CD15">
        <v>12</v>
      </c>
      <c r="CE15">
        <v>40.381999999999998</v>
      </c>
      <c r="CF15">
        <v>17.899999999999999</v>
      </c>
      <c r="CG15" s="31">
        <f t="shared" si="13"/>
        <v>22.481999999999999</v>
      </c>
      <c r="CI15" s="62" t="str">
        <f>BQ2</f>
        <v>Panama City</v>
      </c>
      <c r="CJ15" s="58">
        <v>15483</v>
      </c>
      <c r="CK15" s="65">
        <f t="shared" si="14"/>
        <v>3.4432605896441988E-2</v>
      </c>
      <c r="CL15" s="67">
        <f>BS16</f>
        <v>216.83800000000002</v>
      </c>
      <c r="CM15" s="67">
        <f>BT16</f>
        <v>81.985000000000014</v>
      </c>
      <c r="CN15" s="67">
        <f>BU16</f>
        <v>134.85300000000001</v>
      </c>
      <c r="CO15" s="65">
        <f t="shared" si="15"/>
        <v>0.3780933231260204</v>
      </c>
      <c r="CP15" s="66">
        <f t="shared" si="16"/>
        <v>0.6219066768739796</v>
      </c>
      <c r="CX15">
        <f>SUM(CX3:CX14)</f>
        <v>564.49200000000008</v>
      </c>
      <c r="CY15">
        <f>SUM(CY3:CY14)</f>
        <v>396.55799999999994</v>
      </c>
      <c r="CZ15">
        <f>SUM(CZ3:CZ14)</f>
        <v>174.27</v>
      </c>
    </row>
    <row r="16" spans="1:104" ht="15.75" thickBot="1" x14ac:dyDescent="0.3">
      <c r="B16" s="1"/>
      <c r="C16" s="13" t="s">
        <v>4</v>
      </c>
      <c r="D16" s="18"/>
      <c r="E16" s="33">
        <f>SUM(E4:E15)</f>
        <v>324.83499999999998</v>
      </c>
      <c r="F16" s="33">
        <f>SUM(F4:F15)</f>
        <v>86.619</v>
      </c>
      <c r="G16" s="34">
        <f>SUM(G4:G15)</f>
        <v>238.21600000000001</v>
      </c>
      <c r="H16" s="1"/>
      <c r="I16" s="13" t="s">
        <v>4</v>
      </c>
      <c r="J16" s="18"/>
      <c r="K16" s="35">
        <f>SUM(K4:K15)</f>
        <v>222.49799999999999</v>
      </c>
      <c r="L16" s="35">
        <f>SUM(L4:L15)</f>
        <v>83.221999999999994</v>
      </c>
      <c r="M16" s="36">
        <f>SUM(M4:M15)</f>
        <v>139.27600000000001</v>
      </c>
      <c r="O16" s="7"/>
      <c r="P16" s="12"/>
      <c r="Q16" s="37">
        <f>SUM(Q4:Q15)</f>
        <v>162.04</v>
      </c>
      <c r="R16" s="37">
        <f>SUM(R4:R15)</f>
        <v>49.108999999999988</v>
      </c>
      <c r="S16" s="38">
        <f>SUM(S4:S15)</f>
        <v>112.931</v>
      </c>
      <c r="U16" s="7"/>
      <c r="V16" s="12"/>
      <c r="W16" s="37">
        <f>SUM(W4:W15)</f>
        <v>254.78400000000002</v>
      </c>
      <c r="X16" s="37">
        <f>SUM(X4:X15)</f>
        <v>67.825000000000003</v>
      </c>
      <c r="Y16" s="38">
        <f>SUM(Y4:Y15)</f>
        <v>186.959</v>
      </c>
      <c r="AA16" s="7"/>
      <c r="AB16" s="12"/>
      <c r="AC16" s="37">
        <f>SUM(AC4:AC15)</f>
        <v>176.65999999999997</v>
      </c>
      <c r="AD16" s="37">
        <f>SUM(AD4:AD15)</f>
        <v>70.602999999999994</v>
      </c>
      <c r="AE16" s="38">
        <f>SUM(AE4:AE15)</f>
        <v>106.057</v>
      </c>
      <c r="AG16" s="7"/>
      <c r="AH16" s="12"/>
      <c r="AI16" s="37">
        <f>SUM(AI4:AI15)</f>
        <v>203.38599999999997</v>
      </c>
      <c r="AJ16" s="37">
        <f>SUM(AJ4:AJ15)</f>
        <v>137.6</v>
      </c>
      <c r="AK16" s="38">
        <f>SUM(AK4:AK15)</f>
        <v>65.786000000000001</v>
      </c>
      <c r="AM16" s="7"/>
      <c r="AN16" s="12"/>
      <c r="AO16" s="37">
        <f>SUM(AO4:AO15)</f>
        <v>157.14099999999999</v>
      </c>
      <c r="AP16" s="37">
        <f>SUM(AP4:AP15)</f>
        <v>26.038000000000004</v>
      </c>
      <c r="AQ16" s="38">
        <f>SUM(AQ4:AQ15)</f>
        <v>131.10299999999998</v>
      </c>
      <c r="AS16" s="23"/>
      <c r="AT16" s="42"/>
      <c r="AU16" s="35">
        <f>SUM(AU4:AU15)</f>
        <v>185.09699999999998</v>
      </c>
      <c r="AV16" s="35">
        <f>SUM(AV4:AV15)</f>
        <v>50.499999999999993</v>
      </c>
      <c r="AW16" s="36">
        <f>SUM(AW4:AW15)</f>
        <v>134.59700000000001</v>
      </c>
      <c r="AY16" s="23"/>
      <c r="AZ16" s="42"/>
      <c r="BA16" s="35">
        <f>SUM(BA4:BA15)</f>
        <v>137.57900000000004</v>
      </c>
      <c r="BB16" s="35">
        <f>SUM(BB4:BB15)</f>
        <v>21.086000000000002</v>
      </c>
      <c r="BC16" s="36">
        <f>SUM(BC4:BC15)</f>
        <v>116.49300000000002</v>
      </c>
      <c r="BE16" s="7"/>
      <c r="BF16" s="12"/>
      <c r="BG16" s="37">
        <f>SUM(BG4:BG15)</f>
        <v>312.35099999999994</v>
      </c>
      <c r="BH16" s="37">
        <f>SUM(BH4:BH15)</f>
        <v>109.58499999999999</v>
      </c>
      <c r="BI16" s="38">
        <f>SUM(BI4:BI15)</f>
        <v>202.76599999999999</v>
      </c>
      <c r="BK16" s="23"/>
      <c r="BL16" s="42"/>
      <c r="BM16" s="35">
        <f>SUM(BM4:BM15)</f>
        <v>386.07499999999999</v>
      </c>
      <c r="BN16" s="35">
        <f>SUM(BN4:BN15)</f>
        <v>126.25900000000001</v>
      </c>
      <c r="BO16" s="36">
        <f>SUM(BO4:BO15)</f>
        <v>259.81600000000003</v>
      </c>
      <c r="BQ16" s="7"/>
      <c r="BR16" s="12"/>
      <c r="BS16" s="37">
        <f>SUM(BS4:BS15)</f>
        <v>216.83800000000002</v>
      </c>
      <c r="BT16" s="37">
        <f>SUM(BT4:BT15)</f>
        <v>81.985000000000014</v>
      </c>
      <c r="BU16" s="38">
        <f>SUM(BU4:BU15)</f>
        <v>134.85300000000001</v>
      </c>
      <c r="BW16" s="7"/>
      <c r="BX16" s="12"/>
      <c r="BY16" s="37">
        <f>SUM(BY4:BY15)</f>
        <v>183.28200000000001</v>
      </c>
      <c r="BZ16" s="37">
        <f>SUM(BZ4:BZ15)</f>
        <v>79.007999999999996</v>
      </c>
      <c r="CA16" s="38">
        <f>SUM(CA4:CA15)</f>
        <v>104.27399999999999</v>
      </c>
      <c r="CC16" s="7"/>
      <c r="CD16" s="12"/>
      <c r="CE16" s="37">
        <f>SUM(CE4:CE15)</f>
        <v>337.18600000000004</v>
      </c>
      <c r="CF16" s="37">
        <f>SUM(CF4:CF15)</f>
        <v>128.47800000000001</v>
      </c>
      <c r="CG16" s="38">
        <f>SUM(CG4:CG15)</f>
        <v>208.708</v>
      </c>
      <c r="CI16" s="62" t="str">
        <f>BW2</f>
        <v>Ocala</v>
      </c>
      <c r="CJ16" s="58">
        <v>53459</v>
      </c>
      <c r="CK16" s="65">
        <f t="shared" si="14"/>
        <v>0.11888733957358988</v>
      </c>
      <c r="CL16" s="67">
        <f>BY16</f>
        <v>183.28200000000001</v>
      </c>
      <c r="CM16" s="67">
        <f>BZ16</f>
        <v>79.007999999999996</v>
      </c>
      <c r="CN16" s="67">
        <f>CA16</f>
        <v>104.27399999999999</v>
      </c>
      <c r="CO16" s="65">
        <f t="shared" si="15"/>
        <v>0.43107342783252034</v>
      </c>
      <c r="CP16" s="66">
        <f t="shared" si="16"/>
        <v>0.56892657216747966</v>
      </c>
    </row>
    <row r="17" spans="3:94" ht="15.75" thickBot="1" x14ac:dyDescent="0.3">
      <c r="C17" s="39" t="s">
        <v>7</v>
      </c>
      <c r="D17" s="5"/>
      <c r="E17" s="5"/>
      <c r="F17" s="40">
        <f>F16/E16</f>
        <v>0.26665537888466456</v>
      </c>
      <c r="G17" s="41">
        <f>G16/E16</f>
        <v>0.7333446211153356</v>
      </c>
      <c r="I17" s="4"/>
      <c r="J17" s="5"/>
      <c r="K17" s="5"/>
      <c r="L17" s="40">
        <f>L16/K16</f>
        <v>0.37403482278492389</v>
      </c>
      <c r="M17" s="41">
        <f>M16/K16</f>
        <v>0.62596517721507616</v>
      </c>
      <c r="O17" s="23"/>
      <c r="P17" s="42"/>
      <c r="Q17" s="42"/>
      <c r="R17" s="43">
        <f>R16/Q16</f>
        <v>0.30306714391508266</v>
      </c>
      <c r="S17" s="44">
        <f>S16/Q16</f>
        <v>0.69693285608491728</v>
      </c>
      <c r="U17" s="23"/>
      <c r="V17" s="42"/>
      <c r="W17" s="42"/>
      <c r="X17" s="43">
        <f>X16/W16</f>
        <v>0.26620588419994973</v>
      </c>
      <c r="Y17" s="44">
        <f>Y16/W16</f>
        <v>0.73379411580005016</v>
      </c>
      <c r="AA17" s="23"/>
      <c r="AB17" s="42"/>
      <c r="AC17" s="42"/>
      <c r="AD17" s="43">
        <f>AD16/AC16</f>
        <v>0.39965470395109254</v>
      </c>
      <c r="AE17" s="44">
        <f>AE16/AC16</f>
        <v>0.60034529604890763</v>
      </c>
      <c r="AG17" s="23"/>
      <c r="AH17" s="42"/>
      <c r="AI17" s="42"/>
      <c r="AJ17" s="43">
        <f>AJ16/AI16</f>
        <v>0.67654607495107832</v>
      </c>
      <c r="AK17" s="44">
        <f>AK16/AI16</f>
        <v>0.32345392504892179</v>
      </c>
      <c r="AM17" s="23"/>
      <c r="AN17" s="42"/>
      <c r="AO17" s="42"/>
      <c r="AP17" s="43">
        <f>AP16/AO16</f>
        <v>0.16569832188925873</v>
      </c>
      <c r="AQ17" s="44">
        <f>AQ16/AO16</f>
        <v>0.83430167811074119</v>
      </c>
      <c r="AS17" s="4"/>
      <c r="AT17" s="5"/>
      <c r="AU17" s="5"/>
      <c r="AV17" s="40">
        <f>AV16/AU16</f>
        <v>0.27282992160867003</v>
      </c>
      <c r="AW17" s="41">
        <f>AW16/AU16</f>
        <v>0.72717007839133008</v>
      </c>
      <c r="AY17" s="4"/>
      <c r="AZ17" s="5"/>
      <c r="BA17" s="5"/>
      <c r="BB17" s="40">
        <f>BB16/BA16</f>
        <v>0.15326466975337805</v>
      </c>
      <c r="BC17" s="41">
        <f>BC16/BA16</f>
        <v>0.84673533024662184</v>
      </c>
      <c r="BE17" s="23"/>
      <c r="BF17" s="42"/>
      <c r="BG17" s="42"/>
      <c r="BH17" s="43">
        <f>BH16/BG16</f>
        <v>0.35083928016878452</v>
      </c>
      <c r="BI17" s="44">
        <f>BI16/BG16</f>
        <v>0.64916071983121559</v>
      </c>
      <c r="BK17" s="4"/>
      <c r="BL17" s="5"/>
      <c r="BM17" s="5"/>
      <c r="BN17" s="40">
        <f>BN16/BM16</f>
        <v>0.32703231237453867</v>
      </c>
      <c r="BO17" s="41">
        <f>BO16/BM16</f>
        <v>0.67296768762546144</v>
      </c>
      <c r="BQ17" s="23"/>
      <c r="BR17" s="42"/>
      <c r="BS17" s="42"/>
      <c r="BT17" s="43">
        <f>BT16/BS16</f>
        <v>0.3780933231260204</v>
      </c>
      <c r="BU17" s="44">
        <f>BU16/BS16</f>
        <v>0.6219066768739796</v>
      </c>
      <c r="BW17" s="23"/>
      <c r="BX17" s="42"/>
      <c r="BY17" s="42"/>
      <c r="BZ17" s="43">
        <f>BZ16/BY16</f>
        <v>0.43107342783252034</v>
      </c>
      <c r="CA17" s="44">
        <f>CA16/BY16</f>
        <v>0.56892657216747955</v>
      </c>
      <c r="CC17" s="23"/>
      <c r="CD17" s="42"/>
      <c r="CE17" s="42"/>
      <c r="CF17" s="43">
        <f>CF16/CE16</f>
        <v>0.38103005462860262</v>
      </c>
      <c r="CG17" s="44">
        <f>CG16/CE16</f>
        <v>0.61896994537139727</v>
      </c>
      <c r="CI17" s="62" t="str">
        <f>CC2</f>
        <v>FortMyers</v>
      </c>
      <c r="CJ17" s="58">
        <v>27282</v>
      </c>
      <c r="CK17" s="66">
        <f>1-SUM(CK4:CK16)</f>
        <v>6.0672373187801387E-2</v>
      </c>
      <c r="CL17" s="67">
        <f>CE16</f>
        <v>337.18600000000004</v>
      </c>
      <c r="CM17" s="67">
        <f>CF16</f>
        <v>128.47800000000001</v>
      </c>
      <c r="CN17" s="67">
        <f>CG16</f>
        <v>208.708</v>
      </c>
      <c r="CO17" s="65">
        <f t="shared" si="15"/>
        <v>0.38103005462860262</v>
      </c>
      <c r="CP17" s="66">
        <f t="shared" si="16"/>
        <v>0.61896994537139738</v>
      </c>
    </row>
    <row r="18" spans="3:94" s="1" customFormat="1" x14ac:dyDescent="0.25">
      <c r="BH18" s="1" t="s">
        <v>19</v>
      </c>
      <c r="CI18" s="61" t="s">
        <v>106</v>
      </c>
      <c r="CJ18" s="45">
        <f>SUM(CJ4:CJ17)</f>
        <v>449661</v>
      </c>
      <c r="CK18" s="63">
        <f>SUM(CK4:CK17)</f>
        <v>1</v>
      </c>
      <c r="CL18" s="64">
        <f>CL4*CK4+CK5*CL5+CK6*CL6+CK7*CL7+CK8*CL8+CK9*CL9+CK10*CL10+CK11*CL11+CK12*CL12+CK13*CL13+CK14*CL14+CK15*CL15+CK16*CL16+CK17*CL17</f>
        <v>249.35096217595029</v>
      </c>
      <c r="CM18" s="64">
        <f>CM4*CK4+CK5*CM5+CK6*CM6+CK7*CM7+CK8*CM8+CK9*CM9+CK10*CM10+CK11^CM11+CK12*CM12+CK13*CM13+CK14*CM14+CK15*CM15+CK16*CM16+CK17*CM17</f>
        <v>90.591196123301771</v>
      </c>
      <c r="CN18" s="64">
        <f>CL18-CM18</f>
        <v>158.7597660526485</v>
      </c>
      <c r="CO18" s="69">
        <f t="shared" ref="CO18" si="17">CM18/CL18</f>
        <v>0.3633079869945624</v>
      </c>
      <c r="CP18" s="63">
        <f t="shared" si="16"/>
        <v>0.63669201300543765</v>
      </c>
    </row>
    <row r="19" spans="3:94" s="1" customFormat="1" x14ac:dyDescent="0.25">
      <c r="C19" s="45"/>
      <c r="I19" s="45"/>
      <c r="O19" s="45"/>
      <c r="Q19" s="1" t="s">
        <v>19</v>
      </c>
      <c r="U19" s="45"/>
      <c r="AA19" s="45"/>
      <c r="AG19" s="45"/>
      <c r="AM19" s="45"/>
      <c r="AS19" s="45"/>
      <c r="BE19" s="45"/>
      <c r="BK19" s="45"/>
      <c r="BQ19" s="45"/>
      <c r="BW19" s="45"/>
      <c r="CC19" s="45"/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6729E-9613-4742-841E-860D06B54B8D}">
  <dimension ref="A1:CW36"/>
  <sheetViews>
    <sheetView workbookViewId="0">
      <selection activeCell="A5" sqref="A5"/>
    </sheetView>
  </sheetViews>
  <sheetFormatPr defaultRowHeight="15" x14ac:dyDescent="0.25"/>
  <cols>
    <col min="1" max="1" width="32.140625" bestFit="1" customWidth="1"/>
    <col min="2" max="2" width="22.5703125" bestFit="1" customWidth="1"/>
    <col min="3" max="3" width="9.85546875" bestFit="1" customWidth="1"/>
    <col min="8" max="8" width="22.5703125" bestFit="1" customWidth="1"/>
    <col min="9" max="9" width="9.85546875" bestFit="1" customWidth="1"/>
    <col min="14" max="14" width="22.5703125" bestFit="1" customWidth="1"/>
    <col min="15" max="15" width="9.85546875" bestFit="1" customWidth="1"/>
    <col min="20" max="20" width="22.5703125" bestFit="1" customWidth="1"/>
    <col min="21" max="21" width="11.28515625" bestFit="1" customWidth="1"/>
    <col min="26" max="26" width="22.5703125" bestFit="1" customWidth="1"/>
    <col min="27" max="27" width="11.28515625" bestFit="1" customWidth="1"/>
    <col min="32" max="32" width="22.5703125" bestFit="1" customWidth="1"/>
    <col min="33" max="33" width="11.28515625" bestFit="1" customWidth="1"/>
    <col min="38" max="38" width="22.5703125" bestFit="1" customWidth="1"/>
    <col min="39" max="39" width="9.85546875" bestFit="1" customWidth="1"/>
    <col min="44" max="44" width="22.5703125" bestFit="1" customWidth="1"/>
    <col min="45" max="45" width="9.85546875" bestFit="1" customWidth="1"/>
    <col min="50" max="50" width="22.5703125" bestFit="1" customWidth="1"/>
    <col min="51" max="51" width="11.28515625" bestFit="1" customWidth="1"/>
    <col min="56" max="56" width="22.5703125" bestFit="1" customWidth="1"/>
    <col min="57" max="57" width="11.28515625" bestFit="1" customWidth="1"/>
    <col min="62" max="62" width="22.5703125" bestFit="1" customWidth="1"/>
    <col min="63" max="63" width="11.28515625" bestFit="1" customWidth="1"/>
    <col min="68" max="68" width="22.5703125" bestFit="1" customWidth="1"/>
    <col min="69" max="69" width="9.85546875" bestFit="1" customWidth="1"/>
    <col min="74" max="74" width="22.5703125" bestFit="1" customWidth="1"/>
    <col min="75" max="75" width="11.28515625" bestFit="1" customWidth="1"/>
    <col min="80" max="80" width="22.5703125" bestFit="1" customWidth="1"/>
    <col min="81" max="81" width="11.28515625" bestFit="1" customWidth="1"/>
    <col min="88" max="88" width="15.42578125" bestFit="1" customWidth="1"/>
    <col min="90" max="90" width="13.7109375" customWidth="1"/>
    <col min="91" max="91" width="12" customWidth="1"/>
    <col min="92" max="92" width="10.85546875" customWidth="1"/>
    <col min="93" max="93" width="18.28515625" customWidth="1"/>
    <col min="94" max="94" width="13" customWidth="1"/>
    <col min="100" max="101" width="15.42578125" bestFit="1" customWidth="1"/>
    <col min="102" max="102" width="13.85546875" customWidth="1"/>
  </cols>
  <sheetData>
    <row r="1" spans="1:101" ht="18.75" x14ac:dyDescent="0.3">
      <c r="A1" s="77" t="s">
        <v>122</v>
      </c>
    </row>
    <row r="2" spans="1:101" x14ac:dyDescent="0.25">
      <c r="B2" s="1" t="s">
        <v>6</v>
      </c>
      <c r="H2" s="1" t="s">
        <v>8</v>
      </c>
      <c r="N2" s="1" t="s">
        <v>9</v>
      </c>
      <c r="T2" s="1" t="s">
        <v>10</v>
      </c>
      <c r="Z2" s="1" t="s">
        <v>11</v>
      </c>
      <c r="AF2" s="1" t="s">
        <v>12</v>
      </c>
      <c r="AL2" s="1" t="s">
        <v>13</v>
      </c>
      <c r="AR2" s="1" t="s">
        <v>59</v>
      </c>
      <c r="AX2" s="1" t="s">
        <v>14</v>
      </c>
      <c r="BD2" s="1" t="s">
        <v>15</v>
      </c>
      <c r="BJ2" s="1" t="s">
        <v>16</v>
      </c>
      <c r="BP2" s="1" t="s">
        <v>17</v>
      </c>
      <c r="BV2" s="1" t="s">
        <v>18</v>
      </c>
      <c r="CB2" s="1" t="s">
        <v>103</v>
      </c>
      <c r="CJ2" s="1"/>
      <c r="CV2" s="72"/>
      <c r="CW2" s="72"/>
    </row>
    <row r="3" spans="1:101" s="1" customFormat="1" ht="15.75" thickBot="1" x14ac:dyDescent="0.3">
      <c r="B3" s="45"/>
      <c r="H3" s="45"/>
      <c r="AJ3" s="1" t="s">
        <v>19</v>
      </c>
      <c r="AQ3" s="1" t="s">
        <v>19</v>
      </c>
      <c r="BE3" s="1" t="s">
        <v>19</v>
      </c>
      <c r="BI3" s="1" t="s">
        <v>19</v>
      </c>
      <c r="BM3" s="1" t="s">
        <v>92</v>
      </c>
      <c r="BO3" s="1" t="s">
        <v>19</v>
      </c>
    </row>
    <row r="4" spans="1:101" ht="15.75" thickBot="1" x14ac:dyDescent="0.3">
      <c r="B4" s="13" t="s">
        <v>36</v>
      </c>
      <c r="C4" s="18" t="s">
        <v>44</v>
      </c>
      <c r="D4" s="18" t="s">
        <v>53</v>
      </c>
      <c r="E4" s="18" t="s">
        <v>54</v>
      </c>
      <c r="F4" s="19" t="s">
        <v>55</v>
      </c>
      <c r="G4" s="1" t="s">
        <v>19</v>
      </c>
      <c r="H4" s="13" t="s">
        <v>36</v>
      </c>
      <c r="I4" s="18" t="s">
        <v>44</v>
      </c>
      <c r="J4" s="18" t="s">
        <v>53</v>
      </c>
      <c r="K4" s="18" t="s">
        <v>54</v>
      </c>
      <c r="L4" s="19" t="s">
        <v>55</v>
      </c>
      <c r="N4" s="13" t="s">
        <v>36</v>
      </c>
      <c r="O4" s="18" t="s">
        <v>44</v>
      </c>
      <c r="P4" s="18" t="s">
        <v>53</v>
      </c>
      <c r="Q4" s="18" t="s">
        <v>54</v>
      </c>
      <c r="R4" s="19" t="s">
        <v>55</v>
      </c>
      <c r="T4" s="13" t="s">
        <v>36</v>
      </c>
      <c r="U4" s="18" t="s">
        <v>44</v>
      </c>
      <c r="V4" s="18" t="s">
        <v>53</v>
      </c>
      <c r="W4" s="18" t="s">
        <v>54</v>
      </c>
      <c r="X4" s="19" t="s">
        <v>55</v>
      </c>
      <c r="Z4" s="13" t="s">
        <v>36</v>
      </c>
      <c r="AA4" s="18" t="s">
        <v>44</v>
      </c>
      <c r="AB4" s="18" t="s">
        <v>53</v>
      </c>
      <c r="AC4" s="18" t="s">
        <v>54</v>
      </c>
      <c r="AD4" s="19" t="s">
        <v>55</v>
      </c>
      <c r="AF4" s="13" t="s">
        <v>36</v>
      </c>
      <c r="AG4" s="18" t="s">
        <v>44</v>
      </c>
      <c r="AH4" s="18" t="s">
        <v>53</v>
      </c>
      <c r="AI4" s="18" t="s">
        <v>54</v>
      </c>
      <c r="AJ4" s="19" t="s">
        <v>55</v>
      </c>
      <c r="AL4" s="13" t="s">
        <v>36</v>
      </c>
      <c r="AM4" s="18" t="s">
        <v>44</v>
      </c>
      <c r="AN4" s="18" t="s">
        <v>53</v>
      </c>
      <c r="AO4" s="18" t="s">
        <v>54</v>
      </c>
      <c r="AP4" s="19" t="s">
        <v>55</v>
      </c>
      <c r="AR4" s="14" t="s">
        <v>36</v>
      </c>
      <c r="AS4" s="47" t="s">
        <v>44</v>
      </c>
      <c r="AT4" s="47" t="s">
        <v>53</v>
      </c>
      <c r="AU4" s="47" t="s">
        <v>54</v>
      </c>
      <c r="AV4" s="17" t="s">
        <v>55</v>
      </c>
      <c r="AX4" s="13" t="s">
        <v>36</v>
      </c>
      <c r="AY4" s="18" t="s">
        <v>44</v>
      </c>
      <c r="AZ4" s="18" t="s">
        <v>53</v>
      </c>
      <c r="BA4" s="18" t="s">
        <v>54</v>
      </c>
      <c r="BB4" s="19" t="s">
        <v>55</v>
      </c>
      <c r="BD4" s="13" t="s">
        <v>36</v>
      </c>
      <c r="BE4" s="18" t="s">
        <v>44</v>
      </c>
      <c r="BF4" s="18" t="s">
        <v>53</v>
      </c>
      <c r="BG4" s="18" t="s">
        <v>54</v>
      </c>
      <c r="BH4" s="19" t="s">
        <v>55</v>
      </c>
      <c r="BJ4" s="13" t="s">
        <v>36</v>
      </c>
      <c r="BK4" s="18" t="s">
        <v>44</v>
      </c>
      <c r="BL4" s="18" t="s">
        <v>53</v>
      </c>
      <c r="BM4" s="18" t="s">
        <v>54</v>
      </c>
      <c r="BN4" s="19" t="s">
        <v>55</v>
      </c>
      <c r="BP4" s="13" t="s">
        <v>36</v>
      </c>
      <c r="BQ4" s="18" t="s">
        <v>44</v>
      </c>
      <c r="BR4" s="18" t="s">
        <v>53</v>
      </c>
      <c r="BS4" s="18" t="s">
        <v>54</v>
      </c>
      <c r="BT4" s="19" t="s">
        <v>55</v>
      </c>
      <c r="BV4" s="13" t="s">
        <v>36</v>
      </c>
      <c r="BW4" s="18" t="s">
        <v>44</v>
      </c>
      <c r="BX4" s="18" t="s">
        <v>53</v>
      </c>
      <c r="BY4" s="18" t="s">
        <v>54</v>
      </c>
      <c r="BZ4" s="19" t="s">
        <v>55</v>
      </c>
      <c r="CB4" s="13" t="s">
        <v>36</v>
      </c>
      <c r="CC4" s="18" t="s">
        <v>44</v>
      </c>
      <c r="CD4" s="18" t="s">
        <v>53</v>
      </c>
      <c r="CE4" s="18" t="s">
        <v>54</v>
      </c>
      <c r="CF4" s="19" t="s">
        <v>55</v>
      </c>
      <c r="CJ4" s="1"/>
      <c r="CK4" s="1"/>
      <c r="CL4" s="64"/>
      <c r="CM4" s="68"/>
      <c r="CN4" s="68"/>
      <c r="CO4" s="69"/>
      <c r="CP4" s="63"/>
    </row>
    <row r="5" spans="1:101" x14ac:dyDescent="0.25">
      <c r="B5" s="2" t="s">
        <v>76</v>
      </c>
      <c r="C5">
        <v>8880.6550000000007</v>
      </c>
      <c r="D5">
        <v>543.20100000000002</v>
      </c>
      <c r="E5">
        <v>16.349</v>
      </c>
      <c r="F5" s="10">
        <v>0</v>
      </c>
      <c r="H5" s="2" t="s">
        <v>76</v>
      </c>
      <c r="I5">
        <v>1891.1110000000001</v>
      </c>
      <c r="J5">
        <v>486.63200000000001</v>
      </c>
      <c r="K5">
        <v>3.8860000000000001</v>
      </c>
      <c r="L5" s="10">
        <v>2.0000000000000001E-4</v>
      </c>
      <c r="N5" s="2" t="s">
        <v>76</v>
      </c>
      <c r="O5">
        <v>4092.761</v>
      </c>
      <c r="P5">
        <v>631.25400000000002</v>
      </c>
      <c r="Q5">
        <v>6.484</v>
      </c>
      <c r="R5" s="10">
        <v>0</v>
      </c>
      <c r="T5" s="2" t="s">
        <v>76</v>
      </c>
      <c r="U5">
        <v>8111.2489999999998</v>
      </c>
      <c r="V5">
        <v>638.98400000000004</v>
      </c>
      <c r="W5">
        <v>12.694000000000001</v>
      </c>
      <c r="X5" s="10">
        <v>0</v>
      </c>
      <c r="Z5" s="2" t="s">
        <v>76</v>
      </c>
      <c r="AA5">
        <v>9545.518</v>
      </c>
      <c r="AB5">
        <v>690.42100000000005</v>
      </c>
      <c r="AC5">
        <v>13.826000000000001</v>
      </c>
      <c r="AD5" s="10">
        <v>0</v>
      </c>
      <c r="AF5" s="2" t="s">
        <v>77</v>
      </c>
      <c r="AG5">
        <v>7684.3639999999996</v>
      </c>
      <c r="AH5">
        <v>123.26300000000001</v>
      </c>
      <c r="AI5">
        <v>62.341000000000001</v>
      </c>
      <c r="AJ5" s="10">
        <v>0</v>
      </c>
      <c r="AL5" s="2" t="s">
        <v>76</v>
      </c>
      <c r="AM5">
        <v>2330.6</v>
      </c>
      <c r="AN5">
        <v>513.29399999999998</v>
      </c>
      <c r="AO5">
        <v>4.54</v>
      </c>
      <c r="AP5" s="10">
        <v>0</v>
      </c>
      <c r="AR5" s="2" t="s">
        <v>77</v>
      </c>
      <c r="AS5">
        <v>7539.8019999999997</v>
      </c>
      <c r="AT5">
        <v>150.262</v>
      </c>
      <c r="AU5">
        <v>50.177999999999997</v>
      </c>
      <c r="AV5" s="10">
        <v>0</v>
      </c>
      <c r="AX5" s="2" t="s">
        <v>76</v>
      </c>
      <c r="AY5">
        <v>8564.5400000000009</v>
      </c>
      <c r="AZ5">
        <v>889.45799999999997</v>
      </c>
      <c r="BA5">
        <v>9.6289999999999996</v>
      </c>
      <c r="BB5" s="10">
        <v>0</v>
      </c>
      <c r="BD5" s="2" t="s">
        <v>76</v>
      </c>
      <c r="BE5">
        <v>14187.074000000001</v>
      </c>
      <c r="BF5">
        <v>869.03700000000003</v>
      </c>
      <c r="BG5">
        <v>16.324999999999999</v>
      </c>
      <c r="BH5" s="10">
        <v>0</v>
      </c>
      <c r="BJ5" s="2" t="s">
        <v>76</v>
      </c>
      <c r="BK5">
        <v>8565.1119999999992</v>
      </c>
      <c r="BL5">
        <v>639.93100000000004</v>
      </c>
      <c r="BM5">
        <v>13.384</v>
      </c>
      <c r="BN5" s="10">
        <v>0</v>
      </c>
      <c r="BP5" s="2" t="s">
        <v>76</v>
      </c>
      <c r="BQ5">
        <v>6959.2510000000002</v>
      </c>
      <c r="BR5">
        <v>499.82499999999999</v>
      </c>
      <c r="BS5">
        <v>13.923</v>
      </c>
      <c r="BT5" s="10">
        <v>0</v>
      </c>
      <c r="BV5" s="2" t="s">
        <v>76</v>
      </c>
      <c r="BW5">
        <v>6991.2950000000001</v>
      </c>
      <c r="BX5">
        <v>416.81599999999997</v>
      </c>
      <c r="BY5">
        <v>16.773</v>
      </c>
      <c r="BZ5" s="10">
        <v>0</v>
      </c>
      <c r="CB5" s="2" t="s">
        <v>77</v>
      </c>
      <c r="CC5">
        <v>6676.23</v>
      </c>
      <c r="CD5">
        <v>108.61199999999999</v>
      </c>
      <c r="CE5">
        <v>61.468000000000004</v>
      </c>
      <c r="CF5" s="10">
        <v>0</v>
      </c>
      <c r="CJ5" s="73"/>
      <c r="CK5" s="73"/>
      <c r="CL5" s="73"/>
      <c r="CM5" s="74"/>
      <c r="CN5" s="75"/>
      <c r="CO5" s="76"/>
    </row>
    <row r="6" spans="1:101" x14ac:dyDescent="0.25">
      <c r="A6" t="s">
        <v>19</v>
      </c>
      <c r="B6" s="2" t="s">
        <v>77</v>
      </c>
      <c r="C6">
        <v>6796.3760000000002</v>
      </c>
      <c r="D6">
        <v>65.713999999999999</v>
      </c>
      <c r="E6">
        <v>103.423</v>
      </c>
      <c r="F6" s="10">
        <v>0</v>
      </c>
      <c r="H6" s="2" t="s">
        <v>77</v>
      </c>
      <c r="I6">
        <v>8502.7240000000002</v>
      </c>
      <c r="J6">
        <v>96.409000000000006</v>
      </c>
      <c r="K6">
        <v>88.194999999999993</v>
      </c>
      <c r="L6" s="10">
        <v>0</v>
      </c>
      <c r="N6" s="2" t="s">
        <v>77</v>
      </c>
      <c r="O6">
        <v>7081.9589999999998</v>
      </c>
      <c r="P6">
        <v>119.265</v>
      </c>
      <c r="Q6">
        <v>59.38</v>
      </c>
      <c r="R6" s="10">
        <v>0</v>
      </c>
      <c r="T6" s="2" t="s">
        <v>77</v>
      </c>
      <c r="U6">
        <v>9834.2309999999998</v>
      </c>
      <c r="V6">
        <v>139.77799999999999</v>
      </c>
      <c r="W6">
        <v>70.355999999999995</v>
      </c>
      <c r="X6" s="10">
        <v>0</v>
      </c>
      <c r="Z6" s="2" t="s">
        <v>77</v>
      </c>
      <c r="AA6">
        <v>4889.2669999999998</v>
      </c>
      <c r="AB6">
        <v>160.26900000000001</v>
      </c>
      <c r="AC6">
        <v>30.507000000000001</v>
      </c>
      <c r="AD6" s="10">
        <v>0</v>
      </c>
      <c r="AF6" s="2" t="s">
        <v>76</v>
      </c>
      <c r="AG6">
        <v>5584.4129999999996</v>
      </c>
      <c r="AH6">
        <v>531.45699999999999</v>
      </c>
      <c r="AI6">
        <v>10.507999999999999</v>
      </c>
      <c r="AJ6" s="10">
        <v>0</v>
      </c>
      <c r="AL6" s="2" t="s">
        <v>77</v>
      </c>
      <c r="AM6">
        <v>9015.0400000000009</v>
      </c>
      <c r="AN6">
        <v>88.039000000000001</v>
      </c>
      <c r="AO6">
        <v>102.399</v>
      </c>
      <c r="AP6" s="10">
        <v>0</v>
      </c>
      <c r="AR6" s="2" t="s">
        <v>76</v>
      </c>
      <c r="AS6">
        <v>1530.2529999999999</v>
      </c>
      <c r="AT6">
        <v>583.17999999999995</v>
      </c>
      <c r="AU6">
        <v>2.6240000000000001</v>
      </c>
      <c r="AV6" s="10">
        <v>1.0200000000000001E-2</v>
      </c>
      <c r="AX6" s="2" t="s">
        <v>77</v>
      </c>
      <c r="AY6">
        <v>6117.8689999999997</v>
      </c>
      <c r="AZ6">
        <v>235.33799999999999</v>
      </c>
      <c r="BA6">
        <v>25.995999999999999</v>
      </c>
      <c r="BB6" s="10">
        <v>0</v>
      </c>
      <c r="BD6" s="2" t="s">
        <v>77</v>
      </c>
      <c r="BE6">
        <v>5579.1490000000003</v>
      </c>
      <c r="BF6">
        <v>97.528000000000006</v>
      </c>
      <c r="BG6">
        <v>57.204999999999998</v>
      </c>
      <c r="BH6" s="10">
        <v>0</v>
      </c>
      <c r="BJ6" s="2" t="s">
        <v>77</v>
      </c>
      <c r="BK6">
        <v>7862.5169999999998</v>
      </c>
      <c r="BL6">
        <v>99.066999999999993</v>
      </c>
      <c r="BM6">
        <v>79.366</v>
      </c>
      <c r="BN6" s="10">
        <v>0</v>
      </c>
      <c r="BP6" s="2" t="s">
        <v>77</v>
      </c>
      <c r="BQ6">
        <v>4396.4849999999997</v>
      </c>
      <c r="BR6">
        <v>94.013999999999996</v>
      </c>
      <c r="BS6">
        <v>46.764000000000003</v>
      </c>
      <c r="BT6" s="10">
        <v>0</v>
      </c>
      <c r="BV6" s="2" t="s">
        <v>77</v>
      </c>
      <c r="BW6">
        <v>6182.4780000000001</v>
      </c>
      <c r="BX6">
        <v>91.141999999999996</v>
      </c>
      <c r="BY6">
        <v>67.832999999999998</v>
      </c>
      <c r="BZ6" s="10">
        <v>0</v>
      </c>
      <c r="CB6" s="2" t="s">
        <v>76</v>
      </c>
      <c r="CC6">
        <v>13068.374</v>
      </c>
      <c r="CD6">
        <v>721.26800000000003</v>
      </c>
      <c r="CE6">
        <v>18.119</v>
      </c>
      <c r="CF6" s="10">
        <v>0</v>
      </c>
    </row>
    <row r="7" spans="1:101" x14ac:dyDescent="0.25">
      <c r="B7" s="2" t="s">
        <v>78</v>
      </c>
      <c r="C7">
        <v>34052.017999999996</v>
      </c>
      <c r="D7">
        <v>2825.473</v>
      </c>
      <c r="E7">
        <v>12.052</v>
      </c>
      <c r="F7" s="10">
        <v>0</v>
      </c>
      <c r="H7" s="2" t="s">
        <v>78</v>
      </c>
      <c r="I7">
        <v>14525.862999999999</v>
      </c>
      <c r="J7">
        <v>1303.9770000000001</v>
      </c>
      <c r="K7">
        <v>11.14</v>
      </c>
      <c r="L7" s="10">
        <v>0</v>
      </c>
      <c r="N7" s="2" t="s">
        <v>78</v>
      </c>
      <c r="O7">
        <v>5715.0919999999996</v>
      </c>
      <c r="P7">
        <v>900.69899999999996</v>
      </c>
      <c r="Q7">
        <v>6.3449999999999998</v>
      </c>
      <c r="R7" s="10">
        <v>0</v>
      </c>
      <c r="T7" s="2" t="s">
        <v>78</v>
      </c>
      <c r="U7">
        <v>27568.237000000001</v>
      </c>
      <c r="V7">
        <v>2783.9520000000002</v>
      </c>
      <c r="W7">
        <v>9.9030000000000005</v>
      </c>
      <c r="X7" s="10">
        <v>0</v>
      </c>
      <c r="Z7" s="2" t="s">
        <v>56</v>
      </c>
      <c r="AA7">
        <v>-40.838000000000001</v>
      </c>
      <c r="AB7">
        <v>18.513999999999999</v>
      </c>
      <c r="AC7">
        <v>-2.206</v>
      </c>
      <c r="AD7" s="10">
        <v>2.9899999999999999E-2</v>
      </c>
      <c r="AF7" s="2" t="s">
        <v>78</v>
      </c>
      <c r="AG7">
        <v>9107.19</v>
      </c>
      <c r="AH7">
        <v>1553.296</v>
      </c>
      <c r="AI7">
        <v>5.8630000000000004</v>
      </c>
      <c r="AJ7" s="10">
        <v>0</v>
      </c>
      <c r="AL7" s="2" t="s">
        <v>78</v>
      </c>
      <c r="AM7">
        <v>1057.2629999999999</v>
      </c>
      <c r="AN7">
        <v>352.24099999999999</v>
      </c>
      <c r="AO7">
        <v>3.0019999999999998</v>
      </c>
      <c r="AP7" s="10">
        <v>3.5000000000000001E-3</v>
      </c>
      <c r="AR7" s="2" t="s">
        <v>78</v>
      </c>
      <c r="AS7">
        <v>2831.788</v>
      </c>
      <c r="AT7">
        <v>646.34699999999998</v>
      </c>
      <c r="AU7">
        <v>4.3810000000000002</v>
      </c>
      <c r="AV7" s="10">
        <v>0</v>
      </c>
      <c r="AX7" s="2" t="s">
        <v>90</v>
      </c>
      <c r="AY7">
        <v>327.00299999999999</v>
      </c>
      <c r="AZ7">
        <v>72.013999999999996</v>
      </c>
      <c r="BA7">
        <v>4.5410000000000004</v>
      </c>
      <c r="BB7" s="10">
        <v>0</v>
      </c>
      <c r="BD7" s="2" t="s">
        <v>78</v>
      </c>
      <c r="BE7">
        <v>1795.7059999999999</v>
      </c>
      <c r="BF7">
        <v>1148.567</v>
      </c>
      <c r="BG7">
        <v>1.5629999999999999</v>
      </c>
      <c r="BH7" s="10">
        <v>0.12130000000000001</v>
      </c>
      <c r="BJ7" s="2" t="s">
        <v>78</v>
      </c>
      <c r="BK7">
        <v>3442.3220000000001</v>
      </c>
      <c r="BL7">
        <v>309.99</v>
      </c>
      <c r="BM7">
        <v>11.105</v>
      </c>
      <c r="BN7" s="10">
        <v>0</v>
      </c>
      <c r="BP7" s="2" t="s">
        <v>65</v>
      </c>
      <c r="BQ7">
        <v>-39.344999999999999</v>
      </c>
      <c r="BR7">
        <v>19.667999999999999</v>
      </c>
      <c r="BS7">
        <v>-2</v>
      </c>
      <c r="BT7" s="10">
        <v>4.8300000000000003E-2</v>
      </c>
      <c r="BV7" s="2" t="s">
        <v>78</v>
      </c>
      <c r="BW7">
        <v>1919.64</v>
      </c>
      <c r="BX7">
        <v>634.69899999999996</v>
      </c>
      <c r="BY7">
        <v>3.024</v>
      </c>
      <c r="BZ7" s="10">
        <v>3.2000000000000002E-3</v>
      </c>
      <c r="CB7" s="2" t="s">
        <v>78</v>
      </c>
      <c r="CC7">
        <v>6246.1909999999998</v>
      </c>
      <c r="CD7">
        <v>1364.7760000000001</v>
      </c>
      <c r="CE7">
        <v>4.577</v>
      </c>
      <c r="CF7" s="10">
        <v>0</v>
      </c>
    </row>
    <row r="8" spans="1:101" x14ac:dyDescent="0.25">
      <c r="B8" s="2" t="s">
        <v>56</v>
      </c>
      <c r="C8">
        <v>22.196000000000002</v>
      </c>
      <c r="D8">
        <v>12.17</v>
      </c>
      <c r="E8">
        <v>1.8240000000000001</v>
      </c>
      <c r="F8" s="10">
        <v>7.1400000000000005E-2</v>
      </c>
      <c r="H8" s="2" t="s">
        <v>56</v>
      </c>
      <c r="I8">
        <v>72.930999999999997</v>
      </c>
      <c r="J8">
        <v>15.262</v>
      </c>
      <c r="K8">
        <v>4.7789999999999999</v>
      </c>
      <c r="L8" s="10">
        <v>0</v>
      </c>
      <c r="N8" s="2" t="s">
        <v>56</v>
      </c>
      <c r="O8">
        <v>48.771999999999998</v>
      </c>
      <c r="P8">
        <v>19.64</v>
      </c>
      <c r="Q8">
        <v>2.4830000000000001</v>
      </c>
      <c r="R8" s="10">
        <v>1.4800000000000001E-2</v>
      </c>
      <c r="T8" s="2" t="s">
        <v>39</v>
      </c>
      <c r="U8">
        <v>70.174000000000007</v>
      </c>
      <c r="V8">
        <v>21.431999999999999</v>
      </c>
      <c r="W8">
        <v>3.274</v>
      </c>
      <c r="X8" s="10">
        <v>1.5E-3</v>
      </c>
      <c r="Z8" s="2" t="s">
        <v>46</v>
      </c>
      <c r="AA8">
        <v>-72.811000000000007</v>
      </c>
      <c r="AB8">
        <v>19.75</v>
      </c>
      <c r="AC8">
        <v>-3.6869999999999998</v>
      </c>
      <c r="AD8" s="10">
        <v>4.0000000000000002E-4</v>
      </c>
      <c r="AF8" s="2" t="s">
        <v>56</v>
      </c>
      <c r="AG8">
        <v>33.811</v>
      </c>
      <c r="AH8">
        <v>14.497999999999999</v>
      </c>
      <c r="AI8">
        <v>2.3319999999999999</v>
      </c>
      <c r="AJ8" s="10">
        <v>2.1999999999999999E-2</v>
      </c>
      <c r="AL8" s="2" t="s">
        <v>85</v>
      </c>
      <c r="AM8">
        <v>-104.39100000000001</v>
      </c>
      <c r="AN8">
        <v>11.896000000000001</v>
      </c>
      <c r="AO8">
        <v>-8.7759999999999998</v>
      </c>
      <c r="AP8" s="10">
        <v>0</v>
      </c>
      <c r="AR8" s="2" t="s">
        <v>56</v>
      </c>
      <c r="AS8">
        <v>50.365000000000002</v>
      </c>
      <c r="AT8">
        <v>17.946999999999999</v>
      </c>
      <c r="AU8">
        <v>2.806</v>
      </c>
      <c r="AV8" s="10">
        <v>6.1999999999999998E-3</v>
      </c>
      <c r="AX8" s="2" t="s">
        <v>91</v>
      </c>
      <c r="AY8">
        <v>-474.40600000000001</v>
      </c>
      <c r="AZ8">
        <v>75.376999999999995</v>
      </c>
      <c r="BA8">
        <v>-6.2939999999999996</v>
      </c>
      <c r="BB8" s="10">
        <v>0</v>
      </c>
      <c r="BD8" s="2" t="s">
        <v>56</v>
      </c>
      <c r="BE8">
        <v>27.198</v>
      </c>
      <c r="BF8">
        <v>14.003</v>
      </c>
      <c r="BG8">
        <v>1.9419999999999999</v>
      </c>
      <c r="BH8" s="10">
        <v>5.5100000000000003E-2</v>
      </c>
      <c r="BJ8" s="2" t="s">
        <v>39</v>
      </c>
      <c r="BK8">
        <v>67.302999999999997</v>
      </c>
      <c r="BL8">
        <v>14.673</v>
      </c>
      <c r="BM8">
        <v>4.5869999999999997</v>
      </c>
      <c r="BN8" s="10">
        <v>0</v>
      </c>
      <c r="BP8" s="2" t="s">
        <v>50</v>
      </c>
      <c r="BQ8">
        <v>-35.581000000000003</v>
      </c>
      <c r="BR8">
        <v>14.355</v>
      </c>
      <c r="BS8">
        <v>-2.4790000000000001</v>
      </c>
      <c r="BT8" s="10">
        <v>1.49E-2</v>
      </c>
      <c r="BV8" s="2" t="s">
        <v>48</v>
      </c>
      <c r="BW8">
        <v>-67.69</v>
      </c>
      <c r="BX8">
        <v>16.427</v>
      </c>
      <c r="BY8">
        <v>-4.1210000000000004</v>
      </c>
      <c r="BZ8" s="10">
        <v>1E-4</v>
      </c>
      <c r="CB8" s="2" t="s">
        <v>79</v>
      </c>
      <c r="CC8">
        <v>-214.53299999999999</v>
      </c>
      <c r="CD8">
        <v>55.244999999999997</v>
      </c>
      <c r="CE8">
        <v>-3.883</v>
      </c>
      <c r="CF8" s="10">
        <v>2.0000000000000001E-4</v>
      </c>
    </row>
    <row r="9" spans="1:101" ht="15.75" thickBot="1" x14ac:dyDescent="0.3">
      <c r="B9" s="2" t="s">
        <v>39</v>
      </c>
      <c r="C9">
        <v>58.722000000000001</v>
      </c>
      <c r="D9">
        <v>10.840999999999999</v>
      </c>
      <c r="E9">
        <v>5.4169999999999998</v>
      </c>
      <c r="F9" s="10">
        <v>0</v>
      </c>
      <c r="H9" s="2" t="s">
        <v>39</v>
      </c>
      <c r="I9">
        <v>63.738</v>
      </c>
      <c r="J9">
        <v>12.446999999999999</v>
      </c>
      <c r="K9">
        <v>5.1210000000000004</v>
      </c>
      <c r="L9" s="10">
        <v>0</v>
      </c>
      <c r="N9" s="2" t="s">
        <v>47</v>
      </c>
      <c r="O9">
        <v>-39.313000000000002</v>
      </c>
      <c r="P9">
        <v>17.704000000000001</v>
      </c>
      <c r="Q9">
        <v>-2.2210000000000001</v>
      </c>
      <c r="R9" s="10">
        <v>2.8799999999999999E-2</v>
      </c>
      <c r="T9" s="2" t="s">
        <v>48</v>
      </c>
      <c r="U9">
        <v>-56.41</v>
      </c>
      <c r="V9">
        <v>23.35</v>
      </c>
      <c r="W9">
        <v>-2.4159999999999999</v>
      </c>
      <c r="X9" s="10">
        <v>1.77E-2</v>
      </c>
      <c r="Z9" s="2" t="s">
        <v>47</v>
      </c>
      <c r="AA9">
        <v>-115.005</v>
      </c>
      <c r="AB9">
        <v>21.957000000000001</v>
      </c>
      <c r="AC9">
        <v>-5.2380000000000004</v>
      </c>
      <c r="AD9" s="10">
        <v>0</v>
      </c>
      <c r="AE9" t="s">
        <v>19</v>
      </c>
      <c r="AF9" s="2" t="s">
        <v>39</v>
      </c>
      <c r="AG9">
        <v>35.173999999999999</v>
      </c>
      <c r="AH9">
        <v>12.523999999999999</v>
      </c>
      <c r="AI9">
        <v>2.8090000000000002</v>
      </c>
      <c r="AJ9" s="10">
        <v>6.1000000000000004E-3</v>
      </c>
      <c r="AL9" s="2" t="s">
        <v>56</v>
      </c>
      <c r="AM9">
        <v>59.116999999999997</v>
      </c>
      <c r="AN9">
        <v>23</v>
      </c>
      <c r="AO9">
        <v>2.57</v>
      </c>
      <c r="AP9" s="10">
        <v>1.17E-2</v>
      </c>
      <c r="AR9" s="2" t="s">
        <v>39</v>
      </c>
      <c r="AS9">
        <v>69.825999999999993</v>
      </c>
      <c r="AT9">
        <v>14.519</v>
      </c>
      <c r="AU9">
        <v>4.8090000000000002</v>
      </c>
      <c r="AV9" s="10">
        <v>0</v>
      </c>
      <c r="AX9" s="2" t="s">
        <v>60</v>
      </c>
      <c r="AY9">
        <v>392.12099999999998</v>
      </c>
      <c r="AZ9">
        <v>35.04</v>
      </c>
      <c r="BA9">
        <v>11.191000000000001</v>
      </c>
      <c r="BB9" s="10">
        <v>0</v>
      </c>
      <c r="BD9" s="2" t="s">
        <v>39</v>
      </c>
      <c r="BE9">
        <v>36.447000000000003</v>
      </c>
      <c r="BF9">
        <v>12.958</v>
      </c>
      <c r="BG9">
        <v>2.8130000000000002</v>
      </c>
      <c r="BH9" s="10">
        <v>6.0000000000000001E-3</v>
      </c>
      <c r="BJ9" s="2" t="s">
        <v>48</v>
      </c>
      <c r="BK9">
        <v>-30.265000000000001</v>
      </c>
      <c r="BL9">
        <v>15.35</v>
      </c>
      <c r="BM9">
        <v>-1.972</v>
      </c>
      <c r="BN9" s="10">
        <v>5.16E-2</v>
      </c>
      <c r="BP9" s="2" t="s">
        <v>94</v>
      </c>
      <c r="BQ9">
        <v>-105.42100000000001</v>
      </c>
      <c r="BR9">
        <v>45.651000000000003</v>
      </c>
      <c r="BS9">
        <v>-2.3090000000000002</v>
      </c>
      <c r="BT9" s="10">
        <v>2.3099999999999999E-2</v>
      </c>
      <c r="BV9" s="2" t="s">
        <v>49</v>
      </c>
      <c r="BW9">
        <v>-66.760000000000005</v>
      </c>
      <c r="BX9">
        <v>17.111000000000001</v>
      </c>
      <c r="BY9">
        <v>-3.9020000000000001</v>
      </c>
      <c r="BZ9" s="10">
        <v>2.0000000000000001E-4</v>
      </c>
      <c r="CB9" s="4" t="s">
        <v>97</v>
      </c>
      <c r="CC9" s="5">
        <v>281.55500000000001</v>
      </c>
      <c r="CD9" s="5">
        <v>54.250999999999998</v>
      </c>
      <c r="CE9" s="5">
        <v>5.19</v>
      </c>
      <c r="CF9" s="16">
        <v>0</v>
      </c>
    </row>
    <row r="10" spans="1:101" ht="15.75" thickBot="1" x14ac:dyDescent="0.3">
      <c r="B10" s="2" t="s">
        <v>51</v>
      </c>
      <c r="C10">
        <v>-23.823</v>
      </c>
      <c r="D10">
        <v>11.025</v>
      </c>
      <c r="E10">
        <v>-2.161</v>
      </c>
      <c r="F10" s="10">
        <v>3.32E-2</v>
      </c>
      <c r="H10" s="2" t="s">
        <v>40</v>
      </c>
      <c r="I10">
        <v>36.701000000000001</v>
      </c>
      <c r="J10">
        <v>12.859</v>
      </c>
      <c r="K10">
        <v>2.8540000000000001</v>
      </c>
      <c r="L10" s="10">
        <v>5.4000000000000003E-3</v>
      </c>
      <c r="N10" s="2" t="s">
        <v>48</v>
      </c>
      <c r="O10">
        <v>-66.146000000000001</v>
      </c>
      <c r="P10">
        <v>17.741</v>
      </c>
      <c r="Q10">
        <v>-3.7280000000000002</v>
      </c>
      <c r="R10" s="10">
        <v>2.9999999999999997E-4</v>
      </c>
      <c r="S10" t="s">
        <v>19</v>
      </c>
      <c r="T10" s="2" t="s">
        <v>49</v>
      </c>
      <c r="U10">
        <v>-84.11</v>
      </c>
      <c r="V10">
        <v>24.245000000000001</v>
      </c>
      <c r="W10">
        <v>-3.4689999999999999</v>
      </c>
      <c r="X10" s="10">
        <v>8.0000000000000004E-4</v>
      </c>
      <c r="Z10" s="2" t="s">
        <v>48</v>
      </c>
      <c r="AA10">
        <v>-142.64400000000001</v>
      </c>
      <c r="AB10">
        <v>21.914000000000001</v>
      </c>
      <c r="AC10">
        <v>-6.5090000000000003</v>
      </c>
      <c r="AD10" s="10">
        <v>0</v>
      </c>
      <c r="AF10" s="2" t="s">
        <v>46</v>
      </c>
      <c r="AG10">
        <v>-43.671999999999997</v>
      </c>
      <c r="AH10">
        <v>14.483000000000001</v>
      </c>
      <c r="AI10">
        <v>-3.0150000000000001</v>
      </c>
      <c r="AJ10" s="10">
        <v>3.3999999999999998E-3</v>
      </c>
      <c r="AL10" s="2" t="s">
        <v>39</v>
      </c>
      <c r="AM10">
        <v>79.84</v>
      </c>
      <c r="AN10">
        <v>17.626999999999999</v>
      </c>
      <c r="AO10">
        <v>4.5289999999999999</v>
      </c>
      <c r="AP10" s="10">
        <v>0</v>
      </c>
      <c r="AR10" s="2" t="s">
        <v>46</v>
      </c>
      <c r="AS10">
        <v>-55.689</v>
      </c>
      <c r="AT10">
        <v>17.045999999999999</v>
      </c>
      <c r="AU10">
        <v>-3.2669999999999999</v>
      </c>
      <c r="AV10" s="10">
        <v>1.6000000000000001E-3</v>
      </c>
      <c r="AX10" s="2" t="s">
        <v>43</v>
      </c>
      <c r="AY10">
        <v>0.42299999999999999</v>
      </c>
      <c r="AZ10">
        <v>9.5000000000000001E-2</v>
      </c>
      <c r="BA10">
        <v>4.4610000000000003</v>
      </c>
      <c r="BB10" s="10">
        <v>0</v>
      </c>
      <c r="BD10" s="2" t="s">
        <v>84</v>
      </c>
      <c r="BE10">
        <v>-88.465000000000003</v>
      </c>
      <c r="BF10">
        <v>33.472999999999999</v>
      </c>
      <c r="BG10">
        <v>-2.6429999999999998</v>
      </c>
      <c r="BH10" s="10">
        <v>9.5999999999999992E-3</v>
      </c>
      <c r="BJ10" s="2" t="s">
        <v>51</v>
      </c>
      <c r="BK10">
        <v>-46.581000000000003</v>
      </c>
      <c r="BL10">
        <v>15.853999999999999</v>
      </c>
      <c r="BM10">
        <v>-2.9380000000000002</v>
      </c>
      <c r="BN10" s="10">
        <v>4.1000000000000003E-3</v>
      </c>
      <c r="BP10" s="2" t="s">
        <v>95</v>
      </c>
      <c r="BQ10">
        <v>-116.931</v>
      </c>
      <c r="BR10">
        <v>46.345999999999997</v>
      </c>
      <c r="BS10">
        <v>-2.5230000000000001</v>
      </c>
      <c r="BT10" s="10">
        <v>1.3299999999999999E-2</v>
      </c>
      <c r="BV10" s="2" t="s">
        <v>50</v>
      </c>
      <c r="BW10">
        <v>-86.605000000000004</v>
      </c>
      <c r="BX10">
        <v>17.271999999999998</v>
      </c>
      <c r="BY10">
        <v>-5.0140000000000002</v>
      </c>
      <c r="BZ10" s="10">
        <v>0</v>
      </c>
    </row>
    <row r="11" spans="1:101" ht="15.75" thickBot="1" x14ac:dyDescent="0.3">
      <c r="B11" s="2" t="s">
        <v>79</v>
      </c>
      <c r="C11">
        <v>-160.56200000000001</v>
      </c>
      <c r="D11">
        <v>30.183</v>
      </c>
      <c r="E11">
        <v>-5.32</v>
      </c>
      <c r="F11" s="10">
        <v>0</v>
      </c>
      <c r="H11" s="2" t="s">
        <v>47</v>
      </c>
      <c r="I11">
        <v>-60.96</v>
      </c>
      <c r="J11">
        <v>13.795999999999999</v>
      </c>
      <c r="K11">
        <v>-4.4189999999999996</v>
      </c>
      <c r="L11" s="10">
        <v>0</v>
      </c>
      <c r="N11" s="2" t="s">
        <v>49</v>
      </c>
      <c r="O11">
        <v>-49.753</v>
      </c>
      <c r="P11">
        <v>18.352</v>
      </c>
      <c r="Q11">
        <v>-2.7109999999999999</v>
      </c>
      <c r="R11" s="10">
        <v>8.0000000000000002E-3</v>
      </c>
      <c r="T11" s="2" t="s">
        <v>50</v>
      </c>
      <c r="U11">
        <v>-106.267</v>
      </c>
      <c r="V11">
        <v>24.518000000000001</v>
      </c>
      <c r="W11">
        <v>-4.3339999999999996</v>
      </c>
      <c r="X11" s="10">
        <v>0</v>
      </c>
      <c r="Z11" s="2" t="s">
        <v>49</v>
      </c>
      <c r="AA11">
        <v>-135.00399999999999</v>
      </c>
      <c r="AB11">
        <v>22.44</v>
      </c>
      <c r="AC11">
        <v>-6.016</v>
      </c>
      <c r="AD11" s="10">
        <v>0</v>
      </c>
      <c r="AF11" s="2" t="s">
        <v>47</v>
      </c>
      <c r="AG11">
        <v>-63.072000000000003</v>
      </c>
      <c r="AH11">
        <v>16.132000000000001</v>
      </c>
      <c r="AI11">
        <v>-3.91</v>
      </c>
      <c r="AJ11" s="10">
        <v>2.0000000000000001E-4</v>
      </c>
      <c r="AL11" s="2" t="s">
        <v>86</v>
      </c>
      <c r="AM11">
        <v>-212.958</v>
      </c>
      <c r="AN11">
        <v>48.933</v>
      </c>
      <c r="AO11">
        <v>-4.3520000000000003</v>
      </c>
      <c r="AP11" s="10">
        <v>0</v>
      </c>
      <c r="AR11" s="2" t="s">
        <v>47</v>
      </c>
      <c r="AS11">
        <v>-97.242000000000004</v>
      </c>
      <c r="AT11">
        <v>19.245999999999999</v>
      </c>
      <c r="AU11">
        <v>-5.0529999999999999</v>
      </c>
      <c r="AV11" s="10">
        <v>0</v>
      </c>
      <c r="AX11" s="2" t="s">
        <v>70</v>
      </c>
      <c r="AY11">
        <v>0.23400000000000001</v>
      </c>
      <c r="AZ11">
        <v>0.108</v>
      </c>
      <c r="BA11">
        <v>2.1579999999999999</v>
      </c>
      <c r="BB11" s="10">
        <v>3.3399999999999999E-2</v>
      </c>
      <c r="BD11" s="2" t="s">
        <v>79</v>
      </c>
      <c r="BE11">
        <v>-79.400999999999996</v>
      </c>
      <c r="BF11">
        <v>35.408000000000001</v>
      </c>
      <c r="BG11">
        <v>-2.242</v>
      </c>
      <c r="BH11" s="10">
        <v>2.7300000000000001E-2</v>
      </c>
      <c r="BJ11" s="2" t="s">
        <v>93</v>
      </c>
      <c r="BK11">
        <v>198.505</v>
      </c>
      <c r="BL11">
        <v>41.026000000000003</v>
      </c>
      <c r="BM11">
        <v>4.8380000000000001</v>
      </c>
      <c r="BN11" s="10">
        <v>0</v>
      </c>
      <c r="BP11" s="4" t="s">
        <v>43</v>
      </c>
      <c r="BQ11" s="5">
        <v>0.48199999999999998</v>
      </c>
      <c r="BR11" s="5">
        <v>9.1999999999999998E-2</v>
      </c>
      <c r="BS11" s="5">
        <v>5.2460000000000004</v>
      </c>
      <c r="BT11" s="16">
        <v>0</v>
      </c>
      <c r="BV11" s="2" t="s">
        <v>51</v>
      </c>
      <c r="BW11">
        <v>-43.295999999999999</v>
      </c>
      <c r="BX11">
        <v>17.088999999999999</v>
      </c>
      <c r="BY11">
        <v>-2.5329999999999999</v>
      </c>
      <c r="BZ11" s="10">
        <v>1.2999999999999999E-2</v>
      </c>
      <c r="CB11" s="14" t="s">
        <v>20</v>
      </c>
      <c r="CC11" s="17"/>
    </row>
    <row r="12" spans="1:101" ht="15.75" thickBot="1" x14ac:dyDescent="0.3">
      <c r="B12" s="2" t="s">
        <v>80</v>
      </c>
      <c r="C12">
        <v>-95.798000000000002</v>
      </c>
      <c r="D12">
        <v>29.963999999999999</v>
      </c>
      <c r="E12">
        <v>-3.1970000000000001</v>
      </c>
      <c r="F12" s="10">
        <v>1.9E-3</v>
      </c>
      <c r="H12" s="2" t="s">
        <v>48</v>
      </c>
      <c r="I12">
        <v>-68.436999999999998</v>
      </c>
      <c r="J12">
        <v>13.846</v>
      </c>
      <c r="K12">
        <v>-4.9429999999999996</v>
      </c>
      <c r="L12" s="10">
        <v>0</v>
      </c>
      <c r="N12" s="2" t="s">
        <v>50</v>
      </c>
      <c r="O12">
        <v>-73.162000000000006</v>
      </c>
      <c r="P12">
        <v>18.623999999999999</v>
      </c>
      <c r="Q12">
        <v>-3.9279999999999999</v>
      </c>
      <c r="R12" s="10">
        <v>2.0000000000000001E-4</v>
      </c>
      <c r="T12" s="2" t="s">
        <v>51</v>
      </c>
      <c r="U12">
        <v>-76.097999999999999</v>
      </c>
      <c r="V12">
        <v>24.166</v>
      </c>
      <c r="W12">
        <v>-3.149</v>
      </c>
      <c r="X12" s="10">
        <v>2.2000000000000001E-3</v>
      </c>
      <c r="Z12" s="2" t="s">
        <v>50</v>
      </c>
      <c r="AA12">
        <v>-145.83000000000001</v>
      </c>
      <c r="AB12">
        <v>22.946000000000002</v>
      </c>
      <c r="AC12">
        <v>-6.3550000000000004</v>
      </c>
      <c r="AD12" s="10">
        <v>0</v>
      </c>
      <c r="AF12" s="2" t="s">
        <v>48</v>
      </c>
      <c r="AG12">
        <v>-87.977999999999994</v>
      </c>
      <c r="AH12">
        <v>16.138000000000002</v>
      </c>
      <c r="AI12">
        <v>-5.452</v>
      </c>
      <c r="AJ12" s="10">
        <v>0</v>
      </c>
      <c r="AL12" s="2" t="s">
        <v>87</v>
      </c>
      <c r="AM12">
        <v>-132.81100000000001</v>
      </c>
      <c r="AN12">
        <v>48.78</v>
      </c>
      <c r="AO12">
        <v>-2.7229999999999999</v>
      </c>
      <c r="AP12" s="10">
        <v>7.7000000000000002E-3</v>
      </c>
      <c r="AR12" s="2" t="s">
        <v>48</v>
      </c>
      <c r="AS12">
        <v>-125.758</v>
      </c>
      <c r="AT12">
        <v>19.248000000000001</v>
      </c>
      <c r="AU12">
        <v>-6.5339999999999998</v>
      </c>
      <c r="AV12" s="10">
        <v>0</v>
      </c>
      <c r="AX12" s="4" t="s">
        <v>71</v>
      </c>
      <c r="AY12" s="5">
        <v>0.46500000000000002</v>
      </c>
      <c r="AZ12" s="5">
        <v>9.7000000000000003E-2</v>
      </c>
      <c r="BA12" s="5">
        <v>4.8079999999999998</v>
      </c>
      <c r="BB12" s="16">
        <v>0</v>
      </c>
      <c r="BD12" s="4" t="s">
        <v>43</v>
      </c>
      <c r="BE12" s="5">
        <v>0.32200000000000001</v>
      </c>
      <c r="BF12" s="5">
        <v>0.106</v>
      </c>
      <c r="BG12" s="5">
        <v>3.0369999999999999</v>
      </c>
      <c r="BH12" s="16">
        <v>3.0999999999999999E-3</v>
      </c>
      <c r="BJ12" s="4" t="s">
        <v>79</v>
      </c>
      <c r="BK12" s="5">
        <v>-175.02199999999999</v>
      </c>
      <c r="BL12" s="5">
        <v>41.82</v>
      </c>
      <c r="BM12" s="5">
        <v>-4.1849999999999996</v>
      </c>
      <c r="BN12" s="16">
        <v>1E-4</v>
      </c>
      <c r="BV12" s="2" t="s">
        <v>96</v>
      </c>
      <c r="BW12">
        <v>297.43599999999998</v>
      </c>
      <c r="BX12">
        <v>44.043999999999997</v>
      </c>
      <c r="BY12">
        <v>6.7530000000000001</v>
      </c>
      <c r="BZ12" s="10">
        <v>0</v>
      </c>
      <c r="CB12" s="2" t="s">
        <v>21</v>
      </c>
      <c r="CC12" s="3">
        <v>1</v>
      </c>
    </row>
    <row r="13" spans="1:101" ht="15.75" thickBot="1" x14ac:dyDescent="0.3">
      <c r="B13" s="4" t="s">
        <v>81</v>
      </c>
      <c r="C13" s="5">
        <v>62.191000000000003</v>
      </c>
      <c r="D13" s="5">
        <v>9.8529999999999998</v>
      </c>
      <c r="E13" s="5">
        <v>6.3120000000000003</v>
      </c>
      <c r="F13" s="16">
        <v>0</v>
      </c>
      <c r="H13" s="2" t="s">
        <v>49</v>
      </c>
      <c r="I13">
        <v>-66.066999999999993</v>
      </c>
      <c r="J13">
        <v>14.271000000000001</v>
      </c>
      <c r="K13">
        <v>-4.6289999999999996</v>
      </c>
      <c r="L13" s="10">
        <v>0</v>
      </c>
      <c r="N13" s="2" t="s">
        <v>51</v>
      </c>
      <c r="O13">
        <v>-44.895000000000003</v>
      </c>
      <c r="P13">
        <v>18.323</v>
      </c>
      <c r="Q13">
        <v>-2.4500000000000002</v>
      </c>
      <c r="R13" s="10">
        <v>1.61E-2</v>
      </c>
      <c r="T13" s="2" t="s">
        <v>79</v>
      </c>
      <c r="U13">
        <v>-285.65199999999999</v>
      </c>
      <c r="V13">
        <v>61.966000000000001</v>
      </c>
      <c r="W13">
        <v>-4.6100000000000003</v>
      </c>
      <c r="X13" s="10">
        <v>0</v>
      </c>
      <c r="Z13" s="2" t="s">
        <v>51</v>
      </c>
      <c r="AA13">
        <v>-98.590999999999994</v>
      </c>
      <c r="AB13">
        <v>22.486000000000001</v>
      </c>
      <c r="AC13">
        <v>-4.3849999999999998</v>
      </c>
      <c r="AD13" s="10">
        <v>0</v>
      </c>
      <c r="AF13" s="2" t="s">
        <v>49</v>
      </c>
      <c r="AG13">
        <v>-68.222999999999999</v>
      </c>
      <c r="AH13">
        <v>16.452999999999999</v>
      </c>
      <c r="AI13">
        <v>-4.1470000000000002</v>
      </c>
      <c r="AJ13" s="10">
        <v>1E-4</v>
      </c>
      <c r="AL13" s="2" t="s">
        <v>88</v>
      </c>
      <c r="AM13">
        <v>-233.26499999999999</v>
      </c>
      <c r="AN13">
        <v>48.911000000000001</v>
      </c>
      <c r="AO13">
        <v>-4.7690000000000001</v>
      </c>
      <c r="AP13" s="10">
        <v>0</v>
      </c>
      <c r="AR13" s="2" t="s">
        <v>49</v>
      </c>
      <c r="AS13">
        <v>-109.702</v>
      </c>
      <c r="AT13">
        <v>19.579000000000001</v>
      </c>
      <c r="AU13">
        <v>-5.6029999999999998</v>
      </c>
      <c r="AV13" s="10">
        <v>0</v>
      </c>
      <c r="BP13" s="14" t="s">
        <v>20</v>
      </c>
      <c r="BQ13" s="17"/>
      <c r="BV13" s="2" t="s">
        <v>82</v>
      </c>
      <c r="BW13">
        <v>-92.254000000000005</v>
      </c>
      <c r="BX13">
        <v>45.302999999999997</v>
      </c>
      <c r="BY13">
        <v>-2.036</v>
      </c>
      <c r="BZ13" s="10">
        <v>4.4600000000000001E-2</v>
      </c>
      <c r="CB13" s="2" t="s">
        <v>22</v>
      </c>
      <c r="CC13" s="3">
        <v>103</v>
      </c>
    </row>
    <row r="14" spans="1:101" ht="15.75" thickBot="1" x14ac:dyDescent="0.3">
      <c r="H14" s="2" t="s">
        <v>50</v>
      </c>
      <c r="I14">
        <v>-75.706000000000003</v>
      </c>
      <c r="J14">
        <v>14.5</v>
      </c>
      <c r="K14">
        <v>-5.2210000000000001</v>
      </c>
      <c r="L14" s="10">
        <v>0</v>
      </c>
      <c r="N14" s="4" t="s">
        <v>79</v>
      </c>
      <c r="O14" s="5">
        <v>-123.419</v>
      </c>
      <c r="P14" s="5">
        <v>44.988999999999997</v>
      </c>
      <c r="Q14" s="5">
        <v>-2.7429999999999999</v>
      </c>
      <c r="R14" s="16">
        <v>7.3000000000000001E-3</v>
      </c>
      <c r="T14" s="2" t="s">
        <v>80</v>
      </c>
      <c r="U14">
        <v>-213.977</v>
      </c>
      <c r="V14">
        <v>61.890999999999998</v>
      </c>
      <c r="W14">
        <v>-3.4569999999999999</v>
      </c>
      <c r="X14" s="10">
        <v>8.0000000000000004E-4</v>
      </c>
      <c r="Z14" s="2" t="s">
        <v>52</v>
      </c>
      <c r="AA14">
        <v>-46.527999999999999</v>
      </c>
      <c r="AB14">
        <v>19.59</v>
      </c>
      <c r="AC14">
        <v>-2.375</v>
      </c>
      <c r="AD14" s="10">
        <v>1.9699999999999999E-2</v>
      </c>
      <c r="AF14" s="2" t="s">
        <v>50</v>
      </c>
      <c r="AG14">
        <v>-110.48699999999999</v>
      </c>
      <c r="AH14">
        <v>17.315999999999999</v>
      </c>
      <c r="AI14">
        <v>-6.3810000000000002</v>
      </c>
      <c r="AJ14" s="10">
        <v>0</v>
      </c>
      <c r="AL14" s="4" t="s">
        <v>89</v>
      </c>
      <c r="AM14" s="5">
        <v>139.226</v>
      </c>
      <c r="AN14" s="5">
        <v>49.345999999999997</v>
      </c>
      <c r="AO14" s="5">
        <v>2.8210000000000002</v>
      </c>
      <c r="AP14" s="16">
        <v>5.7999999999999996E-3</v>
      </c>
      <c r="AR14" s="2" t="s">
        <v>50</v>
      </c>
      <c r="AS14">
        <v>-164.83600000000001</v>
      </c>
      <c r="AT14">
        <v>20.04</v>
      </c>
      <c r="AU14">
        <v>-8.2249999999999996</v>
      </c>
      <c r="AV14" s="10">
        <v>0</v>
      </c>
      <c r="AX14" s="14" t="s">
        <v>20</v>
      </c>
      <c r="AY14" s="17"/>
      <c r="BD14" s="14" t="s">
        <v>20</v>
      </c>
      <c r="BE14" s="17"/>
      <c r="BJ14" s="14" t="s">
        <v>20</v>
      </c>
      <c r="BK14" s="17"/>
      <c r="BP14" s="7" t="s">
        <v>21</v>
      </c>
      <c r="BQ14" s="8">
        <v>17</v>
      </c>
      <c r="BV14" s="4" t="s">
        <v>79</v>
      </c>
      <c r="BW14" s="5">
        <v>-103.21</v>
      </c>
      <c r="BX14" s="5">
        <v>44.939</v>
      </c>
      <c r="BY14" s="5">
        <v>-2.2970000000000002</v>
      </c>
      <c r="BZ14" s="16">
        <v>2.3900000000000001E-2</v>
      </c>
      <c r="CB14" s="2" t="s">
        <v>23</v>
      </c>
      <c r="CC14" s="3">
        <v>98</v>
      </c>
    </row>
    <row r="15" spans="1:101" ht="15.75" thickBot="1" x14ac:dyDescent="0.3">
      <c r="B15" s="14" t="s">
        <v>20</v>
      </c>
      <c r="C15" s="17"/>
      <c r="H15" s="2" t="s">
        <v>51</v>
      </c>
      <c r="I15">
        <v>-71.94</v>
      </c>
      <c r="J15">
        <v>14.217000000000001</v>
      </c>
      <c r="K15">
        <v>-5.0599999999999996</v>
      </c>
      <c r="L15" s="10">
        <v>0</v>
      </c>
      <c r="T15" s="4" t="s">
        <v>83</v>
      </c>
      <c r="U15" s="5">
        <v>-106.70399999999999</v>
      </c>
      <c r="V15" s="5">
        <v>60.658000000000001</v>
      </c>
      <c r="W15" s="5">
        <v>-1.7589999999999999</v>
      </c>
      <c r="X15" s="16">
        <v>8.1900000000000001E-2</v>
      </c>
      <c r="Z15" s="2" t="s">
        <v>82</v>
      </c>
      <c r="AA15">
        <v>-131.886</v>
      </c>
      <c r="AB15">
        <v>47.996000000000002</v>
      </c>
      <c r="AC15">
        <v>-2.7480000000000002</v>
      </c>
      <c r="AD15" s="10">
        <v>7.1999999999999998E-3</v>
      </c>
      <c r="AF15" s="2" t="s">
        <v>51</v>
      </c>
      <c r="AG15">
        <v>-70.912999999999997</v>
      </c>
      <c r="AH15">
        <v>16.423999999999999</v>
      </c>
      <c r="AI15">
        <v>-4.3179999999999996</v>
      </c>
      <c r="AJ15" s="10">
        <v>0</v>
      </c>
      <c r="AR15" s="2" t="s">
        <v>51</v>
      </c>
      <c r="AS15">
        <v>-117.643</v>
      </c>
      <c r="AT15">
        <v>19.585999999999999</v>
      </c>
      <c r="AU15">
        <v>-6.0060000000000002</v>
      </c>
      <c r="AV15" s="10">
        <v>0</v>
      </c>
      <c r="AX15" s="2" t="s">
        <v>21</v>
      </c>
      <c r="AY15" s="3">
        <v>20</v>
      </c>
      <c r="BD15" s="2" t="s">
        <v>21</v>
      </c>
      <c r="BE15" s="3">
        <v>13</v>
      </c>
      <c r="BJ15" s="2" t="s">
        <v>21</v>
      </c>
      <c r="BK15" s="3">
        <v>1</v>
      </c>
      <c r="BP15" s="2" t="s">
        <v>22</v>
      </c>
      <c r="BQ15" s="3">
        <v>103</v>
      </c>
      <c r="CB15" s="2" t="s">
        <v>24</v>
      </c>
      <c r="CC15" s="3">
        <v>0.81599999999999995</v>
      </c>
    </row>
    <row r="16" spans="1:101" ht="15.75" thickBot="1" x14ac:dyDescent="0.3">
      <c r="B16" s="2" t="s">
        <v>21</v>
      </c>
      <c r="C16" s="3">
        <v>1</v>
      </c>
      <c r="H16" s="2" t="s">
        <v>82</v>
      </c>
      <c r="I16">
        <v>-153.92699999999999</v>
      </c>
      <c r="J16">
        <v>36.005000000000003</v>
      </c>
      <c r="K16">
        <v>-4.2750000000000004</v>
      </c>
      <c r="L16" s="10">
        <v>1E-4</v>
      </c>
      <c r="N16" s="14" t="s">
        <v>20</v>
      </c>
      <c r="O16" s="17"/>
      <c r="Z16" s="2" t="s">
        <v>79</v>
      </c>
      <c r="AA16">
        <v>-81.765000000000001</v>
      </c>
      <c r="AB16">
        <v>49.112000000000002</v>
      </c>
      <c r="AC16">
        <v>-1.665</v>
      </c>
      <c r="AD16" s="10">
        <v>9.9400000000000002E-2</v>
      </c>
      <c r="AF16" s="2" t="s">
        <v>52</v>
      </c>
      <c r="AG16">
        <v>-34.435000000000002</v>
      </c>
      <c r="AH16">
        <v>14.477</v>
      </c>
      <c r="AI16">
        <v>-2.379</v>
      </c>
      <c r="AJ16" s="10">
        <v>1.9599999999999999E-2</v>
      </c>
      <c r="AL16" s="14" t="s">
        <v>20</v>
      </c>
      <c r="AM16" s="17"/>
      <c r="AR16" s="2" t="s">
        <v>52</v>
      </c>
      <c r="AS16">
        <v>-54.734999999999999</v>
      </c>
      <c r="AT16">
        <v>16.902000000000001</v>
      </c>
      <c r="AU16">
        <v>-3.238</v>
      </c>
      <c r="AV16" s="10">
        <v>1.6999999999999999E-3</v>
      </c>
      <c r="AX16" s="2" t="s">
        <v>22</v>
      </c>
      <c r="AY16" s="3">
        <v>103</v>
      </c>
      <c r="BD16" s="2" t="s">
        <v>22</v>
      </c>
      <c r="BE16" s="3">
        <v>103</v>
      </c>
      <c r="BJ16" s="2" t="s">
        <v>22</v>
      </c>
      <c r="BK16" s="3">
        <v>103</v>
      </c>
      <c r="BP16" s="2" t="s">
        <v>23</v>
      </c>
      <c r="BQ16" s="3">
        <v>96</v>
      </c>
      <c r="BV16" s="14" t="s">
        <v>20</v>
      </c>
      <c r="BW16" s="17"/>
      <c r="CB16" s="2" t="s">
        <v>25</v>
      </c>
      <c r="CC16" s="3">
        <v>0.80900000000000005</v>
      </c>
    </row>
    <row r="17" spans="2:81" ht="15.75" thickBot="1" x14ac:dyDescent="0.3">
      <c r="B17" s="2" t="s">
        <v>22</v>
      </c>
      <c r="C17" s="3">
        <v>103</v>
      </c>
      <c r="H17" s="4" t="s">
        <v>79</v>
      </c>
      <c r="I17" s="5">
        <v>-162.25200000000001</v>
      </c>
      <c r="J17" s="5">
        <v>34.305</v>
      </c>
      <c r="K17" s="5">
        <v>-4.7300000000000004</v>
      </c>
      <c r="L17" s="16">
        <v>0</v>
      </c>
      <c r="N17" s="2" t="s">
        <v>21</v>
      </c>
      <c r="O17" s="3">
        <v>1</v>
      </c>
      <c r="T17" s="14" t="s">
        <v>20</v>
      </c>
      <c r="U17" s="17"/>
      <c r="Z17" s="4" t="s">
        <v>43</v>
      </c>
      <c r="AA17" s="5">
        <v>0.35099999999999998</v>
      </c>
      <c r="AB17" s="5">
        <v>0.10100000000000001</v>
      </c>
      <c r="AC17" s="5">
        <v>3.492</v>
      </c>
      <c r="AD17" s="16">
        <v>8.0000000000000004E-4</v>
      </c>
      <c r="AF17" s="2" t="s">
        <v>84</v>
      </c>
      <c r="AG17">
        <v>-119.90300000000001</v>
      </c>
      <c r="AH17">
        <v>34.363999999999997</v>
      </c>
      <c r="AI17">
        <v>-3.4889999999999999</v>
      </c>
      <c r="AJ17" s="10">
        <v>8.0000000000000004E-4</v>
      </c>
      <c r="AL17" s="2" t="s">
        <v>21</v>
      </c>
      <c r="AM17" s="3">
        <v>1</v>
      </c>
      <c r="AR17" s="2" t="s">
        <v>82</v>
      </c>
      <c r="AS17">
        <v>-133.077</v>
      </c>
      <c r="AT17">
        <v>42.429000000000002</v>
      </c>
      <c r="AU17">
        <v>-3.1360000000000001</v>
      </c>
      <c r="AV17" s="10">
        <v>2.3E-3</v>
      </c>
      <c r="AX17" s="2" t="s">
        <v>23</v>
      </c>
      <c r="AY17" s="3">
        <v>95</v>
      </c>
      <c r="BD17" s="2" t="s">
        <v>23</v>
      </c>
      <c r="BE17" s="3">
        <v>95</v>
      </c>
      <c r="BJ17" s="2" t="s">
        <v>23</v>
      </c>
      <c r="BK17" s="3">
        <v>95</v>
      </c>
      <c r="BP17" s="2" t="s">
        <v>24</v>
      </c>
      <c r="BQ17" s="3">
        <v>0.82099999999999995</v>
      </c>
      <c r="BV17" s="2" t="s">
        <v>21</v>
      </c>
      <c r="BW17" s="3">
        <v>1</v>
      </c>
      <c r="CB17" s="2" t="s">
        <v>26</v>
      </c>
      <c r="CC17" s="3">
        <v>8.0180000000000007</v>
      </c>
    </row>
    <row r="18" spans="2:81" ht="15.75" thickBot="1" x14ac:dyDescent="0.3">
      <c r="B18" s="2" t="s">
        <v>23</v>
      </c>
      <c r="C18" s="3">
        <v>94</v>
      </c>
      <c r="N18" s="2" t="s">
        <v>22</v>
      </c>
      <c r="O18" s="3">
        <v>103</v>
      </c>
      <c r="T18" s="2" t="s">
        <v>21</v>
      </c>
      <c r="U18" s="3">
        <v>1</v>
      </c>
      <c r="AF18" s="2" t="s">
        <v>82</v>
      </c>
      <c r="AG18">
        <v>-101.27200000000001</v>
      </c>
      <c r="AH18">
        <v>36.634</v>
      </c>
      <c r="AI18">
        <v>-2.7639999999999998</v>
      </c>
      <c r="AJ18" s="10">
        <v>7.0000000000000001E-3</v>
      </c>
      <c r="AL18" s="2" t="s">
        <v>22</v>
      </c>
      <c r="AM18" s="3">
        <v>103</v>
      </c>
      <c r="AR18" s="2" t="s">
        <v>79</v>
      </c>
      <c r="AS18">
        <v>-126.19499999999999</v>
      </c>
      <c r="AT18">
        <v>42.256999999999998</v>
      </c>
      <c r="AU18">
        <v>-2.9860000000000002</v>
      </c>
      <c r="AV18" s="10">
        <v>3.7000000000000002E-3</v>
      </c>
      <c r="AX18" s="2" t="s">
        <v>24</v>
      </c>
      <c r="AY18" s="3">
        <v>0.89300000000000002</v>
      </c>
      <c r="BD18" s="2" t="s">
        <v>24</v>
      </c>
      <c r="BE18" s="3">
        <v>0.89800000000000002</v>
      </c>
      <c r="BJ18" s="2" t="s">
        <v>24</v>
      </c>
      <c r="BK18" s="3">
        <v>0.874</v>
      </c>
      <c r="BP18" s="2" t="s">
        <v>25</v>
      </c>
      <c r="BQ18" s="3">
        <v>0.81</v>
      </c>
      <c r="BV18" s="2" t="s">
        <v>22</v>
      </c>
      <c r="BW18" s="3">
        <v>103</v>
      </c>
      <c r="CB18" s="2" t="s">
        <v>27</v>
      </c>
      <c r="CC18" s="3">
        <v>8.1460000000000008</v>
      </c>
    </row>
    <row r="19" spans="2:81" ht="15.75" thickBot="1" x14ac:dyDescent="0.3">
      <c r="B19" s="2" t="s">
        <v>24</v>
      </c>
      <c r="C19" s="3">
        <v>0.91800000000000004</v>
      </c>
      <c r="H19" s="14" t="s">
        <v>20</v>
      </c>
      <c r="I19" s="17"/>
      <c r="N19" s="2" t="s">
        <v>23</v>
      </c>
      <c r="O19" s="3">
        <v>93</v>
      </c>
      <c r="T19" s="2" t="s">
        <v>22</v>
      </c>
      <c r="U19" s="3">
        <v>103</v>
      </c>
      <c r="Z19" s="14" t="s">
        <v>20</v>
      </c>
      <c r="AA19" s="17"/>
      <c r="AF19" s="2" t="s">
        <v>79</v>
      </c>
      <c r="AG19">
        <v>-70.263000000000005</v>
      </c>
      <c r="AH19">
        <v>36.432000000000002</v>
      </c>
      <c r="AI19">
        <v>-1.929</v>
      </c>
      <c r="AJ19" s="10">
        <v>5.7000000000000002E-2</v>
      </c>
      <c r="AL19" s="2" t="s">
        <v>23</v>
      </c>
      <c r="AM19" s="3">
        <v>93</v>
      </c>
      <c r="AR19" s="4" t="s">
        <v>43</v>
      </c>
      <c r="AS19" s="5">
        <v>0.35</v>
      </c>
      <c r="AT19" s="5">
        <v>0.10199999999999999</v>
      </c>
      <c r="AU19" s="5">
        <v>3.4260000000000002</v>
      </c>
      <c r="AV19" s="16">
        <v>8.9999999999999998E-4</v>
      </c>
      <c r="AX19" s="2" t="s">
        <v>25</v>
      </c>
      <c r="AY19" s="3">
        <v>0.88500000000000001</v>
      </c>
      <c r="BD19" s="2" t="s">
        <v>25</v>
      </c>
      <c r="BE19" s="3">
        <v>0.89100000000000001</v>
      </c>
      <c r="BJ19" s="2" t="s">
        <v>25</v>
      </c>
      <c r="BK19" s="3">
        <v>0.86499999999999999</v>
      </c>
      <c r="BP19" s="2" t="s">
        <v>26</v>
      </c>
      <c r="BQ19" s="3">
        <v>7.6790000000000003</v>
      </c>
      <c r="BV19" s="2" t="s">
        <v>23</v>
      </c>
      <c r="BW19" s="3">
        <v>93</v>
      </c>
      <c r="CB19" s="2" t="s">
        <v>28</v>
      </c>
      <c r="CC19" s="57">
        <v>1260253.9099999999</v>
      </c>
    </row>
    <row r="20" spans="2:81" ht="15.75" thickBot="1" x14ac:dyDescent="0.3">
      <c r="B20" s="2" t="s">
        <v>25</v>
      </c>
      <c r="C20" s="3">
        <v>0.91100000000000003</v>
      </c>
      <c r="H20" s="2" t="s">
        <v>21</v>
      </c>
      <c r="I20" s="3">
        <v>1</v>
      </c>
      <c r="N20" s="2" t="s">
        <v>24</v>
      </c>
      <c r="O20" s="3">
        <v>0.82299999999999995</v>
      </c>
      <c r="T20" s="2" t="s">
        <v>23</v>
      </c>
      <c r="U20" s="3">
        <v>92</v>
      </c>
      <c r="Z20" s="7" t="s">
        <v>21</v>
      </c>
      <c r="AA20" s="8">
        <v>14</v>
      </c>
      <c r="AF20" s="4" t="s">
        <v>43</v>
      </c>
      <c r="AG20" s="5">
        <v>0.30599999999999999</v>
      </c>
      <c r="AH20" s="5">
        <v>0.104</v>
      </c>
      <c r="AI20" s="5">
        <v>2.9460000000000002</v>
      </c>
      <c r="AJ20" s="16">
        <v>4.1000000000000003E-3</v>
      </c>
      <c r="AL20" s="2" t="s">
        <v>24</v>
      </c>
      <c r="AM20" s="3">
        <v>0.77300000000000002</v>
      </c>
      <c r="AX20" s="2" t="s">
        <v>26</v>
      </c>
      <c r="AY20" s="3">
        <v>8.8290000000000006</v>
      </c>
      <c r="BD20" s="2" t="s">
        <v>26</v>
      </c>
      <c r="BE20" s="3">
        <v>7.1859999999999999</v>
      </c>
      <c r="BJ20" s="2" t="s">
        <v>26</v>
      </c>
      <c r="BK20" s="3">
        <v>7.4850000000000003</v>
      </c>
      <c r="BP20" s="2" t="s">
        <v>27</v>
      </c>
      <c r="BQ20" s="3">
        <v>7.8579999999999997</v>
      </c>
      <c r="BV20" s="2" t="s">
        <v>24</v>
      </c>
      <c r="BW20" s="3">
        <v>0.88700000000000001</v>
      </c>
      <c r="CB20" s="2" t="s">
        <v>29</v>
      </c>
      <c r="CC20" s="9">
        <v>283608.21999999997</v>
      </c>
    </row>
    <row r="21" spans="2:81" ht="15.75" thickBot="1" x14ac:dyDescent="0.3">
      <c r="B21" s="2" t="s">
        <v>26</v>
      </c>
      <c r="C21" s="3">
        <v>6.798</v>
      </c>
      <c r="H21" s="2" t="s">
        <v>22</v>
      </c>
      <c r="I21" s="3">
        <v>103</v>
      </c>
      <c r="N21" s="2" t="s">
        <v>25</v>
      </c>
      <c r="O21" s="3">
        <v>0.80500000000000005</v>
      </c>
      <c r="T21" s="2" t="s">
        <v>24</v>
      </c>
      <c r="U21" s="3">
        <v>0.89100000000000001</v>
      </c>
      <c r="Z21" s="2" t="s">
        <v>22</v>
      </c>
      <c r="AA21" s="3">
        <v>103</v>
      </c>
      <c r="AL21" s="2" t="s">
        <v>25</v>
      </c>
      <c r="AM21" s="3">
        <v>0.752</v>
      </c>
      <c r="AR21" s="14" t="s">
        <v>20</v>
      </c>
      <c r="AS21" s="17"/>
      <c r="AX21" s="2" t="s">
        <v>27</v>
      </c>
      <c r="AY21" s="3">
        <v>9.0329999999999995</v>
      </c>
      <c r="BD21" s="2" t="s">
        <v>27</v>
      </c>
      <c r="BE21" s="3">
        <v>7.391</v>
      </c>
      <c r="BJ21" s="2" t="s">
        <v>27</v>
      </c>
      <c r="BK21" s="3">
        <v>7.69</v>
      </c>
      <c r="BP21" s="2" t="s">
        <v>28</v>
      </c>
      <c r="BQ21" s="9">
        <v>892371.51</v>
      </c>
      <c r="BV21" s="2" t="s">
        <v>25</v>
      </c>
      <c r="BW21" s="3">
        <v>0.877</v>
      </c>
      <c r="CB21" s="2" t="s">
        <v>30</v>
      </c>
      <c r="CC21" s="9">
        <v>2893.96</v>
      </c>
    </row>
    <row r="22" spans="2:81" ht="15.75" thickBot="1" x14ac:dyDescent="0.3">
      <c r="B22" s="2" t="s">
        <v>27</v>
      </c>
      <c r="C22" s="3">
        <v>7.0289999999999999</v>
      </c>
      <c r="H22" s="2" t="s">
        <v>23</v>
      </c>
      <c r="I22" s="3">
        <v>90</v>
      </c>
      <c r="L22" t="s">
        <v>19</v>
      </c>
      <c r="N22" s="2" t="s">
        <v>26</v>
      </c>
      <c r="O22" s="3">
        <v>7.62</v>
      </c>
      <c r="T22" s="2" t="s">
        <v>25</v>
      </c>
      <c r="U22" s="3">
        <v>0.879</v>
      </c>
      <c r="Z22" s="2" t="s">
        <v>23</v>
      </c>
      <c r="AA22" s="3">
        <v>90</v>
      </c>
      <c r="AF22" s="14" t="s">
        <v>20</v>
      </c>
      <c r="AG22" s="17"/>
      <c r="AL22" s="2" t="s">
        <v>26</v>
      </c>
      <c r="AM22" s="3">
        <v>7.8460000000000001</v>
      </c>
      <c r="AR22" s="2" t="s">
        <v>21</v>
      </c>
      <c r="AS22" s="3">
        <v>8</v>
      </c>
      <c r="AX22" s="2" t="s">
        <v>28</v>
      </c>
      <c r="AY22" s="9">
        <v>5003053.1100000003</v>
      </c>
      <c r="BD22" s="2" t="s">
        <v>28</v>
      </c>
      <c r="BE22" s="9">
        <v>1025871.09</v>
      </c>
      <c r="BJ22" s="2" t="s">
        <v>28</v>
      </c>
      <c r="BK22" s="9">
        <v>1091801.79</v>
      </c>
      <c r="BP22" s="2" t="s">
        <v>29</v>
      </c>
      <c r="BQ22" s="9">
        <v>194347.7</v>
      </c>
      <c r="BV22" s="2" t="s">
        <v>26</v>
      </c>
      <c r="BW22" s="3">
        <v>7.625</v>
      </c>
      <c r="CB22" s="2" t="s">
        <v>31</v>
      </c>
      <c r="CC22" s="3">
        <v>53.8</v>
      </c>
    </row>
    <row r="23" spans="2:81" x14ac:dyDescent="0.25">
      <c r="B23" s="2" t="s">
        <v>28</v>
      </c>
      <c r="C23" s="9">
        <v>871618.65</v>
      </c>
      <c r="H23" s="2" t="s">
        <v>24</v>
      </c>
      <c r="I23" s="3">
        <v>0.89300000000000002</v>
      </c>
      <c r="N23" s="2" t="s">
        <v>27</v>
      </c>
      <c r="O23" s="3">
        <v>7.8760000000000003</v>
      </c>
      <c r="T23" s="2" t="s">
        <v>26</v>
      </c>
      <c r="U23" s="3">
        <v>8.2780000000000005</v>
      </c>
      <c r="Z23" s="2" t="s">
        <v>24</v>
      </c>
      <c r="AA23" s="3">
        <v>0.93700000000000006</v>
      </c>
      <c r="AF23" s="2" t="s">
        <v>21</v>
      </c>
      <c r="AG23" s="3">
        <v>10</v>
      </c>
      <c r="AL23" s="2" t="s">
        <v>27</v>
      </c>
      <c r="AM23" s="3">
        <v>8.1020000000000003</v>
      </c>
      <c r="AR23" s="2" t="s">
        <v>22</v>
      </c>
      <c r="AS23" s="3">
        <v>103</v>
      </c>
      <c r="AX23" s="2" t="s">
        <v>29</v>
      </c>
      <c r="AY23" s="9">
        <v>601973.77</v>
      </c>
      <c r="BD23" s="2" t="s">
        <v>29</v>
      </c>
      <c r="BE23" s="9">
        <v>116454.92</v>
      </c>
      <c r="BJ23" s="2" t="s">
        <v>29</v>
      </c>
      <c r="BK23" s="9">
        <v>157136.35999999999</v>
      </c>
      <c r="BP23" s="2" t="s">
        <v>30</v>
      </c>
      <c r="BQ23" s="9">
        <v>2024.46</v>
      </c>
      <c r="BV23" s="2" t="s">
        <v>27</v>
      </c>
      <c r="BW23" s="3">
        <v>7.8810000000000002</v>
      </c>
      <c r="CB23" s="2" t="s">
        <v>32</v>
      </c>
      <c r="CC23" s="3">
        <v>39.729999999999997</v>
      </c>
    </row>
    <row r="24" spans="2:81" x14ac:dyDescent="0.25">
      <c r="B24" s="2" t="s">
        <v>29</v>
      </c>
      <c r="C24" s="9">
        <v>77520.95</v>
      </c>
      <c r="H24" s="2" t="s">
        <v>25</v>
      </c>
      <c r="I24" s="3">
        <v>0.879</v>
      </c>
      <c r="N24" s="2" t="s">
        <v>28</v>
      </c>
      <c r="O24" s="9">
        <v>801342.41</v>
      </c>
      <c r="T24" s="2" t="s">
        <v>27</v>
      </c>
      <c r="U24" s="3">
        <v>8.5589999999999993</v>
      </c>
      <c r="Z24" s="2" t="s">
        <v>25</v>
      </c>
      <c r="AA24" s="3">
        <v>0.92900000000000005</v>
      </c>
      <c r="AF24" s="2" t="s">
        <v>22</v>
      </c>
      <c r="AG24" s="3">
        <v>103</v>
      </c>
      <c r="AL24" s="2" t="s">
        <v>28</v>
      </c>
      <c r="AM24" s="9">
        <v>739929.56</v>
      </c>
      <c r="AR24" s="2" t="s">
        <v>23</v>
      </c>
      <c r="AS24" s="3">
        <v>88</v>
      </c>
      <c r="AX24" s="2" t="s">
        <v>30</v>
      </c>
      <c r="AY24" s="9">
        <v>6336.57</v>
      </c>
      <c r="BD24" s="2" t="s">
        <v>30</v>
      </c>
      <c r="BE24" s="9">
        <v>1225.8399999999999</v>
      </c>
      <c r="BJ24" s="2" t="s">
        <v>30</v>
      </c>
      <c r="BK24" s="9">
        <v>1654.07</v>
      </c>
      <c r="BP24" s="2" t="s">
        <v>31</v>
      </c>
      <c r="BQ24" s="3">
        <v>44.99</v>
      </c>
      <c r="BV24" s="2" t="s">
        <v>28</v>
      </c>
      <c r="BW24" s="9">
        <v>1370615.66</v>
      </c>
      <c r="CB24" s="2" t="s">
        <v>33</v>
      </c>
      <c r="CC24" s="10">
        <v>5.3600000000000002E-2</v>
      </c>
    </row>
    <row r="25" spans="2:81" ht="15.75" thickBot="1" x14ac:dyDescent="0.3">
      <c r="B25" s="2" t="s">
        <v>30</v>
      </c>
      <c r="C25" s="3">
        <v>824.69</v>
      </c>
      <c r="H25" s="2" t="s">
        <v>26</v>
      </c>
      <c r="I25" s="3">
        <v>7.0919999999999996</v>
      </c>
      <c r="N25" s="2" t="s">
        <v>29</v>
      </c>
      <c r="O25" s="9">
        <v>172889.73</v>
      </c>
      <c r="T25" s="2" t="s">
        <v>28</v>
      </c>
      <c r="U25" s="9">
        <v>2663656.54</v>
      </c>
      <c r="Z25" s="2" t="s">
        <v>26</v>
      </c>
      <c r="AA25" s="3">
        <v>7.7930000000000001</v>
      </c>
      <c r="AF25" s="2" t="s">
        <v>23</v>
      </c>
      <c r="AG25" s="3">
        <v>87</v>
      </c>
      <c r="AL25" s="2" t="s">
        <v>29</v>
      </c>
      <c r="AM25" s="9">
        <v>216701.57</v>
      </c>
      <c r="AR25" s="2" t="s">
        <v>24</v>
      </c>
      <c r="AS25" s="3">
        <v>0.88300000000000001</v>
      </c>
      <c r="AX25" s="2" t="s">
        <v>31</v>
      </c>
      <c r="AY25" s="3">
        <v>79.599999999999994</v>
      </c>
      <c r="BD25" s="2" t="s">
        <v>31</v>
      </c>
      <c r="BE25" s="3">
        <v>35.01</v>
      </c>
      <c r="BJ25" s="2" t="s">
        <v>31</v>
      </c>
      <c r="BK25" s="3">
        <v>40.67</v>
      </c>
      <c r="BP25" s="2" t="s">
        <v>32</v>
      </c>
      <c r="BQ25" s="3">
        <v>32.25</v>
      </c>
      <c r="BV25" s="2" t="s">
        <v>29</v>
      </c>
      <c r="BW25" s="9">
        <v>173822.84</v>
      </c>
      <c r="CB25" s="4" t="s">
        <v>34</v>
      </c>
      <c r="CC25" s="11">
        <v>1.609</v>
      </c>
    </row>
    <row r="26" spans="2:81" x14ac:dyDescent="0.25">
      <c r="B26" s="2" t="s">
        <v>31</v>
      </c>
      <c r="C26" s="3">
        <v>28.72</v>
      </c>
      <c r="H26" s="2" t="s">
        <v>27</v>
      </c>
      <c r="I26" s="3">
        <v>7.4240000000000004</v>
      </c>
      <c r="N26" s="2" t="s">
        <v>30</v>
      </c>
      <c r="O26" s="9">
        <v>1859.03</v>
      </c>
      <c r="T26" s="2" t="s">
        <v>29</v>
      </c>
      <c r="U26" s="9">
        <v>327336.25</v>
      </c>
      <c r="Z26" s="2" t="s">
        <v>27</v>
      </c>
      <c r="AA26" s="3">
        <v>8.1259999999999994</v>
      </c>
      <c r="AF26" s="2" t="s">
        <v>24</v>
      </c>
      <c r="AG26" s="3">
        <v>0.93799999999999994</v>
      </c>
      <c r="AL26" s="2" t="s">
        <v>30</v>
      </c>
      <c r="AM26" s="9">
        <v>2330.12</v>
      </c>
      <c r="AR26" s="2" t="s">
        <v>25</v>
      </c>
      <c r="AS26" s="3">
        <v>0.86399999999999999</v>
      </c>
      <c r="AX26" s="2" t="s">
        <v>32</v>
      </c>
      <c r="AY26" s="3">
        <v>59.69</v>
      </c>
      <c r="BD26" s="2" t="s">
        <v>32</v>
      </c>
      <c r="BE26" s="3">
        <v>26.29</v>
      </c>
      <c r="BJ26" s="2" t="s">
        <v>32</v>
      </c>
      <c r="BK26" s="3">
        <v>29.2</v>
      </c>
      <c r="BP26" s="2" t="s">
        <v>33</v>
      </c>
      <c r="BQ26" s="10">
        <v>6.9500000000000006E-2</v>
      </c>
      <c r="BV26" s="2" t="s">
        <v>30</v>
      </c>
      <c r="BW26" s="9">
        <v>1869.06</v>
      </c>
    </row>
    <row r="27" spans="2:81" ht="15.75" thickBot="1" x14ac:dyDescent="0.3">
      <c r="B27" s="2" t="s">
        <v>32</v>
      </c>
      <c r="C27" s="3">
        <v>21.04</v>
      </c>
      <c r="H27" s="2" t="s">
        <v>28</v>
      </c>
      <c r="I27" s="9">
        <v>803200.66</v>
      </c>
      <c r="N27" s="2" t="s">
        <v>31</v>
      </c>
      <c r="O27" s="3">
        <v>43.12</v>
      </c>
      <c r="T27" s="2" t="s">
        <v>30</v>
      </c>
      <c r="U27" s="9">
        <v>3558</v>
      </c>
      <c r="Z27" s="2" t="s">
        <v>28</v>
      </c>
      <c r="AA27" s="9">
        <v>2881852.37</v>
      </c>
      <c r="AF27" s="2" t="s">
        <v>25</v>
      </c>
      <c r="AG27" s="3">
        <v>0.92700000000000005</v>
      </c>
      <c r="AL27" s="2" t="s">
        <v>31</v>
      </c>
      <c r="AM27" s="3">
        <v>48.27</v>
      </c>
      <c r="AR27" s="2" t="s">
        <v>26</v>
      </c>
      <c r="AS27" s="3">
        <v>7.4539999999999997</v>
      </c>
      <c r="AX27" s="2" t="s">
        <v>33</v>
      </c>
      <c r="AY27" s="10">
        <v>7.9000000000000001E-2</v>
      </c>
      <c r="BD27" s="2" t="s">
        <v>33</v>
      </c>
      <c r="BE27" s="10">
        <v>4.2900000000000001E-2</v>
      </c>
      <c r="BJ27" s="2" t="s">
        <v>33</v>
      </c>
      <c r="BK27" s="10">
        <v>3.7100000000000001E-2</v>
      </c>
      <c r="BP27" s="4" t="s">
        <v>34</v>
      </c>
      <c r="BQ27" s="11">
        <v>1.786</v>
      </c>
      <c r="BV27" s="2" t="s">
        <v>31</v>
      </c>
      <c r="BW27" s="3">
        <v>43.23</v>
      </c>
    </row>
    <row r="28" spans="2:81" ht="15.75" thickBot="1" x14ac:dyDescent="0.3">
      <c r="B28" s="2" t="s">
        <v>33</v>
      </c>
      <c r="C28" s="10">
        <v>3.0800000000000001E-2</v>
      </c>
      <c r="H28" s="2" t="s">
        <v>29</v>
      </c>
      <c r="I28" s="9">
        <v>96191.11</v>
      </c>
      <c r="N28" s="2" t="s">
        <v>32</v>
      </c>
      <c r="O28" s="3">
        <v>33.11</v>
      </c>
      <c r="T28" s="2" t="s">
        <v>31</v>
      </c>
      <c r="U28" s="3">
        <v>59.65</v>
      </c>
      <c r="Z28" s="2" t="s">
        <v>29</v>
      </c>
      <c r="AA28" s="9">
        <v>193971.96</v>
      </c>
      <c r="AF28" s="2" t="s">
        <v>26</v>
      </c>
      <c r="AG28" s="3">
        <v>7.1639999999999997</v>
      </c>
      <c r="AL28" s="2" t="s">
        <v>32</v>
      </c>
      <c r="AM28" s="3">
        <v>36.86</v>
      </c>
      <c r="AR28" s="2" t="s">
        <v>27</v>
      </c>
      <c r="AS28" s="3">
        <v>7.8369999999999997</v>
      </c>
      <c r="AX28" s="4" t="s">
        <v>34</v>
      </c>
      <c r="AY28" s="11">
        <v>1.8149999999999999</v>
      </c>
      <c r="BD28" s="4" t="s">
        <v>34</v>
      </c>
      <c r="BE28" s="11">
        <v>1.7310000000000001</v>
      </c>
      <c r="BJ28" s="4" t="s">
        <v>34</v>
      </c>
      <c r="BK28" s="11">
        <v>1.962</v>
      </c>
      <c r="BV28" s="2" t="s">
        <v>32</v>
      </c>
      <c r="BW28" s="3">
        <v>31.04</v>
      </c>
    </row>
    <row r="29" spans="2:81" ht="15.75" thickBot="1" x14ac:dyDescent="0.3">
      <c r="B29" s="4" t="s">
        <v>34</v>
      </c>
      <c r="C29" s="11">
        <v>1.905</v>
      </c>
      <c r="H29" s="2" t="s">
        <v>30</v>
      </c>
      <c r="I29" s="9">
        <v>1068.79</v>
      </c>
      <c r="N29" s="2" t="s">
        <v>33</v>
      </c>
      <c r="O29" s="10">
        <v>5.0599999999999999E-2</v>
      </c>
      <c r="T29" s="2" t="s">
        <v>32</v>
      </c>
      <c r="U29" s="3">
        <v>44.52</v>
      </c>
      <c r="Z29" s="2" t="s">
        <v>30</v>
      </c>
      <c r="AA29" s="9">
        <v>2155.2399999999998</v>
      </c>
      <c r="AF29" s="2" t="s">
        <v>27</v>
      </c>
      <c r="AG29" s="3">
        <v>7.5730000000000004</v>
      </c>
      <c r="AL29" s="2" t="s">
        <v>33</v>
      </c>
      <c r="AM29" s="10">
        <v>4.6600000000000003E-2</v>
      </c>
      <c r="AR29" s="2" t="s">
        <v>28</v>
      </c>
      <c r="AS29" s="9">
        <v>998660.23</v>
      </c>
      <c r="BV29" s="2" t="s">
        <v>33</v>
      </c>
      <c r="BW29" s="10">
        <v>5.3600000000000002E-2</v>
      </c>
    </row>
    <row r="30" spans="2:81" ht="15.75" thickBot="1" x14ac:dyDescent="0.3">
      <c r="H30" s="2" t="s">
        <v>31</v>
      </c>
      <c r="I30" s="3">
        <v>32.69</v>
      </c>
      <c r="N30" s="4" t="s">
        <v>34</v>
      </c>
      <c r="O30" s="11">
        <v>1.488</v>
      </c>
      <c r="T30" s="2" t="s">
        <v>33</v>
      </c>
      <c r="U30" s="10">
        <v>4.9700000000000001E-2</v>
      </c>
      <c r="Z30" s="2" t="s">
        <v>31</v>
      </c>
      <c r="AA30" s="3">
        <v>46.42</v>
      </c>
      <c r="AF30" s="2" t="s">
        <v>28</v>
      </c>
      <c r="AG30" s="9">
        <v>1468658.49</v>
      </c>
      <c r="AL30" s="4" t="s">
        <v>34</v>
      </c>
      <c r="AM30" s="11">
        <v>1.7509999999999999</v>
      </c>
      <c r="AR30" s="2" t="s">
        <v>29</v>
      </c>
      <c r="AS30" s="9">
        <v>132882.21</v>
      </c>
      <c r="BV30" s="4" t="s">
        <v>34</v>
      </c>
      <c r="BW30" s="11">
        <v>1.806</v>
      </c>
    </row>
    <row r="31" spans="2:81" ht="15.75" thickBot="1" x14ac:dyDescent="0.3">
      <c r="H31" s="2" t="s">
        <v>32</v>
      </c>
      <c r="I31" s="3">
        <v>22.98</v>
      </c>
      <c r="T31" s="4" t="s">
        <v>34</v>
      </c>
      <c r="U31" s="11">
        <v>1.629</v>
      </c>
      <c r="Z31" s="2" t="s">
        <v>32</v>
      </c>
      <c r="AA31" s="3">
        <v>33.47</v>
      </c>
      <c r="AF31" s="2" t="s">
        <v>29</v>
      </c>
      <c r="AG31" s="9">
        <v>97535.2</v>
      </c>
      <c r="AR31" s="2" t="s">
        <v>30</v>
      </c>
      <c r="AS31" s="9">
        <v>1510.03</v>
      </c>
    </row>
    <row r="32" spans="2:81" x14ac:dyDescent="0.25">
      <c r="H32" s="2" t="s">
        <v>33</v>
      </c>
      <c r="I32" s="10">
        <v>3.1099999999999999E-2</v>
      </c>
      <c r="Z32" s="2" t="s">
        <v>33</v>
      </c>
      <c r="AA32" s="10">
        <v>7.3999999999999996E-2</v>
      </c>
      <c r="AF32" s="2" t="s">
        <v>30</v>
      </c>
      <c r="AG32" s="9">
        <v>1121.0899999999999</v>
      </c>
      <c r="AR32" s="2" t="s">
        <v>31</v>
      </c>
      <c r="AS32" s="3">
        <v>38.86</v>
      </c>
    </row>
    <row r="33" spans="8:45" ht="15.75" thickBot="1" x14ac:dyDescent="0.3">
      <c r="H33" s="4" t="s">
        <v>34</v>
      </c>
      <c r="I33" s="11">
        <v>1.8049999999999999</v>
      </c>
      <c r="Z33" s="4" t="s">
        <v>34</v>
      </c>
      <c r="AA33" s="11">
        <v>1.857</v>
      </c>
      <c r="AF33" s="2" t="s">
        <v>31</v>
      </c>
      <c r="AG33" s="3">
        <v>33.479999999999997</v>
      </c>
      <c r="AR33" s="2" t="s">
        <v>32</v>
      </c>
      <c r="AS33" s="3">
        <v>29.28</v>
      </c>
    </row>
    <row r="34" spans="8:45" x14ac:dyDescent="0.25">
      <c r="AF34" s="2" t="s">
        <v>32</v>
      </c>
      <c r="AG34" s="3">
        <v>25.39</v>
      </c>
      <c r="AR34" s="2" t="s">
        <v>33</v>
      </c>
      <c r="AS34" s="10">
        <v>4.7399999999999998E-2</v>
      </c>
    </row>
    <row r="35" spans="8:45" ht="15.75" thickBot="1" x14ac:dyDescent="0.3">
      <c r="AF35" s="2" t="s">
        <v>33</v>
      </c>
      <c r="AG35" s="10">
        <v>3.7100000000000001E-2</v>
      </c>
      <c r="AR35" s="4" t="s">
        <v>34</v>
      </c>
      <c r="AS35" s="11">
        <v>1.81</v>
      </c>
    </row>
    <row r="36" spans="8:45" ht="15.75" thickBot="1" x14ac:dyDescent="0.3">
      <c r="AF36" s="4" t="s">
        <v>34</v>
      </c>
      <c r="AG36" s="11">
        <v>1.879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4A92-70FE-4013-8044-C692BB1FAD37}">
  <dimension ref="A1:CF23"/>
  <sheetViews>
    <sheetView zoomScaleNormal="100" workbookViewId="0">
      <pane ySplit="2" topLeftCell="A3" activePane="bottomLeft" state="frozen"/>
      <selection pane="bottomLeft" activeCell="A7" sqref="A7"/>
    </sheetView>
  </sheetViews>
  <sheetFormatPr defaultRowHeight="15" x14ac:dyDescent="0.25"/>
  <cols>
    <col min="1" max="1" width="22" bestFit="1" customWidth="1"/>
    <col min="2" max="2" width="22.5703125" bestFit="1" customWidth="1"/>
    <col min="3" max="3" width="10.5703125" bestFit="1" customWidth="1"/>
    <col min="8" max="8" width="22.5703125" bestFit="1" customWidth="1"/>
    <col min="9" max="9" width="12.140625" bestFit="1" customWidth="1"/>
    <col min="14" max="14" width="22.5703125" bestFit="1" customWidth="1"/>
    <col min="15" max="15" width="10.5703125" bestFit="1" customWidth="1"/>
    <col min="20" max="20" width="22.5703125" bestFit="1" customWidth="1"/>
    <col min="21" max="21" width="12.140625" bestFit="1" customWidth="1"/>
    <col min="26" max="26" width="22.5703125" bestFit="1" customWidth="1"/>
    <col min="27" max="27" width="8.42578125" bestFit="1" customWidth="1"/>
    <col min="31" max="31" width="3.85546875" customWidth="1"/>
    <col min="32" max="32" width="22.5703125" bestFit="1" customWidth="1"/>
    <col min="33" max="33" width="12.140625" bestFit="1" customWidth="1"/>
    <col min="37" max="37" width="4.85546875" customWidth="1"/>
    <col min="38" max="38" width="22.5703125" bestFit="1" customWidth="1"/>
    <col min="39" max="39" width="9.5703125" bestFit="1" customWidth="1"/>
    <col min="43" max="43" width="4.85546875" customWidth="1"/>
    <col min="44" max="44" width="22.5703125" bestFit="1" customWidth="1"/>
    <col min="45" max="45" width="9.5703125" bestFit="1" customWidth="1"/>
    <col min="49" max="49" width="6.140625" customWidth="1"/>
    <col min="50" max="50" width="22.5703125" bestFit="1" customWidth="1"/>
    <col min="51" max="51" width="8" bestFit="1" customWidth="1"/>
    <col min="55" max="55" width="5.5703125" customWidth="1"/>
    <col min="56" max="56" width="22.5703125" bestFit="1" customWidth="1"/>
    <col min="57" max="57" width="12.140625" bestFit="1" customWidth="1"/>
    <col min="61" max="61" width="4.85546875" customWidth="1"/>
    <col min="62" max="62" width="22.5703125" bestFit="1" customWidth="1"/>
    <col min="63" max="63" width="10.5703125" bestFit="1" customWidth="1"/>
    <col min="67" max="67" width="5.85546875" customWidth="1"/>
    <col min="68" max="68" width="22.5703125" bestFit="1" customWidth="1"/>
    <col min="69" max="69" width="10.5703125" bestFit="1" customWidth="1"/>
    <col min="73" max="73" width="6.28515625" customWidth="1"/>
    <col min="74" max="74" width="22.5703125" bestFit="1" customWidth="1"/>
    <col min="75" max="75" width="10.5703125" bestFit="1" customWidth="1"/>
    <col min="76" max="76" width="8.42578125" bestFit="1" customWidth="1"/>
    <col min="77" max="77" width="9.140625" bestFit="1" customWidth="1"/>
    <col min="79" max="79" width="7.140625" customWidth="1"/>
    <col min="80" max="80" width="22.5703125" bestFit="1" customWidth="1"/>
    <col min="81" max="81" width="12.140625" bestFit="1" customWidth="1"/>
    <col min="82" max="83" width="9.140625" style="58"/>
  </cols>
  <sheetData>
    <row r="1" spans="1:83" ht="18.75" x14ac:dyDescent="0.3">
      <c r="A1" s="77" t="s">
        <v>123</v>
      </c>
    </row>
    <row r="2" spans="1:83" ht="15.75" thickBot="1" x14ac:dyDescent="0.3">
      <c r="B2" s="1" t="s">
        <v>6</v>
      </c>
      <c r="H2" s="1" t="s">
        <v>8</v>
      </c>
      <c r="N2" s="1" t="s">
        <v>9</v>
      </c>
      <c r="T2" s="1" t="s">
        <v>10</v>
      </c>
      <c r="Z2" s="1" t="s">
        <v>11</v>
      </c>
      <c r="AF2" s="1" t="s">
        <v>12</v>
      </c>
      <c r="AL2" s="1" t="s">
        <v>13</v>
      </c>
      <c r="AR2" s="1" t="s">
        <v>59</v>
      </c>
      <c r="AX2" s="1" t="s">
        <v>14</v>
      </c>
      <c r="BD2" s="1" t="s">
        <v>15</v>
      </c>
      <c r="BE2" t="s">
        <v>19</v>
      </c>
      <c r="BJ2" s="1" t="s">
        <v>16</v>
      </c>
      <c r="BP2" s="1" t="s">
        <v>17</v>
      </c>
      <c r="BV2" s="1" t="s">
        <v>18</v>
      </c>
      <c r="CB2" s="1" t="s">
        <v>103</v>
      </c>
      <c r="CD2"/>
      <c r="CE2"/>
    </row>
    <row r="3" spans="1:83" ht="15.75" thickBot="1" x14ac:dyDescent="0.3">
      <c r="B3" s="14" t="s">
        <v>20</v>
      </c>
      <c r="C3" s="17"/>
      <c r="H3" s="14" t="s">
        <v>20</v>
      </c>
      <c r="I3" s="17"/>
      <c r="N3" s="23" t="s">
        <v>20</v>
      </c>
      <c r="O3" s="24"/>
      <c r="T3" s="14" t="s">
        <v>20</v>
      </c>
      <c r="U3" s="17"/>
      <c r="Z3" s="14" t="s">
        <v>20</v>
      </c>
      <c r="AA3" s="17"/>
      <c r="AF3" s="14" t="s">
        <v>20</v>
      </c>
      <c r="AG3" s="19"/>
      <c r="AL3" s="14" t="s">
        <v>20</v>
      </c>
      <c r="AM3" s="17"/>
      <c r="AR3" s="14" t="s">
        <v>20</v>
      </c>
      <c r="AS3" s="17"/>
      <c r="AX3" s="14" t="s">
        <v>20</v>
      </c>
      <c r="AY3" s="17"/>
      <c r="BD3" s="14" t="s">
        <v>20</v>
      </c>
      <c r="BE3" s="17"/>
      <c r="BJ3" s="14" t="s">
        <v>20</v>
      </c>
      <c r="BK3" s="17"/>
      <c r="BP3" s="53" t="s">
        <v>20</v>
      </c>
      <c r="BQ3" s="54"/>
      <c r="BV3" s="14" t="s">
        <v>20</v>
      </c>
      <c r="BW3" s="17"/>
      <c r="CB3" s="14" t="s">
        <v>20</v>
      </c>
      <c r="CC3" s="17"/>
      <c r="CD3"/>
      <c r="CE3"/>
    </row>
    <row r="4" spans="1:83" x14ac:dyDescent="0.25">
      <c r="B4" s="2" t="s">
        <v>21</v>
      </c>
      <c r="C4" s="3">
        <v>10</v>
      </c>
      <c r="F4" t="s">
        <v>19</v>
      </c>
      <c r="H4" s="2" t="s">
        <v>21</v>
      </c>
      <c r="I4" s="3">
        <v>13</v>
      </c>
      <c r="N4" s="2" t="s">
        <v>21</v>
      </c>
      <c r="O4" s="3">
        <v>9</v>
      </c>
      <c r="T4" s="2" t="s">
        <v>21</v>
      </c>
      <c r="U4" s="3">
        <v>99</v>
      </c>
      <c r="Z4" s="2" t="s">
        <v>21</v>
      </c>
      <c r="AA4" s="3">
        <v>9</v>
      </c>
      <c r="AF4" s="2" t="s">
        <v>21</v>
      </c>
      <c r="AG4" s="3">
        <v>15</v>
      </c>
      <c r="AL4" s="2" t="s">
        <v>21</v>
      </c>
      <c r="AM4" s="3">
        <v>9</v>
      </c>
      <c r="AR4" s="2" t="s">
        <v>21</v>
      </c>
      <c r="AS4" s="3">
        <v>11</v>
      </c>
      <c r="AX4" s="2" t="s">
        <v>21</v>
      </c>
      <c r="AY4" s="3">
        <v>5</v>
      </c>
      <c r="BD4" s="2" t="s">
        <v>21</v>
      </c>
      <c r="BE4" s="3">
        <v>99</v>
      </c>
      <c r="BJ4" s="2" t="s">
        <v>21</v>
      </c>
      <c r="BK4" s="3">
        <v>99</v>
      </c>
      <c r="BP4" s="2" t="s">
        <v>21</v>
      </c>
      <c r="BQ4" s="3">
        <v>16</v>
      </c>
      <c r="BV4" s="2" t="s">
        <v>21</v>
      </c>
      <c r="BW4" s="3">
        <v>12</v>
      </c>
      <c r="CB4" s="2" t="s">
        <v>21</v>
      </c>
      <c r="CC4" s="3">
        <v>6</v>
      </c>
      <c r="CD4"/>
      <c r="CE4"/>
    </row>
    <row r="5" spans="1:83" x14ac:dyDescent="0.25">
      <c r="B5" s="2" t="s">
        <v>22</v>
      </c>
      <c r="C5" s="3">
        <v>78</v>
      </c>
      <c r="H5" s="2" t="s">
        <v>22</v>
      </c>
      <c r="I5" s="3">
        <v>66</v>
      </c>
      <c r="N5" s="2" t="s">
        <v>22</v>
      </c>
      <c r="O5" s="3">
        <v>78</v>
      </c>
      <c r="T5" s="2" t="s">
        <v>22</v>
      </c>
      <c r="U5" s="3">
        <v>79</v>
      </c>
      <c r="Z5" s="2" t="s">
        <v>22</v>
      </c>
      <c r="AA5" s="3">
        <v>78</v>
      </c>
      <c r="AF5" s="2" t="s">
        <v>22</v>
      </c>
      <c r="AG5" s="3">
        <v>78</v>
      </c>
      <c r="AL5" s="2" t="s">
        <v>22</v>
      </c>
      <c r="AM5" s="3">
        <v>66</v>
      </c>
      <c r="AR5" s="2" t="s">
        <v>22</v>
      </c>
      <c r="AS5" s="3">
        <v>78</v>
      </c>
      <c r="AX5" s="2" t="s">
        <v>22</v>
      </c>
      <c r="AY5" s="3">
        <v>78</v>
      </c>
      <c r="BD5" s="2" t="s">
        <v>22</v>
      </c>
      <c r="BE5" s="3">
        <v>91</v>
      </c>
      <c r="BJ5" s="2" t="s">
        <v>22</v>
      </c>
      <c r="BK5" s="3">
        <v>78</v>
      </c>
      <c r="BP5" s="2" t="s">
        <v>22</v>
      </c>
      <c r="BQ5" s="3">
        <v>66</v>
      </c>
      <c r="BV5" s="2" t="s">
        <v>22</v>
      </c>
      <c r="BW5" s="3">
        <v>78</v>
      </c>
      <c r="CB5" s="2" t="s">
        <v>22</v>
      </c>
      <c r="CC5" s="3">
        <v>78</v>
      </c>
      <c r="CD5"/>
      <c r="CE5"/>
    </row>
    <row r="6" spans="1:83" x14ac:dyDescent="0.25">
      <c r="B6" s="2" t="s">
        <v>23</v>
      </c>
      <c r="C6" s="3">
        <v>75</v>
      </c>
      <c r="H6" s="2" t="s">
        <v>23</v>
      </c>
      <c r="I6" s="3">
        <v>63</v>
      </c>
      <c r="N6" s="2" t="s">
        <v>23</v>
      </c>
      <c r="O6" s="3">
        <v>75</v>
      </c>
      <c r="T6" s="2" t="s">
        <v>23</v>
      </c>
      <c r="U6" s="3">
        <v>66</v>
      </c>
      <c r="Z6" s="2" t="s">
        <v>23</v>
      </c>
      <c r="AA6" s="3">
        <v>75</v>
      </c>
      <c r="AF6" s="2" t="s">
        <v>23</v>
      </c>
      <c r="AG6" s="3">
        <v>75</v>
      </c>
      <c r="AL6" s="2" t="s">
        <v>23</v>
      </c>
      <c r="AM6" s="3">
        <v>63</v>
      </c>
      <c r="AR6" s="2" t="s">
        <v>23</v>
      </c>
      <c r="AS6" s="3">
        <v>75</v>
      </c>
      <c r="AX6" s="2" t="s">
        <v>23</v>
      </c>
      <c r="AY6" s="3">
        <v>76</v>
      </c>
      <c r="BD6" s="2" t="s">
        <v>23</v>
      </c>
      <c r="BE6" s="3">
        <v>78</v>
      </c>
      <c r="BJ6" s="2" t="s">
        <v>23</v>
      </c>
      <c r="BK6" s="3">
        <v>64</v>
      </c>
      <c r="BP6" s="2" t="s">
        <v>23</v>
      </c>
      <c r="BQ6" s="3">
        <v>63</v>
      </c>
      <c r="BV6" s="2" t="s">
        <v>23</v>
      </c>
      <c r="BW6" s="3">
        <v>74</v>
      </c>
      <c r="CB6" s="2" t="s">
        <v>23</v>
      </c>
      <c r="CC6" s="3">
        <v>75</v>
      </c>
      <c r="CD6"/>
      <c r="CE6"/>
    </row>
    <row r="7" spans="1:83" x14ac:dyDescent="0.25">
      <c r="B7" s="2" t="s">
        <v>24</v>
      </c>
      <c r="C7" s="3">
        <v>0.81399999999999995</v>
      </c>
      <c r="H7" s="2" t="s">
        <v>24</v>
      </c>
      <c r="I7" s="3">
        <v>0.99</v>
      </c>
      <c r="N7" s="2" t="s">
        <v>24</v>
      </c>
      <c r="O7" s="3">
        <v>0.90100000000000002</v>
      </c>
      <c r="T7" s="2" t="s">
        <v>24</v>
      </c>
      <c r="U7" s="3">
        <v>0.99099999999999999</v>
      </c>
      <c r="Z7" s="2" t="s">
        <v>24</v>
      </c>
      <c r="AA7" s="3">
        <v>0.81200000000000006</v>
      </c>
      <c r="AF7" s="2" t="s">
        <v>24</v>
      </c>
      <c r="AG7" s="3">
        <v>0.99</v>
      </c>
      <c r="AL7" s="2" t="s">
        <v>24</v>
      </c>
      <c r="AM7" s="3">
        <v>0.98099999999999998</v>
      </c>
      <c r="AR7" s="2" t="s">
        <v>24</v>
      </c>
      <c r="AS7" s="3">
        <v>0.88900000000000001</v>
      </c>
      <c r="AX7" s="2" t="s">
        <v>24</v>
      </c>
      <c r="AY7" s="3">
        <v>0.55700000000000005</v>
      </c>
      <c r="BD7" s="2" t="s">
        <v>24</v>
      </c>
      <c r="BE7" s="3">
        <v>0.99299999999999999</v>
      </c>
      <c r="BJ7" s="2" t="s">
        <v>24</v>
      </c>
      <c r="BK7" s="3">
        <v>0.98299999999999998</v>
      </c>
      <c r="BP7" s="2" t="s">
        <v>24</v>
      </c>
      <c r="BQ7" s="3">
        <v>0.97599999999999998</v>
      </c>
      <c r="BV7" s="2" t="s">
        <v>24</v>
      </c>
      <c r="BW7" s="3">
        <v>0.96199999999999997</v>
      </c>
      <c r="CB7" s="2" t="s">
        <v>24</v>
      </c>
      <c r="CC7" s="3">
        <v>0.99299999999999999</v>
      </c>
      <c r="CD7"/>
      <c r="CE7"/>
    </row>
    <row r="8" spans="1:83" x14ac:dyDescent="0.25">
      <c r="B8" s="2" t="s">
        <v>25</v>
      </c>
      <c r="C8" s="3">
        <v>0.80900000000000005</v>
      </c>
      <c r="H8" s="2" t="s">
        <v>25</v>
      </c>
      <c r="I8" s="3">
        <v>0.99</v>
      </c>
      <c r="N8" s="2" t="s">
        <v>25</v>
      </c>
      <c r="O8" s="3">
        <v>0.89800000000000002</v>
      </c>
      <c r="T8" s="2" t="s">
        <v>25</v>
      </c>
      <c r="U8" s="3">
        <v>0.98899999999999999</v>
      </c>
      <c r="X8" t="s">
        <v>19</v>
      </c>
      <c r="Z8" s="2" t="s">
        <v>25</v>
      </c>
      <c r="AA8" s="3">
        <v>0.80700000000000005</v>
      </c>
      <c r="AF8" s="2" t="s">
        <v>25</v>
      </c>
      <c r="AG8" s="3">
        <v>0.99</v>
      </c>
      <c r="AL8" s="2" t="s">
        <v>25</v>
      </c>
      <c r="AM8" s="3">
        <v>0.98099999999999998</v>
      </c>
      <c r="AR8" s="2" t="s">
        <v>25</v>
      </c>
      <c r="AS8" s="3">
        <v>0.88600000000000001</v>
      </c>
      <c r="AX8" s="2" t="s">
        <v>25</v>
      </c>
      <c r="AY8" s="3">
        <v>0.55100000000000005</v>
      </c>
      <c r="BD8" s="2" t="s">
        <v>25</v>
      </c>
      <c r="BE8" s="3">
        <v>0.99099999999999999</v>
      </c>
      <c r="BJ8" s="2" t="s">
        <v>25</v>
      </c>
      <c r="BK8" s="3">
        <v>0.98</v>
      </c>
      <c r="BP8" s="2" t="s">
        <v>25</v>
      </c>
      <c r="BQ8" s="3">
        <v>0.97599999999999998</v>
      </c>
      <c r="BV8" s="2" t="s">
        <v>25</v>
      </c>
      <c r="BW8" s="3">
        <v>0.96099999999999997</v>
      </c>
      <c r="CB8" s="2" t="s">
        <v>25</v>
      </c>
      <c r="CC8" s="3">
        <v>0.99299999999999999</v>
      </c>
      <c r="CD8"/>
      <c r="CE8"/>
    </row>
    <row r="9" spans="1:83" x14ac:dyDescent="0.25">
      <c r="B9" s="2" t="s">
        <v>26</v>
      </c>
      <c r="C9" s="3">
        <v>7.4050000000000002</v>
      </c>
      <c r="H9" s="2" t="s">
        <v>26</v>
      </c>
      <c r="I9" s="3">
        <v>5.8259999999999996</v>
      </c>
      <c r="N9" s="2" t="s">
        <v>26</v>
      </c>
      <c r="O9" s="3">
        <v>5.2779999999999996</v>
      </c>
      <c r="T9" s="2" t="s">
        <v>26</v>
      </c>
      <c r="U9" s="3">
        <v>6.1870000000000003</v>
      </c>
      <c r="Z9" s="2" t="s">
        <v>26</v>
      </c>
      <c r="AA9" s="3">
        <v>2.9489999999999998</v>
      </c>
      <c r="AF9" s="2" t="s">
        <v>26</v>
      </c>
      <c r="AG9" s="3">
        <v>6.1470000000000002</v>
      </c>
      <c r="AL9" s="2" t="s">
        <v>26</v>
      </c>
      <c r="AM9" s="3">
        <v>2.8069999999999999</v>
      </c>
      <c r="AR9" s="2" t="s">
        <v>26</v>
      </c>
      <c r="AS9" s="3">
        <v>4.2590000000000003</v>
      </c>
      <c r="AX9" s="2" t="s">
        <v>26</v>
      </c>
      <c r="AY9" s="3">
        <v>0.45</v>
      </c>
      <c r="BD9" s="2" t="s">
        <v>26</v>
      </c>
      <c r="BE9" s="3">
        <v>5.375</v>
      </c>
      <c r="BJ9" s="2" t="s">
        <v>26</v>
      </c>
      <c r="BK9" s="3">
        <v>3.5590000000000002</v>
      </c>
      <c r="BP9" s="2" t="s">
        <v>26</v>
      </c>
      <c r="BQ9" s="3">
        <v>4.78</v>
      </c>
      <c r="BV9" s="2" t="s">
        <v>26</v>
      </c>
      <c r="BW9" s="3">
        <v>5.3419999999999996</v>
      </c>
      <c r="CB9" s="2" t="s">
        <v>26</v>
      </c>
      <c r="CC9" s="3">
        <v>5.6580000000000004</v>
      </c>
      <c r="CD9"/>
      <c r="CE9"/>
    </row>
    <row r="10" spans="1:83" x14ac:dyDescent="0.25">
      <c r="B10" s="2" t="s">
        <v>27</v>
      </c>
      <c r="C10" s="3">
        <v>7.4960000000000004</v>
      </c>
      <c r="H10" s="2" t="s">
        <v>27</v>
      </c>
      <c r="I10" s="3">
        <v>5.9260000000000002</v>
      </c>
      <c r="N10" s="2" t="s">
        <v>27</v>
      </c>
      <c r="O10" s="3">
        <v>5.3689999999999998</v>
      </c>
      <c r="T10" s="2" t="s">
        <v>27</v>
      </c>
      <c r="U10" s="3">
        <v>6.577</v>
      </c>
      <c r="Z10" s="2" t="s">
        <v>27</v>
      </c>
      <c r="AA10" s="3">
        <v>3.0390000000000001</v>
      </c>
      <c r="AF10" s="2" t="s">
        <v>27</v>
      </c>
      <c r="AG10" s="3">
        <v>6.2370000000000001</v>
      </c>
      <c r="AL10" s="2" t="s">
        <v>27</v>
      </c>
      <c r="AM10" s="3">
        <v>2.907</v>
      </c>
      <c r="AR10" s="2" t="s">
        <v>27</v>
      </c>
      <c r="AS10" s="3">
        <v>4.3499999999999996</v>
      </c>
      <c r="AX10" s="2" t="s">
        <v>27</v>
      </c>
      <c r="AY10" s="3">
        <v>0.51</v>
      </c>
      <c r="BD10" s="2" t="s">
        <v>27</v>
      </c>
      <c r="BE10" s="3">
        <v>5.734</v>
      </c>
      <c r="BJ10" s="2" t="s">
        <v>27</v>
      </c>
      <c r="BK10" s="3">
        <v>3.9820000000000002</v>
      </c>
      <c r="BP10" s="2" t="s">
        <v>27</v>
      </c>
      <c r="BQ10" s="3">
        <v>4.8789999999999996</v>
      </c>
      <c r="BV10" s="2" t="s">
        <v>27</v>
      </c>
      <c r="BW10" s="3">
        <v>5.4630000000000001</v>
      </c>
      <c r="CB10" s="2" t="s">
        <v>27</v>
      </c>
      <c r="CC10" s="3">
        <v>5.7480000000000002</v>
      </c>
      <c r="CD10"/>
      <c r="CE10"/>
    </row>
    <row r="11" spans="1:83" x14ac:dyDescent="0.25">
      <c r="B11" s="2" t="s">
        <v>28</v>
      </c>
      <c r="C11" s="9">
        <v>519488.19</v>
      </c>
      <c r="H11" s="2" t="s">
        <v>28</v>
      </c>
      <c r="I11" s="9">
        <v>1989810.7</v>
      </c>
      <c r="N11" s="2" t="s">
        <v>28</v>
      </c>
      <c r="O11" s="9">
        <v>128575.88</v>
      </c>
      <c r="T11" s="2" t="s">
        <v>28</v>
      </c>
      <c r="U11" s="9">
        <v>2969074.76</v>
      </c>
      <c r="Z11" s="2" t="s">
        <v>28</v>
      </c>
      <c r="AA11" s="9">
        <v>5945.69</v>
      </c>
      <c r="AF11" s="2" t="s">
        <v>28</v>
      </c>
      <c r="AG11" s="9">
        <v>3286582.01</v>
      </c>
      <c r="AL11" s="2" t="s">
        <v>28</v>
      </c>
      <c r="AM11" s="9">
        <v>52802.17</v>
      </c>
      <c r="AR11" s="2" t="s">
        <v>28</v>
      </c>
      <c r="AS11" s="9">
        <v>40932.25</v>
      </c>
      <c r="AX11" s="2" t="s">
        <v>28</v>
      </c>
      <c r="AY11" s="3">
        <v>146.24</v>
      </c>
      <c r="BD11" s="2" t="s">
        <v>28</v>
      </c>
      <c r="BE11" s="9">
        <v>1977353.09</v>
      </c>
      <c r="BJ11" s="2" t="s">
        <v>28</v>
      </c>
      <c r="BK11" s="9">
        <v>113925.58</v>
      </c>
      <c r="BP11" s="2" t="s">
        <v>28</v>
      </c>
      <c r="BQ11" s="9">
        <v>296472.5</v>
      </c>
      <c r="BV11" s="2" t="s">
        <v>28</v>
      </c>
      <c r="BW11" s="9">
        <v>375795.89</v>
      </c>
      <c r="CB11" s="2" t="s">
        <v>28</v>
      </c>
      <c r="CC11" s="9">
        <v>3036253.57</v>
      </c>
      <c r="CD11"/>
      <c r="CE11"/>
    </row>
    <row r="12" spans="1:83" x14ac:dyDescent="0.25">
      <c r="B12" s="2" t="s">
        <v>29</v>
      </c>
      <c r="C12" s="9">
        <v>118747.76</v>
      </c>
      <c r="H12" s="2" t="s">
        <v>29</v>
      </c>
      <c r="I12" s="9">
        <v>20438.830000000002</v>
      </c>
      <c r="N12" s="2" t="s">
        <v>29</v>
      </c>
      <c r="O12" s="9">
        <v>14153.66</v>
      </c>
      <c r="T12" s="2" t="s">
        <v>29</v>
      </c>
      <c r="U12" s="9">
        <v>27661.55</v>
      </c>
      <c r="Z12" s="2" t="s">
        <v>29</v>
      </c>
      <c r="AA12" s="9">
        <v>1378.16</v>
      </c>
      <c r="AF12" s="2" t="s">
        <v>29</v>
      </c>
      <c r="AG12" s="9">
        <v>33746.11</v>
      </c>
      <c r="AL12" s="2" t="s">
        <v>29</v>
      </c>
      <c r="AM12" s="3">
        <v>998.45</v>
      </c>
      <c r="AR12" s="2" t="s">
        <v>29</v>
      </c>
      <c r="AS12" s="9">
        <v>5111.24</v>
      </c>
      <c r="AX12" s="2" t="s">
        <v>29</v>
      </c>
      <c r="AY12" s="3">
        <v>116.22</v>
      </c>
      <c r="BD12" s="2" t="s">
        <v>29</v>
      </c>
      <c r="BE12" s="9">
        <v>14771.59</v>
      </c>
      <c r="BJ12" s="2" t="s">
        <v>29</v>
      </c>
      <c r="BK12" s="9">
        <v>1914.26</v>
      </c>
      <c r="BP12" s="2" t="s">
        <v>29</v>
      </c>
      <c r="BQ12" s="9">
        <v>7175.76</v>
      </c>
      <c r="BV12" s="2" t="s">
        <v>29</v>
      </c>
      <c r="BW12" s="9">
        <v>14714.11</v>
      </c>
      <c r="CB12" s="2" t="s">
        <v>29</v>
      </c>
      <c r="CC12" s="9">
        <v>20688.38</v>
      </c>
      <c r="CD12"/>
      <c r="CE12"/>
    </row>
    <row r="13" spans="1:83" x14ac:dyDescent="0.25">
      <c r="B13" s="2" t="s">
        <v>30</v>
      </c>
      <c r="C13" s="9">
        <v>1583.3</v>
      </c>
      <c r="H13" s="2" t="s">
        <v>30</v>
      </c>
      <c r="I13" s="3">
        <v>324.43</v>
      </c>
      <c r="N13" s="2" t="s">
        <v>30</v>
      </c>
      <c r="O13" s="3">
        <v>188.72</v>
      </c>
      <c r="T13" s="2" t="s">
        <v>30</v>
      </c>
      <c r="U13" s="3">
        <v>419.11</v>
      </c>
      <c r="Z13" s="2" t="s">
        <v>30</v>
      </c>
      <c r="AA13" s="3">
        <v>18.38</v>
      </c>
      <c r="AF13" s="2" t="s">
        <v>30</v>
      </c>
      <c r="AG13" s="3">
        <v>449.95</v>
      </c>
      <c r="AL13" s="2" t="s">
        <v>30</v>
      </c>
      <c r="AM13" s="3">
        <v>15.85</v>
      </c>
      <c r="AR13" s="2" t="s">
        <v>30</v>
      </c>
      <c r="AS13" s="3">
        <v>68.150000000000006</v>
      </c>
      <c r="AX13" s="2" t="s">
        <v>30</v>
      </c>
      <c r="AY13" s="3">
        <v>1.53</v>
      </c>
      <c r="BD13" s="2" t="s">
        <v>30</v>
      </c>
      <c r="BE13" s="3">
        <v>189.38</v>
      </c>
      <c r="BJ13" s="2" t="s">
        <v>30</v>
      </c>
      <c r="BK13" s="3">
        <v>29.91</v>
      </c>
      <c r="BP13" s="2" t="s">
        <v>30</v>
      </c>
      <c r="BQ13" s="3">
        <v>113.9</v>
      </c>
      <c r="BV13" s="2" t="s">
        <v>30</v>
      </c>
      <c r="BW13" s="3">
        <v>198.84</v>
      </c>
      <c r="CB13" s="2" t="s">
        <v>30</v>
      </c>
      <c r="CC13" s="3">
        <v>275.85000000000002</v>
      </c>
      <c r="CD13"/>
      <c r="CE13"/>
    </row>
    <row r="14" spans="1:83" x14ac:dyDescent="0.25">
      <c r="B14" s="2" t="s">
        <v>31</v>
      </c>
      <c r="C14" s="3">
        <v>39.79</v>
      </c>
      <c r="H14" s="2" t="s">
        <v>31</v>
      </c>
      <c r="I14" s="3">
        <v>18.010000000000002</v>
      </c>
      <c r="N14" s="2" t="s">
        <v>31</v>
      </c>
      <c r="O14" s="3">
        <v>13.74</v>
      </c>
      <c r="T14" s="2" t="s">
        <v>31</v>
      </c>
      <c r="U14" s="3">
        <v>20.47</v>
      </c>
      <c r="Z14" s="2" t="s">
        <v>31</v>
      </c>
      <c r="AA14" s="3">
        <v>4.29</v>
      </c>
      <c r="AF14" s="2" t="s">
        <v>31</v>
      </c>
      <c r="AG14" s="3">
        <v>21.21</v>
      </c>
      <c r="AL14" s="2" t="s">
        <v>31</v>
      </c>
      <c r="AM14" s="3">
        <v>3.98</v>
      </c>
      <c r="AR14" s="2" t="s">
        <v>31</v>
      </c>
      <c r="AS14" s="3">
        <v>8.26</v>
      </c>
      <c r="AX14" s="2" t="s">
        <v>31</v>
      </c>
      <c r="AY14" s="3">
        <v>1.24</v>
      </c>
      <c r="BD14" s="2" t="s">
        <v>31</v>
      </c>
      <c r="BE14" s="3">
        <v>13.76</v>
      </c>
      <c r="BJ14" s="2" t="s">
        <v>31</v>
      </c>
      <c r="BK14" s="3">
        <v>5.47</v>
      </c>
      <c r="BP14" s="2" t="s">
        <v>31</v>
      </c>
      <c r="BQ14" s="3">
        <v>10.67</v>
      </c>
      <c r="BV14" s="2" t="s">
        <v>31</v>
      </c>
      <c r="BW14" s="3">
        <v>14.1</v>
      </c>
      <c r="CB14" s="2" t="s">
        <v>31</v>
      </c>
      <c r="CC14" s="3">
        <v>16.61</v>
      </c>
      <c r="CD14"/>
      <c r="CE14"/>
    </row>
    <row r="15" spans="1:83" x14ac:dyDescent="0.25">
      <c r="B15" s="2" t="s">
        <v>32</v>
      </c>
      <c r="C15" s="3">
        <v>27.41</v>
      </c>
      <c r="H15" s="2" t="s">
        <v>32</v>
      </c>
      <c r="I15" s="3">
        <v>12.3</v>
      </c>
      <c r="N15" s="2" t="s">
        <v>32</v>
      </c>
      <c r="O15" s="3">
        <v>9.34</v>
      </c>
      <c r="T15" s="2" t="s">
        <v>32</v>
      </c>
      <c r="U15" s="3">
        <v>13.46</v>
      </c>
      <c r="Z15" s="2" t="s">
        <v>32</v>
      </c>
      <c r="AA15" s="3">
        <v>3.16</v>
      </c>
      <c r="AF15" s="2" t="s">
        <v>32</v>
      </c>
      <c r="AG15" s="3">
        <v>13.26</v>
      </c>
      <c r="AL15" s="2" t="s">
        <v>32</v>
      </c>
      <c r="AM15" s="3">
        <v>2.91</v>
      </c>
      <c r="AR15" s="2" t="s">
        <v>32</v>
      </c>
      <c r="AS15" s="3">
        <v>5.34</v>
      </c>
      <c r="AX15" s="2" t="s">
        <v>32</v>
      </c>
      <c r="AY15" s="3">
        <v>0.87</v>
      </c>
      <c r="BD15" s="2" t="s">
        <v>32</v>
      </c>
      <c r="BE15" s="3">
        <v>9.06</v>
      </c>
      <c r="BJ15" s="2" t="s">
        <v>32</v>
      </c>
      <c r="BK15" s="3">
        <v>3.78</v>
      </c>
      <c r="BP15" s="2" t="s">
        <v>32</v>
      </c>
      <c r="BQ15" s="3">
        <v>7.59</v>
      </c>
      <c r="BV15" s="2" t="s">
        <v>32</v>
      </c>
      <c r="BW15" s="3">
        <v>9.6</v>
      </c>
      <c r="CB15" s="2" t="s">
        <v>32</v>
      </c>
      <c r="CC15" s="3">
        <v>11.11</v>
      </c>
      <c r="CD15"/>
      <c r="CE15"/>
    </row>
    <row r="16" spans="1:83" x14ac:dyDescent="0.25">
      <c r="B16" s="2" t="s">
        <v>33</v>
      </c>
      <c r="C16" s="10">
        <v>3.2000000000000002E-3</v>
      </c>
      <c r="H16" s="2" t="s">
        <v>33</v>
      </c>
      <c r="I16" s="10">
        <v>3.0000000000000001E-3</v>
      </c>
      <c r="N16" s="2" t="s">
        <v>33</v>
      </c>
      <c r="O16" s="10">
        <v>4.1000000000000003E-3</v>
      </c>
      <c r="T16" s="2" t="s">
        <v>33</v>
      </c>
      <c r="U16" s="10">
        <v>2.8E-3</v>
      </c>
      <c r="Z16" s="2" t="s">
        <v>33</v>
      </c>
      <c r="AA16" s="10">
        <v>7.0000000000000001E-3</v>
      </c>
      <c r="AF16" s="2" t="s">
        <v>33</v>
      </c>
      <c r="AG16" s="10">
        <v>3.7000000000000002E-3</v>
      </c>
      <c r="AL16" s="2" t="s">
        <v>33</v>
      </c>
      <c r="AM16" s="10">
        <v>4.4000000000000003E-3</v>
      </c>
      <c r="AR16" s="2" t="s">
        <v>33</v>
      </c>
      <c r="AS16" s="10">
        <v>4.0000000000000001E-3</v>
      </c>
      <c r="AX16" s="2" t="s">
        <v>33</v>
      </c>
      <c r="AY16" s="10">
        <v>8.0000000000000002E-3</v>
      </c>
      <c r="BD16" s="2" t="s">
        <v>33</v>
      </c>
      <c r="BE16" s="10">
        <v>3.5000000000000001E-3</v>
      </c>
      <c r="BJ16" s="2" t="s">
        <v>33</v>
      </c>
      <c r="BK16" s="10">
        <v>4.7000000000000002E-3</v>
      </c>
      <c r="BP16" s="2" t="s">
        <v>33</v>
      </c>
      <c r="BQ16" s="10">
        <v>4.5999999999999999E-3</v>
      </c>
      <c r="BV16" s="2" t="s">
        <v>33</v>
      </c>
      <c r="BW16" s="10">
        <v>6.4000000000000003E-3</v>
      </c>
      <c r="CB16" s="2" t="s">
        <v>33</v>
      </c>
      <c r="CC16" s="10">
        <v>4.3E-3</v>
      </c>
      <c r="CD16"/>
      <c r="CE16"/>
    </row>
    <row r="17" spans="2:84" ht="15.75" thickBot="1" x14ac:dyDescent="0.3">
      <c r="B17" s="4" t="s">
        <v>34</v>
      </c>
      <c r="C17" s="11">
        <v>2.3420000000000001</v>
      </c>
      <c r="H17" s="4" t="s">
        <v>34</v>
      </c>
      <c r="I17" s="11">
        <v>2.5289999999999999</v>
      </c>
      <c r="N17" s="4" t="s">
        <v>34</v>
      </c>
      <c r="O17" s="11">
        <v>2.4670000000000001</v>
      </c>
      <c r="T17" s="4" t="s">
        <v>34</v>
      </c>
      <c r="U17" s="11">
        <v>1.9</v>
      </c>
      <c r="Z17" s="4" t="s">
        <v>34</v>
      </c>
      <c r="AA17" s="11">
        <v>2.5049999999999999</v>
      </c>
      <c r="AF17" s="4" t="s">
        <v>34</v>
      </c>
      <c r="AG17" s="11">
        <v>2.5640000000000001</v>
      </c>
      <c r="AL17" s="4" t="s">
        <v>34</v>
      </c>
      <c r="AM17" s="11">
        <v>2.4079999999999999</v>
      </c>
      <c r="AR17" s="4" t="s">
        <v>34</v>
      </c>
      <c r="AS17" s="11">
        <v>2.4060000000000001</v>
      </c>
      <c r="AX17" s="4" t="s">
        <v>34</v>
      </c>
      <c r="AY17" s="11">
        <v>2.1949999999999998</v>
      </c>
      <c r="BD17" s="2" t="s">
        <v>34</v>
      </c>
      <c r="BE17" s="3">
        <v>1.8089999999999999</v>
      </c>
      <c r="BJ17" s="4" t="s">
        <v>34</v>
      </c>
      <c r="BK17" s="11">
        <v>1.982</v>
      </c>
      <c r="BP17" s="4" t="s">
        <v>34</v>
      </c>
      <c r="BQ17" s="11">
        <v>2.2370000000000001</v>
      </c>
      <c r="BV17" s="4" t="s">
        <v>34</v>
      </c>
      <c r="BW17" s="11">
        <v>2.1549999999999998</v>
      </c>
      <c r="CB17" s="4" t="s">
        <v>34</v>
      </c>
      <c r="CC17" s="11">
        <v>2.359</v>
      </c>
      <c r="CD17"/>
      <c r="CE17"/>
    </row>
    <row r="18" spans="2:84" ht="15.75" thickBot="1" x14ac:dyDescent="0.3">
      <c r="BD18" s="7"/>
      <c r="BE18" s="12"/>
      <c r="BF18" s="12"/>
      <c r="BG18" s="12"/>
      <c r="BH18" s="8"/>
      <c r="CD18"/>
      <c r="CE18"/>
    </row>
    <row r="19" spans="2:84" ht="15.75" thickBot="1" x14ac:dyDescent="0.3">
      <c r="B19" s="13" t="s">
        <v>36</v>
      </c>
      <c r="C19" s="18" t="s">
        <v>44</v>
      </c>
      <c r="D19" s="18" t="s">
        <v>53</v>
      </c>
      <c r="E19" s="18" t="s">
        <v>54</v>
      </c>
      <c r="F19" s="19" t="s">
        <v>55</v>
      </c>
      <c r="H19" s="13" t="s">
        <v>36</v>
      </c>
      <c r="I19" s="18" t="s">
        <v>44</v>
      </c>
      <c r="J19" s="18" t="s">
        <v>53</v>
      </c>
      <c r="K19" s="18" t="s">
        <v>54</v>
      </c>
      <c r="L19" s="19" t="s">
        <v>55</v>
      </c>
      <c r="N19" s="13" t="s">
        <v>36</v>
      </c>
      <c r="O19" s="18" t="s">
        <v>44</v>
      </c>
      <c r="P19" s="18" t="s">
        <v>53</v>
      </c>
      <c r="Q19" s="18" t="s">
        <v>54</v>
      </c>
      <c r="R19" s="19" t="s">
        <v>55</v>
      </c>
      <c r="T19" s="13" t="s">
        <v>36</v>
      </c>
      <c r="U19" s="18" t="s">
        <v>44</v>
      </c>
      <c r="V19" s="18" t="s">
        <v>53</v>
      </c>
      <c r="W19" s="18" t="s">
        <v>54</v>
      </c>
      <c r="X19" s="19" t="s">
        <v>55</v>
      </c>
      <c r="Z19" s="13" t="s">
        <v>36</v>
      </c>
      <c r="AA19" s="18" t="s">
        <v>44</v>
      </c>
      <c r="AB19" s="18" t="s">
        <v>53</v>
      </c>
      <c r="AC19" s="18" t="s">
        <v>54</v>
      </c>
      <c r="AD19" s="19" t="s">
        <v>55</v>
      </c>
      <c r="AF19" s="13" t="s">
        <v>36</v>
      </c>
      <c r="AG19" s="18" t="s">
        <v>44</v>
      </c>
      <c r="AH19" s="18" t="s">
        <v>53</v>
      </c>
      <c r="AI19" s="18" t="s">
        <v>54</v>
      </c>
      <c r="AJ19" s="19" t="s">
        <v>55</v>
      </c>
      <c r="AL19" s="13" t="s">
        <v>36</v>
      </c>
      <c r="AM19" s="18" t="s">
        <v>44</v>
      </c>
      <c r="AN19" s="18" t="s">
        <v>53</v>
      </c>
      <c r="AO19" s="18" t="s">
        <v>54</v>
      </c>
      <c r="AP19" s="19" t="s">
        <v>55</v>
      </c>
      <c r="AR19" s="13" t="s">
        <v>36</v>
      </c>
      <c r="AS19" s="18" t="s">
        <v>44</v>
      </c>
      <c r="AT19" s="18" t="s">
        <v>53</v>
      </c>
      <c r="AU19" s="18" t="s">
        <v>54</v>
      </c>
      <c r="AV19" s="19" t="s">
        <v>55</v>
      </c>
      <c r="AX19" s="20" t="s">
        <v>36</v>
      </c>
      <c r="AY19" s="21" t="s">
        <v>44</v>
      </c>
      <c r="AZ19" s="21" t="s">
        <v>53</v>
      </c>
      <c r="BA19" s="21" t="s">
        <v>54</v>
      </c>
      <c r="BB19" s="22" t="s">
        <v>55</v>
      </c>
      <c r="BD19" s="13" t="s">
        <v>36</v>
      </c>
      <c r="BE19" s="18" t="s">
        <v>44</v>
      </c>
      <c r="BF19" s="18" t="s">
        <v>53</v>
      </c>
      <c r="BG19" s="18" t="s">
        <v>54</v>
      </c>
      <c r="BH19" s="19" t="s">
        <v>55</v>
      </c>
      <c r="BJ19" s="13" t="s">
        <v>36</v>
      </c>
      <c r="BK19" s="18" t="s">
        <v>44</v>
      </c>
      <c r="BL19" s="18" t="s">
        <v>53</v>
      </c>
      <c r="BM19" s="18" t="s">
        <v>54</v>
      </c>
      <c r="BN19" s="19" t="s">
        <v>55</v>
      </c>
      <c r="BP19" s="13" t="s">
        <v>36</v>
      </c>
      <c r="BQ19" s="18" t="s">
        <v>44</v>
      </c>
      <c r="BR19" s="18" t="s">
        <v>53</v>
      </c>
      <c r="BS19" s="18" t="s">
        <v>54</v>
      </c>
      <c r="BT19" s="19" t="s">
        <v>55</v>
      </c>
      <c r="BV19" s="13" t="s">
        <v>36</v>
      </c>
      <c r="BW19" s="18" t="s">
        <v>44</v>
      </c>
      <c r="BX19" s="18" t="s">
        <v>53</v>
      </c>
      <c r="BY19" s="18" t="s">
        <v>54</v>
      </c>
      <c r="BZ19" s="19" t="s">
        <v>55</v>
      </c>
      <c r="CB19" s="13" t="s">
        <v>36</v>
      </c>
      <c r="CC19" s="18" t="s">
        <v>44</v>
      </c>
      <c r="CD19" s="18" t="s">
        <v>53</v>
      </c>
      <c r="CE19" s="18" t="s">
        <v>54</v>
      </c>
      <c r="CF19" s="19" t="s">
        <v>55</v>
      </c>
    </row>
    <row r="20" spans="2:84" x14ac:dyDescent="0.25">
      <c r="B20" s="2" t="s">
        <v>68</v>
      </c>
      <c r="C20">
        <v>6704.5519999999997</v>
      </c>
      <c r="D20">
        <v>533.81600000000003</v>
      </c>
      <c r="E20">
        <v>12.56</v>
      </c>
      <c r="F20" s="10">
        <v>0</v>
      </c>
      <c r="H20" s="2" t="s">
        <v>72</v>
      </c>
      <c r="I20">
        <v>0.61599999999999999</v>
      </c>
      <c r="J20">
        <v>0.11700000000000001</v>
      </c>
      <c r="K20">
        <v>5.266</v>
      </c>
      <c r="L20" s="10">
        <v>0</v>
      </c>
      <c r="N20" s="2" t="s">
        <v>68</v>
      </c>
      <c r="O20">
        <v>1269.914</v>
      </c>
      <c r="P20">
        <v>156.72900000000001</v>
      </c>
      <c r="Q20">
        <v>8.1029999999999998</v>
      </c>
      <c r="R20" s="10">
        <v>0</v>
      </c>
      <c r="T20" s="2" t="s">
        <v>68</v>
      </c>
      <c r="U20">
        <v>1657.444</v>
      </c>
      <c r="V20">
        <v>249.03800000000001</v>
      </c>
      <c r="W20">
        <v>6.6550000000000002</v>
      </c>
      <c r="X20" s="10">
        <v>0</v>
      </c>
      <c r="Z20" s="2" t="s">
        <v>68</v>
      </c>
      <c r="AA20">
        <v>193.42</v>
      </c>
      <c r="AB20">
        <v>76.498000000000005</v>
      </c>
      <c r="AC20">
        <v>2.528</v>
      </c>
      <c r="AD20" s="10">
        <v>1.3599999999999999E-2</v>
      </c>
      <c r="AF20" s="2" t="s">
        <v>68</v>
      </c>
      <c r="AG20">
        <v>2765.2460000000001</v>
      </c>
      <c r="AH20">
        <v>42.192999999999998</v>
      </c>
      <c r="AI20">
        <v>65.537999999999997</v>
      </c>
      <c r="AJ20" s="10">
        <v>0</v>
      </c>
      <c r="AL20" s="2" t="s">
        <v>68</v>
      </c>
      <c r="AM20">
        <v>-192.636</v>
      </c>
      <c r="AN20">
        <v>100.01</v>
      </c>
      <c r="AO20">
        <v>-1.9259999999999999</v>
      </c>
      <c r="AP20" s="10">
        <v>5.8599999999999999E-2</v>
      </c>
      <c r="AR20" s="2" t="s">
        <v>68</v>
      </c>
      <c r="AS20">
        <v>719.33199999999999</v>
      </c>
      <c r="AT20">
        <v>152.154</v>
      </c>
      <c r="AU20">
        <v>4.7279999999999998</v>
      </c>
      <c r="AV20" s="10">
        <v>0</v>
      </c>
      <c r="AX20" s="2" t="s">
        <v>74</v>
      </c>
      <c r="AY20">
        <v>108.501</v>
      </c>
      <c r="AZ20">
        <v>0.55300000000000005</v>
      </c>
      <c r="BA20">
        <v>196.185</v>
      </c>
      <c r="BB20" s="10">
        <v>0</v>
      </c>
      <c r="BD20" s="2" t="s">
        <v>68</v>
      </c>
      <c r="BE20">
        <v>-355.95499999999998</v>
      </c>
      <c r="BF20">
        <v>150.649</v>
      </c>
      <c r="BG20">
        <v>-2.363</v>
      </c>
      <c r="BH20" s="10">
        <v>2.06E-2</v>
      </c>
      <c r="BJ20" s="2" t="s">
        <v>68</v>
      </c>
      <c r="BK20">
        <v>-54.115000000000002</v>
      </c>
      <c r="BL20">
        <v>64.477000000000004</v>
      </c>
      <c r="BM20">
        <v>-0.83899999999999997</v>
      </c>
      <c r="BN20" s="10">
        <v>0.40439999999999998</v>
      </c>
      <c r="BP20" s="2" t="s">
        <v>68</v>
      </c>
      <c r="BQ20">
        <v>300.435</v>
      </c>
      <c r="BR20">
        <v>1019.867</v>
      </c>
      <c r="BS20">
        <v>0.29499999999999998</v>
      </c>
      <c r="BT20" s="10">
        <v>0.76929999999999998</v>
      </c>
      <c r="BV20" s="2" t="s">
        <v>68</v>
      </c>
      <c r="BW20">
        <v>511.149</v>
      </c>
      <c r="BX20">
        <v>109.327</v>
      </c>
      <c r="BY20">
        <v>4.6749999999999998</v>
      </c>
      <c r="BZ20" s="10">
        <v>0</v>
      </c>
      <c r="CB20" s="2" t="s">
        <v>68</v>
      </c>
      <c r="CC20">
        <v>1805.2439999999999</v>
      </c>
      <c r="CD20">
        <v>60.527000000000001</v>
      </c>
      <c r="CE20">
        <v>29.826000000000001</v>
      </c>
      <c r="CF20" s="10">
        <v>0</v>
      </c>
    </row>
    <row r="21" spans="2:84" ht="15.75" thickBot="1" x14ac:dyDescent="0.3">
      <c r="B21" s="2" t="s">
        <v>72</v>
      </c>
      <c r="C21">
        <v>0.46200000000000002</v>
      </c>
      <c r="D21">
        <v>0.13100000000000001</v>
      </c>
      <c r="E21">
        <v>3.53</v>
      </c>
      <c r="F21" s="10">
        <v>6.9999999999999999E-4</v>
      </c>
      <c r="H21" s="2" t="s">
        <v>73</v>
      </c>
      <c r="I21">
        <v>4.2000000000000003E-2</v>
      </c>
      <c r="J21">
        <v>3.0000000000000001E-3</v>
      </c>
      <c r="K21">
        <v>14.034000000000001</v>
      </c>
      <c r="L21" s="10">
        <v>0</v>
      </c>
      <c r="N21" s="2" t="s">
        <v>72</v>
      </c>
      <c r="O21">
        <v>0.56499999999999995</v>
      </c>
      <c r="P21">
        <v>8.5000000000000006E-2</v>
      </c>
      <c r="Q21">
        <v>6.6210000000000004</v>
      </c>
      <c r="R21" s="10">
        <v>0</v>
      </c>
      <c r="T21" s="2" t="s">
        <v>72</v>
      </c>
      <c r="U21">
        <v>1.387</v>
      </c>
      <c r="V21">
        <v>0.115</v>
      </c>
      <c r="W21">
        <v>12.068</v>
      </c>
      <c r="X21" s="10">
        <v>0</v>
      </c>
      <c r="Z21" s="2" t="s">
        <v>72</v>
      </c>
      <c r="AA21">
        <v>1.1279999999999999</v>
      </c>
      <c r="AB21">
        <v>0.33</v>
      </c>
      <c r="AC21">
        <v>3.423</v>
      </c>
      <c r="AD21" s="10">
        <v>1E-3</v>
      </c>
      <c r="AF21" s="2" t="s">
        <v>73</v>
      </c>
      <c r="AG21">
        <v>3.1E-2</v>
      </c>
      <c r="AH21">
        <v>1E-3</v>
      </c>
      <c r="AI21">
        <v>21.356999999999999</v>
      </c>
      <c r="AJ21" s="10">
        <v>0</v>
      </c>
      <c r="AL21" s="2" t="s">
        <v>72</v>
      </c>
      <c r="AM21">
        <v>2.661</v>
      </c>
      <c r="AN21">
        <v>0.308</v>
      </c>
      <c r="AO21">
        <v>8.6470000000000002</v>
      </c>
      <c r="AP21" s="10">
        <v>0</v>
      </c>
      <c r="AR21" s="2" t="s">
        <v>72</v>
      </c>
      <c r="AS21">
        <v>2.1110000000000002</v>
      </c>
      <c r="AT21">
        <v>0.51500000000000001</v>
      </c>
      <c r="AU21">
        <v>4.0970000000000004</v>
      </c>
      <c r="AV21" s="10">
        <v>1E-4</v>
      </c>
      <c r="AX21" s="4" t="s">
        <v>67</v>
      </c>
      <c r="AY21" s="5">
        <v>0.748</v>
      </c>
      <c r="AZ21" s="5">
        <v>7.5999999999999998E-2</v>
      </c>
      <c r="BA21" s="5">
        <v>9.843</v>
      </c>
      <c r="BB21" s="16">
        <v>0</v>
      </c>
      <c r="BD21" s="2" t="s">
        <v>72</v>
      </c>
      <c r="BE21">
        <v>6.8630000000000004</v>
      </c>
      <c r="BF21">
        <v>0.372</v>
      </c>
      <c r="BG21">
        <v>18.466000000000001</v>
      </c>
      <c r="BH21" s="10">
        <v>0</v>
      </c>
      <c r="BJ21" s="2" t="s">
        <v>73</v>
      </c>
      <c r="BK21">
        <v>7.0999999999999994E-2</v>
      </c>
      <c r="BL21">
        <v>5.0000000000000001E-3</v>
      </c>
      <c r="BM21">
        <v>12.98</v>
      </c>
      <c r="BN21" s="10">
        <v>0</v>
      </c>
      <c r="BP21" s="2" t="s">
        <v>75</v>
      </c>
      <c r="BQ21">
        <v>7.8E-2</v>
      </c>
      <c r="BR21">
        <v>1.2E-2</v>
      </c>
      <c r="BS21">
        <v>6.5449999999999999</v>
      </c>
      <c r="BT21" s="10">
        <v>0</v>
      </c>
      <c r="BV21" s="2" t="s">
        <v>72</v>
      </c>
      <c r="BW21">
        <v>2.2160000000000002</v>
      </c>
      <c r="BX21">
        <v>1.0389999999999999</v>
      </c>
      <c r="BY21">
        <v>2.133</v>
      </c>
      <c r="BZ21" s="10">
        <v>3.6299999999999999E-2</v>
      </c>
      <c r="CB21" s="2" t="s">
        <v>75</v>
      </c>
      <c r="CC21">
        <v>5.5E-2</v>
      </c>
      <c r="CD21">
        <v>4.0000000000000001E-3</v>
      </c>
      <c r="CE21">
        <v>15.528</v>
      </c>
      <c r="CF21" s="10">
        <v>0</v>
      </c>
    </row>
    <row r="22" spans="2:84" ht="15.75" thickBot="1" x14ac:dyDescent="0.3">
      <c r="B22" s="4" t="s">
        <v>67</v>
      </c>
      <c r="C22" s="5">
        <v>0.77</v>
      </c>
      <c r="D22" s="5">
        <v>7.3999999999999996E-2</v>
      </c>
      <c r="E22" s="5">
        <v>10.387</v>
      </c>
      <c r="F22" s="16">
        <v>0</v>
      </c>
      <c r="H22" s="4" t="s">
        <v>67</v>
      </c>
      <c r="I22" s="5">
        <v>0.67700000000000005</v>
      </c>
      <c r="J22" s="5">
        <v>9.5000000000000001E-2</v>
      </c>
      <c r="K22" s="5">
        <v>7.149</v>
      </c>
      <c r="L22" s="16">
        <v>0</v>
      </c>
      <c r="N22" s="4" t="s">
        <v>67</v>
      </c>
      <c r="O22" s="5">
        <v>0.72399999999999998</v>
      </c>
      <c r="P22" s="5">
        <v>7.9000000000000001E-2</v>
      </c>
      <c r="Q22" s="5">
        <v>9.157</v>
      </c>
      <c r="R22" s="16">
        <v>0</v>
      </c>
      <c r="T22" s="2" t="s">
        <v>43</v>
      </c>
      <c r="U22">
        <v>0.747</v>
      </c>
      <c r="V22">
        <v>0.128</v>
      </c>
      <c r="W22">
        <v>5.8369999999999997</v>
      </c>
      <c r="X22" s="10">
        <v>0</v>
      </c>
      <c r="Z22" s="4" t="s">
        <v>67</v>
      </c>
      <c r="AA22" s="5">
        <v>0.755</v>
      </c>
      <c r="AB22" s="5">
        <v>7.6999999999999999E-2</v>
      </c>
      <c r="AC22" s="5">
        <v>9.843</v>
      </c>
      <c r="AD22" s="16">
        <v>0</v>
      </c>
      <c r="AF22" s="4" t="s">
        <v>67</v>
      </c>
      <c r="AG22" s="5">
        <v>0.80400000000000005</v>
      </c>
      <c r="AH22" s="5">
        <v>7.4999999999999997E-2</v>
      </c>
      <c r="AI22" s="5">
        <v>10.763</v>
      </c>
      <c r="AJ22" s="16">
        <v>0</v>
      </c>
      <c r="AL22" s="4" t="s">
        <v>67</v>
      </c>
      <c r="AM22" s="5">
        <v>0.83299999999999996</v>
      </c>
      <c r="AN22" s="5">
        <v>0.06</v>
      </c>
      <c r="AO22" s="5">
        <v>13.789</v>
      </c>
      <c r="AP22" s="16">
        <v>0</v>
      </c>
      <c r="AR22" s="4" t="s">
        <v>67</v>
      </c>
      <c r="AS22" s="5">
        <v>0.80700000000000005</v>
      </c>
      <c r="AT22" s="5">
        <v>6.9000000000000006E-2</v>
      </c>
      <c r="AU22" s="5">
        <v>11.749000000000001</v>
      </c>
      <c r="AV22" s="16">
        <v>0</v>
      </c>
      <c r="BD22" s="2" t="s">
        <v>43</v>
      </c>
      <c r="BE22">
        <v>0.52700000000000002</v>
      </c>
      <c r="BF22">
        <v>0.13400000000000001</v>
      </c>
      <c r="BG22">
        <v>3.9359999999999999</v>
      </c>
      <c r="BH22" s="10">
        <v>2.0000000000000001E-4</v>
      </c>
      <c r="BJ22" s="2" t="s">
        <v>43</v>
      </c>
      <c r="BK22">
        <v>0.55700000000000005</v>
      </c>
      <c r="BL22">
        <v>0.126</v>
      </c>
      <c r="BM22">
        <v>4.4029999999999996</v>
      </c>
      <c r="BN22" s="10">
        <v>0</v>
      </c>
      <c r="BP22" s="4" t="s">
        <v>67</v>
      </c>
      <c r="BQ22" s="5">
        <v>0.99199999999999999</v>
      </c>
      <c r="BR22" s="5">
        <v>3.6999999999999998E-2</v>
      </c>
      <c r="BS22" s="5">
        <v>27.175000000000001</v>
      </c>
      <c r="BT22" s="16">
        <v>0</v>
      </c>
      <c r="BV22" s="2" t="s">
        <v>75</v>
      </c>
      <c r="BW22">
        <v>1.4999999999999999E-2</v>
      </c>
      <c r="BX22">
        <v>1E-3</v>
      </c>
      <c r="BY22">
        <v>10.664999999999999</v>
      </c>
      <c r="BZ22" s="10">
        <v>0</v>
      </c>
      <c r="CB22" s="4" t="s">
        <v>67</v>
      </c>
      <c r="CC22" s="5">
        <v>0.84</v>
      </c>
      <c r="CD22" s="5">
        <v>5.8000000000000003E-2</v>
      </c>
      <c r="CE22" s="5">
        <v>14.416</v>
      </c>
      <c r="CF22" s="16">
        <v>0</v>
      </c>
    </row>
    <row r="23" spans="2:84" ht="15.75" thickBot="1" x14ac:dyDescent="0.3">
      <c r="T23" s="4" t="s">
        <v>70</v>
      </c>
      <c r="U23" s="5">
        <v>0.61799999999999999</v>
      </c>
      <c r="V23" s="5">
        <v>0.2</v>
      </c>
      <c r="W23" s="5">
        <v>3.093</v>
      </c>
      <c r="X23" s="16">
        <v>2.8999999999999998E-3</v>
      </c>
      <c r="AX23" s="1"/>
      <c r="AY23" s="1"/>
      <c r="AZ23" s="1"/>
      <c r="BA23" s="1"/>
      <c r="BD23" s="4" t="s">
        <v>70</v>
      </c>
      <c r="BE23" s="5">
        <v>0.47899999999999998</v>
      </c>
      <c r="BF23" s="5">
        <v>0.156</v>
      </c>
      <c r="BG23" s="5">
        <v>3.08</v>
      </c>
      <c r="BH23" s="16">
        <v>2.8999999999999998E-3</v>
      </c>
      <c r="BJ23" s="4" t="s">
        <v>70</v>
      </c>
      <c r="BK23" s="5">
        <v>0.42399999999999999</v>
      </c>
      <c r="BL23" s="5">
        <v>0.13800000000000001</v>
      </c>
      <c r="BM23" s="5">
        <v>3.069</v>
      </c>
      <c r="BN23" s="16">
        <v>3.2000000000000002E-3</v>
      </c>
      <c r="BV23" s="4" t="s">
        <v>67</v>
      </c>
      <c r="BW23" s="5">
        <v>0.36199999999999999</v>
      </c>
      <c r="BX23" s="5">
        <v>0.11</v>
      </c>
      <c r="BY23" s="5">
        <v>3.294</v>
      </c>
      <c r="BZ23" s="16">
        <v>1.5E-3</v>
      </c>
      <c r="CD23"/>
      <c r="CE23"/>
    </row>
  </sheetData>
  <pageMargins left="0.7" right="0.7" top="0.75" bottom="0.75" header="0.3" footer="0.3"/>
  <pageSetup orientation="portrait" horizontalDpi="4294967294" verticalDpi="0" copies="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27B1F-8F8E-4336-AF39-49EC844F99F0}">
  <dimension ref="A1:DR21"/>
  <sheetViews>
    <sheetView workbookViewId="0"/>
  </sheetViews>
  <sheetFormatPr defaultRowHeight="15" x14ac:dyDescent="0.25"/>
  <sheetData>
    <row r="1" spans="1:122" ht="18.75" x14ac:dyDescent="0.3">
      <c r="A1" s="77" t="s">
        <v>116</v>
      </c>
      <c r="C1" s="1" t="s">
        <v>6</v>
      </c>
      <c r="M1" s="1" t="s">
        <v>8</v>
      </c>
      <c r="U1" s="1" t="s">
        <v>101</v>
      </c>
      <c r="AC1" s="1" t="s">
        <v>10</v>
      </c>
      <c r="AL1" s="1" t="s">
        <v>11</v>
      </c>
      <c r="AU1" s="1" t="s">
        <v>12</v>
      </c>
      <c r="BC1" s="1" t="s">
        <v>13</v>
      </c>
      <c r="BN1" s="1" t="s">
        <v>59</v>
      </c>
      <c r="BV1" s="1" t="s">
        <v>14</v>
      </c>
      <c r="CE1" s="1" t="s">
        <v>15</v>
      </c>
      <c r="CN1" s="1" t="s">
        <v>16</v>
      </c>
      <c r="CX1" s="1" t="s">
        <v>17</v>
      </c>
      <c r="DG1" s="1" t="s">
        <v>18</v>
      </c>
      <c r="DR1" s="1" t="s">
        <v>100</v>
      </c>
    </row>
    <row r="21" spans="1:1" ht="18.75" x14ac:dyDescent="0.3">
      <c r="A21" s="77" t="s">
        <v>115</v>
      </c>
    </row>
  </sheetData>
  <pageMargins left="0.7" right="0.7" top="0.75" bottom="0.75" header="0.3" footer="0.3"/>
  <pageSetup orientation="portrait" horizontalDpi="4294967294" verticalDpi="0" copies="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B283-1D12-43BB-8F8E-9BEC0C386DB4}">
  <dimension ref="A1:CS21"/>
  <sheetViews>
    <sheetView workbookViewId="0">
      <pane ySplit="2" topLeftCell="A3" activePane="bottomLeft" state="frozen"/>
      <selection pane="bottomLeft" activeCell="B6" sqref="B6"/>
    </sheetView>
  </sheetViews>
  <sheetFormatPr defaultRowHeight="15" x14ac:dyDescent="0.25"/>
  <cols>
    <col min="3" max="3" width="22.5703125" bestFit="1" customWidth="1"/>
    <col min="4" max="4" width="9.85546875" bestFit="1" customWidth="1"/>
    <col min="9" max="9" width="22.5703125" bestFit="1" customWidth="1"/>
    <col min="10" max="10" width="9.85546875" bestFit="1" customWidth="1"/>
    <col min="15" max="15" width="22.5703125" bestFit="1" customWidth="1"/>
    <col min="16" max="16" width="9.85546875" bestFit="1" customWidth="1"/>
    <col min="21" max="21" width="22.5703125" bestFit="1" customWidth="1"/>
    <col min="22" max="22" width="11.28515625" bestFit="1" customWidth="1"/>
    <col min="27" max="27" width="22.5703125" bestFit="1" customWidth="1"/>
    <col min="28" max="28" width="11.28515625" bestFit="1" customWidth="1"/>
    <col min="33" max="33" width="22.5703125" bestFit="1" customWidth="1"/>
    <col min="34" max="34" width="11.28515625" bestFit="1" customWidth="1"/>
    <col min="39" max="39" width="22.5703125" bestFit="1" customWidth="1"/>
    <col min="40" max="40" width="9.85546875" bestFit="1" customWidth="1"/>
    <col min="45" max="45" width="22.5703125" bestFit="1" customWidth="1"/>
    <col min="46" max="46" width="9.85546875" bestFit="1" customWidth="1"/>
    <col min="51" max="51" width="22.5703125" bestFit="1" customWidth="1"/>
    <col min="52" max="52" width="11.28515625" bestFit="1" customWidth="1"/>
    <col min="57" max="57" width="22.5703125" bestFit="1" customWidth="1"/>
    <col min="58" max="58" width="11.28515625" bestFit="1" customWidth="1"/>
    <col min="63" max="63" width="22.5703125" bestFit="1" customWidth="1"/>
    <col min="64" max="64" width="11.28515625" bestFit="1" customWidth="1"/>
    <col min="69" max="69" width="22.5703125" bestFit="1" customWidth="1"/>
    <col min="70" max="70" width="9.85546875" bestFit="1" customWidth="1"/>
    <col min="75" max="75" width="22.5703125" bestFit="1" customWidth="1"/>
    <col min="76" max="76" width="11.28515625" bestFit="1" customWidth="1"/>
    <col min="81" max="81" width="22.5703125" bestFit="1" customWidth="1"/>
    <col min="82" max="82" width="11.28515625" bestFit="1" customWidth="1"/>
    <col min="89" max="89" width="15.42578125" bestFit="1" customWidth="1"/>
    <col min="91" max="91" width="13.7109375" customWidth="1"/>
    <col min="92" max="92" width="12" customWidth="1"/>
    <col min="93" max="93" width="10.85546875" customWidth="1"/>
    <col min="94" max="94" width="18.28515625" customWidth="1"/>
    <col min="95" max="95" width="13" customWidth="1"/>
  </cols>
  <sheetData>
    <row r="1" spans="1:97" ht="15.75" x14ac:dyDescent="0.25">
      <c r="A1" s="82" t="s">
        <v>124</v>
      </c>
    </row>
    <row r="2" spans="1:97" ht="15.75" thickBot="1" x14ac:dyDescent="0.3">
      <c r="C2" s="1" t="s">
        <v>6</v>
      </c>
      <c r="I2" s="1" t="s">
        <v>8</v>
      </c>
      <c r="O2" s="1" t="s">
        <v>9</v>
      </c>
      <c r="U2" s="1" t="s">
        <v>10</v>
      </c>
      <c r="AA2" s="1" t="s">
        <v>11</v>
      </c>
      <c r="AG2" s="1" t="s">
        <v>12</v>
      </c>
      <c r="AM2" s="1" t="s">
        <v>13</v>
      </c>
      <c r="AS2" s="1" t="s">
        <v>59</v>
      </c>
      <c r="AY2" s="1" t="s">
        <v>14</v>
      </c>
      <c r="BE2" s="1" t="s">
        <v>15</v>
      </c>
      <c r="BK2" s="1" t="s">
        <v>16</v>
      </c>
      <c r="BQ2" s="1" t="s">
        <v>17</v>
      </c>
      <c r="BW2" s="1" t="s">
        <v>18</v>
      </c>
      <c r="CC2" s="1" t="s">
        <v>103</v>
      </c>
      <c r="CK2" s="1" t="s">
        <v>112</v>
      </c>
    </row>
    <row r="3" spans="1:97" ht="15.75" thickBot="1" x14ac:dyDescent="0.3">
      <c r="C3" s="25" t="s">
        <v>0</v>
      </c>
      <c r="D3" s="26" t="s">
        <v>1</v>
      </c>
      <c r="E3" s="26" t="s">
        <v>2</v>
      </c>
      <c r="F3" s="26" t="s">
        <v>3</v>
      </c>
      <c r="G3" s="27" t="s">
        <v>5</v>
      </c>
      <c r="I3" s="25" t="s">
        <v>0</v>
      </c>
      <c r="J3" s="26" t="s">
        <v>1</v>
      </c>
      <c r="K3" s="26" t="s">
        <v>2</v>
      </c>
      <c r="L3" s="26" t="s">
        <v>3</v>
      </c>
      <c r="M3" s="27" t="s">
        <v>5</v>
      </c>
      <c r="O3" s="25" t="s">
        <v>0</v>
      </c>
      <c r="P3" s="26" t="s">
        <v>1</v>
      </c>
      <c r="Q3" s="26" t="s">
        <v>2</v>
      </c>
      <c r="R3" s="26" t="s">
        <v>3</v>
      </c>
      <c r="S3" s="27" t="s">
        <v>5</v>
      </c>
      <c r="U3" s="25" t="s">
        <v>0</v>
      </c>
      <c r="V3" s="26" t="s">
        <v>1</v>
      </c>
      <c r="W3" s="26" t="s">
        <v>2</v>
      </c>
      <c r="X3" s="26" t="s">
        <v>3</v>
      </c>
      <c r="Y3" s="27" t="s">
        <v>5</v>
      </c>
      <c r="AA3" s="25" t="s">
        <v>0</v>
      </c>
      <c r="AB3" s="26" t="s">
        <v>1</v>
      </c>
      <c r="AC3" s="26" t="s">
        <v>2</v>
      </c>
      <c r="AD3" s="26" t="s">
        <v>3</v>
      </c>
      <c r="AE3" s="27" t="s">
        <v>5</v>
      </c>
      <c r="AG3" s="25" t="s">
        <v>0</v>
      </c>
      <c r="AH3" s="26" t="s">
        <v>1</v>
      </c>
      <c r="AI3" s="26" t="s">
        <v>2</v>
      </c>
      <c r="AJ3" s="26" t="s">
        <v>3</v>
      </c>
      <c r="AK3" s="27" t="s">
        <v>5</v>
      </c>
      <c r="AM3" s="25" t="s">
        <v>0</v>
      </c>
      <c r="AN3" s="26" t="s">
        <v>1</v>
      </c>
      <c r="AO3" s="26" t="s">
        <v>2</v>
      </c>
      <c r="AP3" s="26" t="s">
        <v>3</v>
      </c>
      <c r="AQ3" s="27" t="s">
        <v>5</v>
      </c>
      <c r="AS3" s="25" t="s">
        <v>0</v>
      </c>
      <c r="AT3" s="26" t="s">
        <v>1</v>
      </c>
      <c r="AU3" s="26" t="s">
        <v>2</v>
      </c>
      <c r="AV3" s="26" t="s">
        <v>3</v>
      </c>
      <c r="AW3" s="27" t="s">
        <v>5</v>
      </c>
      <c r="AY3" s="25" t="s">
        <v>0</v>
      </c>
      <c r="AZ3" s="26" t="s">
        <v>1</v>
      </c>
      <c r="BA3" s="26" t="s">
        <v>2</v>
      </c>
      <c r="BB3" s="26" t="s">
        <v>3</v>
      </c>
      <c r="BC3" s="27" t="s">
        <v>5</v>
      </c>
      <c r="BE3" s="25" t="s">
        <v>0</v>
      </c>
      <c r="BF3" s="26" t="s">
        <v>1</v>
      </c>
      <c r="BG3" s="26" t="s">
        <v>2</v>
      </c>
      <c r="BH3" s="26" t="s">
        <v>3</v>
      </c>
      <c r="BI3" s="27" t="s">
        <v>5</v>
      </c>
      <c r="BK3" s="25" t="s">
        <v>0</v>
      </c>
      <c r="BL3" s="26" t="s">
        <v>1</v>
      </c>
      <c r="BM3" s="26" t="s">
        <v>2</v>
      </c>
      <c r="BN3" s="26" t="s">
        <v>3</v>
      </c>
      <c r="BO3" s="27" t="s">
        <v>5</v>
      </c>
      <c r="BQ3" s="25" t="s">
        <v>0</v>
      </c>
      <c r="BR3" s="26" t="s">
        <v>1</v>
      </c>
      <c r="BS3" s="26" t="s">
        <v>2</v>
      </c>
      <c r="BT3" s="26" t="s">
        <v>3</v>
      </c>
      <c r="BU3" s="27" t="s">
        <v>5</v>
      </c>
      <c r="BW3" s="25" t="s">
        <v>0</v>
      </c>
      <c r="BX3" s="26" t="s">
        <v>1</v>
      </c>
      <c r="BY3" s="26" t="s">
        <v>2</v>
      </c>
      <c r="BZ3" s="26" t="s">
        <v>3</v>
      </c>
      <c r="CA3" s="27" t="s">
        <v>5</v>
      </c>
      <c r="CC3" s="25" t="s">
        <v>0</v>
      </c>
      <c r="CD3" s="26" t="s">
        <v>1</v>
      </c>
      <c r="CE3" s="26" t="s">
        <v>2</v>
      </c>
      <c r="CF3" s="26" t="s">
        <v>3</v>
      </c>
      <c r="CG3" s="27" t="s">
        <v>5</v>
      </c>
      <c r="CK3" s="61" t="s">
        <v>105</v>
      </c>
      <c r="CL3" s="61" t="s">
        <v>107</v>
      </c>
      <c r="CM3" s="61" t="s">
        <v>35</v>
      </c>
      <c r="CN3" s="61" t="s">
        <v>109</v>
      </c>
      <c r="CO3" s="61" t="s">
        <v>5</v>
      </c>
      <c r="CP3" s="61" t="s">
        <v>110</v>
      </c>
      <c r="CQ3" s="61" t="s">
        <v>111</v>
      </c>
      <c r="CS3" s="61" t="s">
        <v>108</v>
      </c>
    </row>
    <row r="4" spans="1:97" x14ac:dyDescent="0.25">
      <c r="C4" s="2">
        <v>2024</v>
      </c>
      <c r="D4">
        <v>1</v>
      </c>
      <c r="E4" s="28">
        <v>835.79100000000005</v>
      </c>
      <c r="F4" s="28">
        <v>182.98699999999999</v>
      </c>
      <c r="G4" s="29">
        <f>E4-F4</f>
        <v>652.80400000000009</v>
      </c>
      <c r="I4" s="2">
        <v>2024</v>
      </c>
      <c r="J4">
        <v>1</v>
      </c>
      <c r="K4" s="28">
        <v>868.56700000000001</v>
      </c>
      <c r="L4" s="28">
        <v>103.995</v>
      </c>
      <c r="M4" s="29">
        <f>K4-L4</f>
        <v>764.572</v>
      </c>
      <c r="O4" s="2">
        <v>2024</v>
      </c>
      <c r="P4">
        <v>1</v>
      </c>
      <c r="Q4" s="28">
        <v>769.01700000000005</v>
      </c>
      <c r="R4" s="28">
        <v>126.983</v>
      </c>
      <c r="S4" s="29">
        <f>Q4-R4</f>
        <v>642.03400000000011</v>
      </c>
      <c r="U4" s="2">
        <v>2024</v>
      </c>
      <c r="V4">
        <v>1</v>
      </c>
      <c r="W4" s="28">
        <v>1117.123</v>
      </c>
      <c r="X4" s="28">
        <v>252.49100000000001</v>
      </c>
      <c r="Y4" s="29">
        <f>W4-X4</f>
        <v>864.63200000000006</v>
      </c>
      <c r="AA4" s="2">
        <v>2024</v>
      </c>
      <c r="AB4">
        <v>1</v>
      </c>
      <c r="AC4" s="28">
        <v>825.68899999999996</v>
      </c>
      <c r="AD4" s="28">
        <v>357.88499999999999</v>
      </c>
      <c r="AE4" s="29">
        <f>AC4-AD4</f>
        <v>467.80399999999997</v>
      </c>
      <c r="AG4" s="2">
        <v>2024</v>
      </c>
      <c r="AH4">
        <v>1</v>
      </c>
      <c r="AI4" s="28">
        <v>699.577</v>
      </c>
      <c r="AJ4" s="28">
        <v>232.98500000000001</v>
      </c>
      <c r="AK4" s="29">
        <f>AI4-AJ4</f>
        <v>466.59199999999998</v>
      </c>
      <c r="AM4" s="2">
        <v>2024</v>
      </c>
      <c r="AN4">
        <v>1</v>
      </c>
      <c r="AO4" s="28">
        <v>860.64099999999996</v>
      </c>
      <c r="AP4" s="28">
        <v>104.89100000000001</v>
      </c>
      <c r="AQ4" s="29">
        <f>AO4-AP4</f>
        <v>755.75</v>
      </c>
      <c r="AS4" s="2">
        <v>2024</v>
      </c>
      <c r="AT4">
        <v>1</v>
      </c>
      <c r="AU4" s="28">
        <v>777.09199999999998</v>
      </c>
      <c r="AV4" s="28">
        <v>103.74</v>
      </c>
      <c r="AW4" s="29">
        <f>AU4-AV4</f>
        <v>673.35199999999998</v>
      </c>
      <c r="AY4" s="2">
        <v>2024</v>
      </c>
      <c r="AZ4">
        <v>1</v>
      </c>
      <c r="BA4" s="28">
        <v>1316.4780000000001</v>
      </c>
      <c r="BB4" s="28">
        <v>339.00099999999998</v>
      </c>
      <c r="BC4" s="29">
        <f>BA4-BB4</f>
        <v>977.47700000000009</v>
      </c>
      <c r="BE4" s="2">
        <v>2024</v>
      </c>
      <c r="BF4">
        <v>1</v>
      </c>
      <c r="BG4" s="28">
        <v>778.69500000000005</v>
      </c>
      <c r="BH4" s="28">
        <v>253.86</v>
      </c>
      <c r="BI4" s="29">
        <f>BG4-BH4</f>
        <v>524.83500000000004</v>
      </c>
      <c r="BK4" s="2">
        <v>2024</v>
      </c>
      <c r="BL4">
        <v>1</v>
      </c>
      <c r="BM4" s="28">
        <v>882.58799999999997</v>
      </c>
      <c r="BN4" s="28">
        <v>187.56100000000001</v>
      </c>
      <c r="BO4" s="29">
        <f>BM4-BN4</f>
        <v>695.02699999999993</v>
      </c>
      <c r="BQ4" s="2">
        <v>2024</v>
      </c>
      <c r="BR4">
        <v>1</v>
      </c>
      <c r="BS4" s="28">
        <v>640.73900000000003</v>
      </c>
      <c r="BT4" s="28">
        <v>220.084</v>
      </c>
      <c r="BU4" s="29">
        <f>BS4-BT4</f>
        <v>420.65500000000003</v>
      </c>
      <c r="BW4" s="2">
        <v>2024</v>
      </c>
      <c r="BX4">
        <v>1</v>
      </c>
      <c r="BY4" s="28">
        <v>773.13099999999997</v>
      </c>
      <c r="BZ4" s="28">
        <v>198.42400000000001</v>
      </c>
      <c r="CA4" s="29">
        <f>BY4-BZ4</f>
        <v>574.70699999999999</v>
      </c>
      <c r="CC4" s="2">
        <v>2024</v>
      </c>
      <c r="CD4">
        <v>1</v>
      </c>
      <c r="CE4" s="28">
        <v>877.822</v>
      </c>
      <c r="CF4" s="28">
        <v>267.80500000000001</v>
      </c>
      <c r="CG4" s="29">
        <f>CE4-CF4</f>
        <v>610.01700000000005</v>
      </c>
      <c r="CK4" s="62" t="str">
        <f>C2</f>
        <v>Miami</v>
      </c>
      <c r="CL4" s="58">
        <v>8815</v>
      </c>
      <c r="CM4" s="28">
        <f>E16</f>
        <v>8558.0529999999999</v>
      </c>
      <c r="CN4" s="28">
        <f>F16</f>
        <v>1082.98</v>
      </c>
      <c r="CO4" s="28">
        <f>CM4-CN4</f>
        <v>7475.0730000000003</v>
      </c>
      <c r="CP4" s="65">
        <f>CN4/CM4</f>
        <v>0.12654513824581362</v>
      </c>
      <c r="CQ4" s="66">
        <f>1-CP4</f>
        <v>0.87345486175418641</v>
      </c>
      <c r="CS4" s="65">
        <f t="shared" ref="CS4:CS16" si="0">CL4/$CL$18</f>
        <v>0.22644950805353611</v>
      </c>
    </row>
    <row r="5" spans="1:97" x14ac:dyDescent="0.25">
      <c r="C5" s="2">
        <v>2024</v>
      </c>
      <c r="D5">
        <v>2</v>
      </c>
      <c r="E5" s="28">
        <v>812.33</v>
      </c>
      <c r="F5" s="28">
        <v>185.2</v>
      </c>
      <c r="G5" s="29">
        <f t="shared" ref="G5:G15" si="1">E5-F5</f>
        <v>627.13000000000011</v>
      </c>
      <c r="I5" s="2">
        <v>2024</v>
      </c>
      <c r="J5">
        <v>2</v>
      </c>
      <c r="K5" s="28">
        <v>815.43799999999999</v>
      </c>
      <c r="L5" s="28">
        <v>109.09099999999999</v>
      </c>
      <c r="M5" s="29">
        <f t="shared" ref="M5:M15" si="2">K5-L5</f>
        <v>706.34699999999998</v>
      </c>
      <c r="O5" s="2">
        <v>2024</v>
      </c>
      <c r="P5">
        <v>2</v>
      </c>
      <c r="Q5" s="28">
        <v>774.07799999999997</v>
      </c>
      <c r="R5" s="28">
        <v>132.09100000000001</v>
      </c>
      <c r="S5" s="29">
        <f t="shared" ref="S5:S15" si="3">Q5-R5</f>
        <v>641.98699999999997</v>
      </c>
      <c r="U5" s="2">
        <v>2024</v>
      </c>
      <c r="V5">
        <v>2</v>
      </c>
      <c r="W5" s="28">
        <v>1055.7329999999999</v>
      </c>
      <c r="X5" s="28">
        <v>258.01499999999999</v>
      </c>
      <c r="Y5" s="29">
        <f t="shared" ref="Y5:Y15" si="4">W5-X5</f>
        <v>797.71799999999996</v>
      </c>
      <c r="AA5" s="2">
        <v>2024</v>
      </c>
      <c r="AB5">
        <v>2</v>
      </c>
      <c r="AC5" s="28">
        <v>768.40300000000002</v>
      </c>
      <c r="AD5" s="28">
        <v>375.892</v>
      </c>
      <c r="AE5" s="29">
        <f t="shared" ref="AE5:AE15" si="5">AC5-AD5</f>
        <v>392.51100000000002</v>
      </c>
      <c r="AG5" s="2">
        <v>2024</v>
      </c>
      <c r="AH5">
        <v>2</v>
      </c>
      <c r="AI5" s="28">
        <v>648.05100000000004</v>
      </c>
      <c r="AJ5" s="28">
        <v>240.75</v>
      </c>
      <c r="AK5" s="29">
        <f t="shared" ref="AK5:AK15" si="6">AI5-AJ5</f>
        <v>407.30100000000004</v>
      </c>
      <c r="AM5" s="2">
        <v>2024</v>
      </c>
      <c r="AN5">
        <v>2</v>
      </c>
      <c r="AO5" s="28">
        <v>800.71699999999998</v>
      </c>
      <c r="AP5" s="28">
        <v>108.964</v>
      </c>
      <c r="AQ5" s="29">
        <f t="shared" ref="AQ5:AQ15" si="7">AO5-AP5</f>
        <v>691.75299999999993</v>
      </c>
      <c r="AS5" s="2">
        <v>2024</v>
      </c>
      <c r="AT5">
        <v>2</v>
      </c>
      <c r="AU5" s="28">
        <v>734.59199999999998</v>
      </c>
      <c r="AV5" s="28">
        <v>112.07899999999999</v>
      </c>
      <c r="AW5" s="29">
        <f t="shared" ref="AW5:AW15" si="8">AU5-AV5</f>
        <v>622.51300000000003</v>
      </c>
      <c r="AY5" s="2">
        <v>2024</v>
      </c>
      <c r="AZ5">
        <v>2</v>
      </c>
      <c r="BA5" s="28">
        <v>1286.47</v>
      </c>
      <c r="BB5" s="28">
        <v>352.10599999999999</v>
      </c>
      <c r="BC5" s="29">
        <f t="shared" ref="BC5:BC15" si="9">BA5-BB5</f>
        <v>934.36400000000003</v>
      </c>
      <c r="BE5" s="2">
        <v>2024</v>
      </c>
      <c r="BF5">
        <v>2</v>
      </c>
      <c r="BG5" s="28">
        <v>767.11400000000003</v>
      </c>
      <c r="BH5" s="28">
        <v>254.114</v>
      </c>
      <c r="BI5" s="29">
        <f t="shared" ref="BI5:BI15" si="10">BG5-BH5</f>
        <v>513</v>
      </c>
      <c r="BK5" s="2">
        <v>2024</v>
      </c>
      <c r="BL5">
        <v>2</v>
      </c>
      <c r="BM5" s="28">
        <v>829.55100000000004</v>
      </c>
      <c r="BN5" s="28">
        <v>188.13300000000001</v>
      </c>
      <c r="BO5" s="29">
        <f t="shared" ref="BO5:BO15" si="11">BM5-BN5</f>
        <v>641.41800000000001</v>
      </c>
      <c r="BQ5" s="2">
        <v>2024</v>
      </c>
      <c r="BR5">
        <v>2</v>
      </c>
      <c r="BS5" s="28">
        <v>614.803</v>
      </c>
      <c r="BT5" s="28">
        <v>225.13</v>
      </c>
      <c r="BU5" s="29">
        <f t="shared" ref="BU5:BU15" si="12">BS5-BT5</f>
        <v>389.673</v>
      </c>
      <c r="BW5" s="2">
        <v>2024</v>
      </c>
      <c r="BX5">
        <v>2</v>
      </c>
      <c r="BY5" s="28">
        <v>735.005</v>
      </c>
      <c r="BZ5" s="28">
        <v>203.33799999999999</v>
      </c>
      <c r="CA5" s="29">
        <f t="shared" ref="CA5:CA15" si="13">BY5-BZ5</f>
        <v>531.66700000000003</v>
      </c>
      <c r="CC5" s="2">
        <v>2024</v>
      </c>
      <c r="CD5">
        <v>2</v>
      </c>
      <c r="CE5" s="28">
        <v>828.17100000000005</v>
      </c>
      <c r="CF5" s="28">
        <v>264.25799999999998</v>
      </c>
      <c r="CG5" s="29">
        <f t="shared" ref="CG5:CG15" si="14">CE5-CF5</f>
        <v>563.91300000000001</v>
      </c>
      <c r="CK5" s="62" t="str">
        <f>I2</f>
        <v>Tampa</v>
      </c>
      <c r="CL5" s="58">
        <v>4723</v>
      </c>
      <c r="CM5" s="67">
        <f>K16</f>
        <v>8869.77</v>
      </c>
      <c r="CN5" s="67">
        <f>L16</f>
        <v>435.40599999999995</v>
      </c>
      <c r="CO5" s="28">
        <f t="shared" ref="CO5:CO17" si="15">CM5-CN5</f>
        <v>8434.3640000000014</v>
      </c>
      <c r="CP5" s="65">
        <f>CN5/CM5</f>
        <v>4.9088758784049634E-2</v>
      </c>
      <c r="CQ5" s="66">
        <f>1-CP5</f>
        <v>0.95091124121595039</v>
      </c>
      <c r="CS5" s="65">
        <f t="shared" si="0"/>
        <v>0.12132966835358491</v>
      </c>
    </row>
    <row r="6" spans="1:97" x14ac:dyDescent="0.25">
      <c r="C6" s="2">
        <v>2024</v>
      </c>
      <c r="D6">
        <v>3</v>
      </c>
      <c r="E6" s="28">
        <v>809.57299999999998</v>
      </c>
      <c r="F6" s="28">
        <v>152.45500000000001</v>
      </c>
      <c r="G6" s="29">
        <f t="shared" si="1"/>
        <v>657.11799999999994</v>
      </c>
      <c r="I6" s="2">
        <v>2024</v>
      </c>
      <c r="J6">
        <v>3</v>
      </c>
      <c r="K6" s="28">
        <v>776.41</v>
      </c>
      <c r="L6" s="28">
        <v>76.819999999999993</v>
      </c>
      <c r="M6" s="29">
        <f t="shared" si="2"/>
        <v>699.58999999999992</v>
      </c>
      <c r="O6" s="2">
        <v>2024</v>
      </c>
      <c r="P6">
        <v>3</v>
      </c>
      <c r="Q6" s="28">
        <v>678.01700000000005</v>
      </c>
      <c r="R6" s="28">
        <v>90.584999999999994</v>
      </c>
      <c r="S6" s="29">
        <f t="shared" si="3"/>
        <v>587.43200000000002</v>
      </c>
      <c r="U6" s="2">
        <v>2024</v>
      </c>
      <c r="V6">
        <v>3</v>
      </c>
      <c r="W6" s="28">
        <v>1042.191</v>
      </c>
      <c r="X6" s="28">
        <v>181.47900000000001</v>
      </c>
      <c r="Y6" s="29">
        <f t="shared" si="4"/>
        <v>860.71199999999999</v>
      </c>
      <c r="AA6" s="2">
        <v>2024</v>
      </c>
      <c r="AB6">
        <v>3</v>
      </c>
      <c r="AC6" s="28">
        <v>645.64599999999996</v>
      </c>
      <c r="AD6" s="28">
        <v>217.017</v>
      </c>
      <c r="AE6" s="29">
        <f t="shared" si="5"/>
        <v>428.62899999999996</v>
      </c>
      <c r="AG6" s="2">
        <v>2024</v>
      </c>
      <c r="AH6">
        <v>3</v>
      </c>
      <c r="AI6" s="28">
        <v>640.99300000000005</v>
      </c>
      <c r="AJ6" s="28">
        <v>143.571</v>
      </c>
      <c r="AK6" s="29">
        <f t="shared" si="6"/>
        <v>497.42200000000003</v>
      </c>
      <c r="AM6" s="2">
        <v>2024</v>
      </c>
      <c r="AN6">
        <v>3</v>
      </c>
      <c r="AO6" s="28">
        <v>743.04200000000003</v>
      </c>
      <c r="AP6" s="28">
        <v>59.348999999999997</v>
      </c>
      <c r="AQ6" s="29">
        <f t="shared" si="7"/>
        <v>683.69299999999998</v>
      </c>
      <c r="AS6" s="2">
        <v>2024</v>
      </c>
      <c r="AT6">
        <v>3</v>
      </c>
      <c r="AU6" s="28">
        <v>685.47199999999998</v>
      </c>
      <c r="AV6" s="28">
        <v>69.186000000000007</v>
      </c>
      <c r="AW6" s="29">
        <f t="shared" si="8"/>
        <v>616.28599999999994</v>
      </c>
      <c r="AY6" s="2">
        <v>2024</v>
      </c>
      <c r="AZ6">
        <v>3</v>
      </c>
      <c r="BA6" s="28">
        <v>1176.04</v>
      </c>
      <c r="BB6" s="28">
        <v>247.58199999999999</v>
      </c>
      <c r="BC6" s="29">
        <f t="shared" si="9"/>
        <v>928.45799999999997</v>
      </c>
      <c r="BE6" s="2">
        <v>2024</v>
      </c>
      <c r="BF6">
        <v>3</v>
      </c>
      <c r="BG6" s="28">
        <v>729.51499999999999</v>
      </c>
      <c r="BH6" s="28">
        <v>212.37700000000001</v>
      </c>
      <c r="BI6" s="29">
        <f t="shared" si="10"/>
        <v>517.13799999999992</v>
      </c>
      <c r="BK6" s="2">
        <v>2024</v>
      </c>
      <c r="BL6">
        <v>3</v>
      </c>
      <c r="BM6" s="28">
        <v>856.61400000000003</v>
      </c>
      <c r="BN6" s="28">
        <v>153.74199999999999</v>
      </c>
      <c r="BO6" s="29">
        <f t="shared" si="11"/>
        <v>702.87200000000007</v>
      </c>
      <c r="BQ6" s="2">
        <v>2024</v>
      </c>
      <c r="BR6">
        <v>3</v>
      </c>
      <c r="BS6" s="28">
        <v>532.26300000000003</v>
      </c>
      <c r="BT6" s="28">
        <v>146.83500000000001</v>
      </c>
      <c r="BU6" s="29">
        <f t="shared" si="12"/>
        <v>385.428</v>
      </c>
      <c r="BW6" s="2">
        <v>2024</v>
      </c>
      <c r="BX6">
        <v>3</v>
      </c>
      <c r="BY6" s="28">
        <v>646.80499999999995</v>
      </c>
      <c r="BZ6" s="28">
        <v>120.595</v>
      </c>
      <c r="CA6" s="29">
        <f t="shared" si="13"/>
        <v>526.20999999999992</v>
      </c>
      <c r="CC6" s="2">
        <v>2024</v>
      </c>
      <c r="CD6">
        <v>3</v>
      </c>
      <c r="CE6" s="28">
        <v>774.49400000000003</v>
      </c>
      <c r="CF6" s="28">
        <v>216.11500000000001</v>
      </c>
      <c r="CG6" s="29">
        <f t="shared" si="14"/>
        <v>558.37900000000002</v>
      </c>
      <c r="CK6" s="62" t="str">
        <f>O2</f>
        <v>St Pete</v>
      </c>
      <c r="CL6" s="58">
        <v>2410</v>
      </c>
      <c r="CM6" s="67">
        <f>Q16</f>
        <v>7625.5320000000002</v>
      </c>
      <c r="CN6" s="67">
        <f>R16</f>
        <v>515.44199999999989</v>
      </c>
      <c r="CO6" s="28">
        <f t="shared" si="15"/>
        <v>7110.09</v>
      </c>
      <c r="CP6" s="65">
        <f>CN6/CM6</f>
        <v>6.7594234736671477E-2</v>
      </c>
      <c r="CQ6" s="66">
        <f>1-CP6</f>
        <v>0.93240576526332852</v>
      </c>
      <c r="CS6" s="65">
        <f t="shared" si="0"/>
        <v>6.1910756030518661E-2</v>
      </c>
    </row>
    <row r="7" spans="1:97" x14ac:dyDescent="0.25">
      <c r="C7" s="2">
        <v>2024</v>
      </c>
      <c r="D7">
        <v>4</v>
      </c>
      <c r="E7" s="28">
        <v>737.37099999999998</v>
      </c>
      <c r="F7" s="28">
        <v>122.515</v>
      </c>
      <c r="G7" s="29">
        <f t="shared" si="1"/>
        <v>614.85599999999999</v>
      </c>
      <c r="I7" s="2">
        <v>2024</v>
      </c>
      <c r="J7">
        <v>4</v>
      </c>
      <c r="K7" s="28">
        <v>785.17200000000003</v>
      </c>
      <c r="L7" s="28">
        <v>40.597000000000001</v>
      </c>
      <c r="M7" s="29">
        <f t="shared" si="2"/>
        <v>744.57500000000005</v>
      </c>
      <c r="O7" s="2">
        <v>2024</v>
      </c>
      <c r="P7">
        <v>4</v>
      </c>
      <c r="Q7" s="28">
        <v>651.86400000000003</v>
      </c>
      <c r="R7" s="28">
        <v>46.283999999999999</v>
      </c>
      <c r="S7" s="29">
        <f t="shared" si="3"/>
        <v>605.58000000000004</v>
      </c>
      <c r="U7" s="2">
        <v>2024</v>
      </c>
      <c r="V7">
        <v>4</v>
      </c>
      <c r="W7" s="28">
        <v>920.71400000000006</v>
      </c>
      <c r="X7" s="28">
        <v>104.155</v>
      </c>
      <c r="Y7" s="29">
        <f t="shared" si="4"/>
        <v>816.55900000000008</v>
      </c>
      <c r="AA7" s="2">
        <v>2024</v>
      </c>
      <c r="AB7">
        <v>4</v>
      </c>
      <c r="AC7" s="28">
        <v>515.18399999999997</v>
      </c>
      <c r="AD7" s="28">
        <v>74.731999999999999</v>
      </c>
      <c r="AE7" s="29">
        <f t="shared" si="5"/>
        <v>440.452</v>
      </c>
      <c r="AG7" s="2">
        <v>2024</v>
      </c>
      <c r="AH7">
        <v>4</v>
      </c>
      <c r="AI7" s="28">
        <v>658.673</v>
      </c>
      <c r="AJ7" s="28">
        <v>47.11</v>
      </c>
      <c r="AK7" s="29">
        <f t="shared" si="6"/>
        <v>611.56299999999999</v>
      </c>
      <c r="AM7" s="2">
        <v>2024</v>
      </c>
      <c r="AN7">
        <v>4</v>
      </c>
      <c r="AO7" s="28">
        <v>727.13</v>
      </c>
      <c r="AP7" s="28">
        <v>20.37</v>
      </c>
      <c r="AQ7" s="29">
        <f t="shared" si="7"/>
        <v>706.76</v>
      </c>
      <c r="AS7" s="2">
        <v>2024</v>
      </c>
      <c r="AT7">
        <v>4</v>
      </c>
      <c r="AU7" s="28">
        <v>660.34699999999998</v>
      </c>
      <c r="AV7" s="28">
        <v>25.478999999999999</v>
      </c>
      <c r="AW7" s="29">
        <f t="shared" si="8"/>
        <v>634.86799999999994</v>
      </c>
      <c r="AY7" s="2">
        <v>2024</v>
      </c>
      <c r="AZ7">
        <v>4</v>
      </c>
      <c r="BA7" s="28">
        <v>1086.211</v>
      </c>
      <c r="BB7" s="28">
        <v>142.959</v>
      </c>
      <c r="BC7" s="29">
        <f t="shared" si="9"/>
        <v>943.25199999999995</v>
      </c>
      <c r="BE7" s="2">
        <v>2024</v>
      </c>
      <c r="BF7">
        <v>4</v>
      </c>
      <c r="BG7" s="28">
        <v>662.63499999999999</v>
      </c>
      <c r="BH7" s="28">
        <v>168.18600000000001</v>
      </c>
      <c r="BI7" s="29">
        <f t="shared" si="10"/>
        <v>494.44899999999996</v>
      </c>
      <c r="BK7" s="2">
        <v>2024</v>
      </c>
      <c r="BL7">
        <v>4</v>
      </c>
      <c r="BM7" s="28">
        <v>781.53</v>
      </c>
      <c r="BN7" s="28">
        <v>125.262</v>
      </c>
      <c r="BO7" s="29">
        <f t="shared" si="11"/>
        <v>656.26800000000003</v>
      </c>
      <c r="BQ7" s="2">
        <v>2024</v>
      </c>
      <c r="BR7">
        <v>4</v>
      </c>
      <c r="BS7" s="28">
        <v>451.34500000000003</v>
      </c>
      <c r="BT7" s="28">
        <v>55.284999999999997</v>
      </c>
      <c r="BU7" s="29">
        <f t="shared" si="12"/>
        <v>396.06000000000006</v>
      </c>
      <c r="BW7" s="2">
        <v>2024</v>
      </c>
      <c r="BX7">
        <v>4</v>
      </c>
      <c r="BY7" s="28">
        <v>585.79700000000003</v>
      </c>
      <c r="BZ7" s="28">
        <v>44.140999999999998</v>
      </c>
      <c r="CA7" s="29">
        <f t="shared" si="13"/>
        <v>541.65600000000006</v>
      </c>
      <c r="CC7" s="2">
        <v>2024</v>
      </c>
      <c r="CD7">
        <v>4</v>
      </c>
      <c r="CE7" s="28">
        <v>746.16</v>
      </c>
      <c r="CF7" s="28">
        <v>170.756</v>
      </c>
      <c r="CG7" s="29">
        <f t="shared" si="14"/>
        <v>575.404</v>
      </c>
      <c r="CK7" s="62" t="str">
        <f>U2</f>
        <v>Orlando</v>
      </c>
      <c r="CL7" s="58">
        <v>5439</v>
      </c>
      <c r="CM7" s="67">
        <f>W16</f>
        <v>10735.005999999998</v>
      </c>
      <c r="CN7" s="67">
        <f>X16</f>
        <v>1073.787</v>
      </c>
      <c r="CO7" s="28">
        <f t="shared" si="15"/>
        <v>9661.2189999999973</v>
      </c>
      <c r="CP7" s="65">
        <f t="shared" ref="CP7:CP18" si="16">CN7/CM7</f>
        <v>0.10002667907218685</v>
      </c>
      <c r="CQ7" s="66">
        <f t="shared" ref="CQ7:CQ18" si="17">1-CP7</f>
        <v>0.89997332092781313</v>
      </c>
      <c r="CS7" s="65">
        <f t="shared" si="0"/>
        <v>0.13972307139003776</v>
      </c>
    </row>
    <row r="8" spans="1:97" x14ac:dyDescent="0.25">
      <c r="C8" s="2">
        <v>2024</v>
      </c>
      <c r="D8">
        <v>5</v>
      </c>
      <c r="E8" s="28">
        <v>688.55200000000002</v>
      </c>
      <c r="F8" s="28">
        <v>82.251999999999995</v>
      </c>
      <c r="G8" s="29">
        <f t="shared" si="1"/>
        <v>606.30000000000007</v>
      </c>
      <c r="I8" s="2">
        <v>2024</v>
      </c>
      <c r="J8">
        <v>5</v>
      </c>
      <c r="K8" s="28">
        <v>724.31500000000005</v>
      </c>
      <c r="L8" s="28">
        <v>12.228999999999999</v>
      </c>
      <c r="M8" s="29">
        <f t="shared" si="2"/>
        <v>712.08600000000001</v>
      </c>
      <c r="O8" s="2">
        <v>2024</v>
      </c>
      <c r="P8">
        <v>5</v>
      </c>
      <c r="Q8" s="28">
        <v>611.12199999999996</v>
      </c>
      <c r="R8" s="28">
        <v>13.491</v>
      </c>
      <c r="S8" s="29">
        <f t="shared" si="3"/>
        <v>597.63099999999997</v>
      </c>
      <c r="U8" s="2">
        <v>2024</v>
      </c>
      <c r="V8">
        <v>5</v>
      </c>
      <c r="W8" s="28">
        <v>844.05799999999999</v>
      </c>
      <c r="X8" s="28">
        <v>37.743000000000002</v>
      </c>
      <c r="Y8" s="29">
        <f t="shared" si="4"/>
        <v>806.31499999999994</v>
      </c>
      <c r="AA8" s="2">
        <v>2024</v>
      </c>
      <c r="AB8">
        <v>5</v>
      </c>
      <c r="AC8" s="28">
        <v>370.81900000000002</v>
      </c>
      <c r="AD8" s="28">
        <v>9.35</v>
      </c>
      <c r="AE8" s="29">
        <f t="shared" si="5"/>
        <v>361.46899999999999</v>
      </c>
      <c r="AG8" s="2">
        <v>2024</v>
      </c>
      <c r="AH8">
        <v>5</v>
      </c>
      <c r="AI8" s="28">
        <v>649.44299999999998</v>
      </c>
      <c r="AJ8" s="28">
        <v>6.5510000000000002</v>
      </c>
      <c r="AK8" s="29">
        <f t="shared" si="6"/>
        <v>642.89199999999994</v>
      </c>
      <c r="AM8" s="2">
        <v>2024</v>
      </c>
      <c r="AN8">
        <v>5</v>
      </c>
      <c r="AO8" s="28">
        <v>698.548</v>
      </c>
      <c r="AP8" s="28">
        <v>2.6280000000000001</v>
      </c>
      <c r="AQ8" s="29">
        <f t="shared" si="7"/>
        <v>695.92</v>
      </c>
      <c r="AS8" s="2">
        <v>2024</v>
      </c>
      <c r="AT8">
        <v>5</v>
      </c>
      <c r="AU8" s="28">
        <v>595.553</v>
      </c>
      <c r="AV8" s="28">
        <v>4.0030000000000001</v>
      </c>
      <c r="AW8" s="29">
        <f t="shared" si="8"/>
        <v>591.54999999999995</v>
      </c>
      <c r="AY8" s="2">
        <v>2024</v>
      </c>
      <c r="AZ8">
        <v>5</v>
      </c>
      <c r="BA8" s="28">
        <v>983.87599999999998</v>
      </c>
      <c r="BB8" s="28">
        <v>48.347999999999999</v>
      </c>
      <c r="BC8" s="29">
        <f t="shared" si="9"/>
        <v>935.52800000000002</v>
      </c>
      <c r="BE8" s="2">
        <v>2024</v>
      </c>
      <c r="BF8">
        <v>5</v>
      </c>
      <c r="BG8" s="28">
        <v>598.76700000000005</v>
      </c>
      <c r="BH8" s="28">
        <v>111.104</v>
      </c>
      <c r="BI8" s="29">
        <f t="shared" si="10"/>
        <v>487.66300000000007</v>
      </c>
      <c r="BK8" s="2">
        <v>2024</v>
      </c>
      <c r="BL8">
        <v>5</v>
      </c>
      <c r="BM8" s="28">
        <v>734.02099999999996</v>
      </c>
      <c r="BN8" s="28">
        <v>86.045000000000002</v>
      </c>
      <c r="BO8" s="29">
        <f t="shared" si="11"/>
        <v>647.976</v>
      </c>
      <c r="BQ8" s="2">
        <v>2024</v>
      </c>
      <c r="BR8">
        <v>5</v>
      </c>
      <c r="BS8" s="28">
        <v>401.77699999999999</v>
      </c>
      <c r="BT8" s="28">
        <v>11.268000000000001</v>
      </c>
      <c r="BU8" s="29">
        <f t="shared" si="12"/>
        <v>390.50900000000001</v>
      </c>
      <c r="BW8" s="2">
        <v>2024</v>
      </c>
      <c r="BX8">
        <v>5</v>
      </c>
      <c r="BY8" s="28">
        <v>541.67399999999998</v>
      </c>
      <c r="BZ8" s="28">
        <v>7.343</v>
      </c>
      <c r="CA8" s="29">
        <f t="shared" si="13"/>
        <v>534.33100000000002</v>
      </c>
      <c r="CC8" s="2">
        <v>2024</v>
      </c>
      <c r="CD8">
        <v>5</v>
      </c>
      <c r="CE8" s="28">
        <v>679.25400000000002</v>
      </c>
      <c r="CF8" s="28">
        <v>111.42700000000001</v>
      </c>
      <c r="CG8" s="29">
        <f t="shared" si="14"/>
        <v>567.827</v>
      </c>
      <c r="CK8" s="62" t="str">
        <f>AA2</f>
        <v>Eustis</v>
      </c>
      <c r="CL8" s="58">
        <v>475</v>
      </c>
      <c r="CM8" s="67">
        <f>AC16</f>
        <v>5774.9640000000018</v>
      </c>
      <c r="CN8" s="67">
        <f>AD16</f>
        <v>1258.6969999999999</v>
      </c>
      <c r="CO8" s="28">
        <f t="shared" si="15"/>
        <v>4516.2670000000016</v>
      </c>
      <c r="CP8" s="65">
        <f t="shared" si="16"/>
        <v>0.21795754917260082</v>
      </c>
      <c r="CQ8" s="66">
        <f t="shared" si="17"/>
        <v>0.7820424508273992</v>
      </c>
      <c r="CS8" s="65">
        <f t="shared" si="0"/>
        <v>1.2202327433400981E-2</v>
      </c>
    </row>
    <row r="9" spans="1:97" x14ac:dyDescent="0.25">
      <c r="C9" s="2">
        <v>2024</v>
      </c>
      <c r="D9">
        <v>6</v>
      </c>
      <c r="E9" s="28">
        <v>673.29499999999996</v>
      </c>
      <c r="F9" s="28">
        <v>49.723999999999997</v>
      </c>
      <c r="G9" s="29">
        <f t="shared" si="1"/>
        <v>623.57099999999991</v>
      </c>
      <c r="I9" s="2">
        <v>2024</v>
      </c>
      <c r="J9">
        <v>6</v>
      </c>
      <c r="K9" s="28">
        <v>677.28</v>
      </c>
      <c r="L9" s="28">
        <v>1.2070000000000001</v>
      </c>
      <c r="M9" s="29">
        <f t="shared" si="2"/>
        <v>676.07299999999998</v>
      </c>
      <c r="O9" s="2">
        <v>2024</v>
      </c>
      <c r="P9">
        <v>6</v>
      </c>
      <c r="Q9" s="28">
        <v>578.52099999999996</v>
      </c>
      <c r="R9" s="28">
        <v>1.272</v>
      </c>
      <c r="S9" s="29">
        <f t="shared" si="3"/>
        <v>577.24899999999991</v>
      </c>
      <c r="U9" s="2">
        <v>2024</v>
      </c>
      <c r="V9">
        <v>6</v>
      </c>
      <c r="W9" s="28">
        <v>837.94299999999998</v>
      </c>
      <c r="X9" s="28">
        <v>4.5709999999999997</v>
      </c>
      <c r="Y9" s="29">
        <f t="shared" si="4"/>
        <v>833.37199999999996</v>
      </c>
      <c r="AA9" s="2">
        <v>2024</v>
      </c>
      <c r="AB9">
        <v>6</v>
      </c>
      <c r="AC9" s="28">
        <v>331.726</v>
      </c>
      <c r="AD9" s="28">
        <v>4.4999999999999998E-2</v>
      </c>
      <c r="AE9" s="29">
        <f t="shared" si="5"/>
        <v>331.68099999999998</v>
      </c>
      <c r="AG9" s="2">
        <v>2024</v>
      </c>
      <c r="AH9">
        <v>6</v>
      </c>
      <c r="AI9" s="28">
        <v>667.99599999999998</v>
      </c>
      <c r="AJ9" s="28">
        <v>3.0000000000000001E-3</v>
      </c>
      <c r="AK9" s="29">
        <f t="shared" si="6"/>
        <v>667.99299999999994</v>
      </c>
      <c r="AM9" s="2">
        <v>2024</v>
      </c>
      <c r="AN9">
        <v>6</v>
      </c>
      <c r="AO9" s="28">
        <v>720.07100000000003</v>
      </c>
      <c r="AP9" s="28">
        <v>0.02</v>
      </c>
      <c r="AQ9" s="29">
        <f t="shared" si="7"/>
        <v>720.05100000000004</v>
      </c>
      <c r="AS9" s="2">
        <v>2024</v>
      </c>
      <c r="AT9">
        <v>6</v>
      </c>
      <c r="AU9" s="28">
        <v>566.21100000000001</v>
      </c>
      <c r="AV9" s="28">
        <v>0.23400000000000001</v>
      </c>
      <c r="AW9" s="29">
        <f t="shared" si="8"/>
        <v>565.97699999999998</v>
      </c>
      <c r="AY9" s="2">
        <v>2024</v>
      </c>
      <c r="AZ9">
        <v>6</v>
      </c>
      <c r="BA9" s="28">
        <v>955.61</v>
      </c>
      <c r="BB9" s="28">
        <v>4.5579999999999998</v>
      </c>
      <c r="BC9" s="29">
        <f t="shared" si="9"/>
        <v>951.05200000000002</v>
      </c>
      <c r="BE9" s="2">
        <v>2024</v>
      </c>
      <c r="BF9">
        <v>6</v>
      </c>
      <c r="BG9" s="28">
        <v>563.69399999999996</v>
      </c>
      <c r="BH9" s="28">
        <v>61.625</v>
      </c>
      <c r="BI9" s="29">
        <f t="shared" si="10"/>
        <v>502.06899999999996</v>
      </c>
      <c r="BK9" s="2">
        <v>2024</v>
      </c>
      <c r="BL9">
        <v>6</v>
      </c>
      <c r="BM9" s="28">
        <v>720.73299999999995</v>
      </c>
      <c r="BN9" s="28">
        <v>51.223999999999997</v>
      </c>
      <c r="BO9" s="29">
        <f t="shared" si="11"/>
        <v>669.5089999999999</v>
      </c>
      <c r="BQ9" s="2">
        <v>2024</v>
      </c>
      <c r="BR9">
        <v>6</v>
      </c>
      <c r="BS9" s="28">
        <v>402.495</v>
      </c>
      <c r="BT9" s="28">
        <v>0.83</v>
      </c>
      <c r="BU9" s="29">
        <f t="shared" si="12"/>
        <v>401.66500000000002</v>
      </c>
      <c r="BW9" s="2">
        <v>2024</v>
      </c>
      <c r="BX9">
        <v>6</v>
      </c>
      <c r="BY9" s="28">
        <v>550.66700000000003</v>
      </c>
      <c r="BZ9" s="28">
        <v>0.184</v>
      </c>
      <c r="CA9" s="29">
        <f t="shared" si="13"/>
        <v>550.48300000000006</v>
      </c>
      <c r="CC9" s="2">
        <v>2024</v>
      </c>
      <c r="CD9">
        <v>6</v>
      </c>
      <c r="CE9" s="28">
        <v>644.61699999999996</v>
      </c>
      <c r="CF9" s="28">
        <v>59.024999999999999</v>
      </c>
      <c r="CG9" s="29">
        <f t="shared" si="14"/>
        <v>585.59199999999998</v>
      </c>
      <c r="CK9" s="62" t="str">
        <f>AG2</f>
        <v>Jacksonville</v>
      </c>
      <c r="CL9" s="58">
        <v>4277</v>
      </c>
      <c r="CM9" s="67">
        <f>AI16</f>
        <v>7946.0910000000003</v>
      </c>
      <c r="CN9" s="67">
        <f>AJ16</f>
        <v>824.98900000000015</v>
      </c>
      <c r="CO9" s="28">
        <f t="shared" si="15"/>
        <v>7121.1019999999999</v>
      </c>
      <c r="CP9" s="70">
        <f t="shared" si="16"/>
        <v>0.10382325095446303</v>
      </c>
      <c r="CQ9" s="66">
        <f t="shared" si="17"/>
        <v>0.89617674904553701</v>
      </c>
      <c r="CS9" s="70">
        <f t="shared" si="0"/>
        <v>0.10987232512138105</v>
      </c>
    </row>
    <row r="10" spans="1:97" x14ac:dyDescent="0.25">
      <c r="C10" s="2">
        <v>2024</v>
      </c>
      <c r="D10">
        <v>7</v>
      </c>
      <c r="E10" s="28">
        <v>646.08500000000004</v>
      </c>
      <c r="F10" s="28">
        <v>25.221</v>
      </c>
      <c r="G10" s="29">
        <f t="shared" si="1"/>
        <v>620.86400000000003</v>
      </c>
      <c r="I10" s="2">
        <v>2024</v>
      </c>
      <c r="J10">
        <v>7</v>
      </c>
      <c r="K10" s="28">
        <v>666.78499999999997</v>
      </c>
      <c r="L10" s="28">
        <v>7.0000000000000001E-3</v>
      </c>
      <c r="M10" s="29">
        <f t="shared" si="2"/>
        <v>666.77800000000002</v>
      </c>
      <c r="O10" s="2">
        <v>2024</v>
      </c>
      <c r="P10">
        <v>7</v>
      </c>
      <c r="Q10" s="28">
        <v>548.51199999999994</v>
      </c>
      <c r="R10" s="28">
        <v>1.0999999999999999E-2</v>
      </c>
      <c r="S10" s="29">
        <f t="shared" si="3"/>
        <v>548.50099999999998</v>
      </c>
      <c r="U10" s="2">
        <v>2024</v>
      </c>
      <c r="V10">
        <v>7</v>
      </c>
      <c r="W10" s="28">
        <v>775.07100000000003</v>
      </c>
      <c r="X10" s="28">
        <v>2.5000000000000001E-2</v>
      </c>
      <c r="Y10" s="29">
        <f t="shared" si="4"/>
        <v>775.04600000000005</v>
      </c>
      <c r="AA10" s="2">
        <v>2024</v>
      </c>
      <c r="AB10">
        <v>7</v>
      </c>
      <c r="AC10" s="28">
        <v>302.077</v>
      </c>
      <c r="AD10" s="28">
        <v>0</v>
      </c>
      <c r="AE10" s="29">
        <f t="shared" si="5"/>
        <v>302.077</v>
      </c>
      <c r="AG10" s="2">
        <v>2024</v>
      </c>
      <c r="AH10">
        <v>7</v>
      </c>
      <c r="AI10" s="28">
        <v>665.05700000000002</v>
      </c>
      <c r="AJ10" s="28">
        <v>0</v>
      </c>
      <c r="AK10" s="29">
        <f t="shared" si="6"/>
        <v>665.05700000000002</v>
      </c>
      <c r="AM10" s="2">
        <v>2024</v>
      </c>
      <c r="AN10">
        <v>7</v>
      </c>
      <c r="AO10" s="28">
        <v>717.09299999999996</v>
      </c>
      <c r="AP10" s="28">
        <v>0</v>
      </c>
      <c r="AQ10" s="29">
        <f t="shared" si="7"/>
        <v>717.09299999999996</v>
      </c>
      <c r="AS10" s="2">
        <v>2024</v>
      </c>
      <c r="AT10">
        <v>7</v>
      </c>
      <c r="AU10" s="28">
        <v>535.14599999999996</v>
      </c>
      <c r="AV10" s="28">
        <v>0.04</v>
      </c>
      <c r="AW10" s="29">
        <f t="shared" si="8"/>
        <v>535.10599999999999</v>
      </c>
      <c r="AY10" s="2">
        <v>2024</v>
      </c>
      <c r="AZ10">
        <v>7</v>
      </c>
      <c r="BA10" s="28">
        <v>948.65300000000002</v>
      </c>
      <c r="BB10" s="28">
        <v>5.8999999999999997E-2</v>
      </c>
      <c r="BC10" s="29">
        <f t="shared" si="9"/>
        <v>948.59400000000005</v>
      </c>
      <c r="BE10" s="2">
        <v>2024</v>
      </c>
      <c r="BF10">
        <v>7</v>
      </c>
      <c r="BG10" s="28">
        <v>530.57299999999998</v>
      </c>
      <c r="BH10" s="28">
        <v>30.504000000000001</v>
      </c>
      <c r="BI10" s="29">
        <f t="shared" si="10"/>
        <v>500.06899999999996</v>
      </c>
      <c r="BK10" s="2">
        <v>2024</v>
      </c>
      <c r="BL10">
        <v>7</v>
      </c>
      <c r="BM10" s="28">
        <v>663.851</v>
      </c>
      <c r="BN10" s="28">
        <v>26.236000000000001</v>
      </c>
      <c r="BO10" s="29">
        <f t="shared" si="11"/>
        <v>637.61500000000001</v>
      </c>
      <c r="BQ10" s="2">
        <v>2024</v>
      </c>
      <c r="BR10">
        <v>7</v>
      </c>
      <c r="BS10" s="28">
        <v>399.93700000000001</v>
      </c>
      <c r="BT10" s="28">
        <v>3.7999999999999999E-2</v>
      </c>
      <c r="BU10" s="29">
        <f t="shared" si="12"/>
        <v>399.899</v>
      </c>
      <c r="BW10" s="2">
        <v>2024</v>
      </c>
      <c r="BX10">
        <v>7</v>
      </c>
      <c r="BY10" s="28">
        <v>480.76</v>
      </c>
      <c r="BZ10" s="28">
        <v>0</v>
      </c>
      <c r="CA10" s="29">
        <f t="shared" si="13"/>
        <v>480.76</v>
      </c>
      <c r="CC10" s="2">
        <v>2024</v>
      </c>
      <c r="CD10">
        <v>7</v>
      </c>
      <c r="CE10" s="28">
        <v>615.14700000000005</v>
      </c>
      <c r="CF10" s="28">
        <v>31.442</v>
      </c>
      <c r="CG10" s="29">
        <f t="shared" si="14"/>
        <v>583.70500000000004</v>
      </c>
      <c r="CH10" t="s">
        <v>19</v>
      </c>
      <c r="CK10" s="62" t="str">
        <f>AM2</f>
        <v>Lakeland</v>
      </c>
      <c r="CL10" s="58">
        <v>738</v>
      </c>
      <c r="CM10" s="67">
        <f>AO16</f>
        <v>8915.6769999999997</v>
      </c>
      <c r="CN10" s="67">
        <f>AP16</f>
        <v>360.17899999999997</v>
      </c>
      <c r="CO10" s="28">
        <f t="shared" si="15"/>
        <v>8555.4979999999996</v>
      </c>
      <c r="CP10" s="65">
        <f t="shared" si="16"/>
        <v>4.039839038583385E-2</v>
      </c>
      <c r="CQ10" s="66">
        <f t="shared" si="17"/>
        <v>0.95960160961416618</v>
      </c>
      <c r="CS10" s="65">
        <f t="shared" si="0"/>
        <v>1.895856346494721E-2</v>
      </c>
    </row>
    <row r="11" spans="1:97" x14ac:dyDescent="0.25">
      <c r="C11" s="2">
        <v>2024</v>
      </c>
      <c r="D11">
        <v>8</v>
      </c>
      <c r="E11" s="28">
        <v>618.91999999999996</v>
      </c>
      <c r="F11" s="28">
        <v>15.304</v>
      </c>
      <c r="G11" s="29">
        <f t="shared" si="1"/>
        <v>603.61599999999999</v>
      </c>
      <c r="I11" s="2">
        <v>2024</v>
      </c>
      <c r="J11">
        <v>8</v>
      </c>
      <c r="K11" s="28">
        <v>648.87599999999998</v>
      </c>
      <c r="L11" s="28">
        <v>0</v>
      </c>
      <c r="M11" s="29">
        <f t="shared" si="2"/>
        <v>648.87599999999998</v>
      </c>
      <c r="O11" s="2">
        <v>2024</v>
      </c>
      <c r="P11">
        <v>8</v>
      </c>
      <c r="Q11" s="28">
        <v>547.80100000000004</v>
      </c>
      <c r="R11" s="28">
        <v>0</v>
      </c>
      <c r="S11" s="29">
        <f t="shared" si="3"/>
        <v>547.80100000000004</v>
      </c>
      <c r="U11" s="2">
        <v>2024</v>
      </c>
      <c r="V11">
        <v>8</v>
      </c>
      <c r="W11" s="28">
        <v>724.31700000000001</v>
      </c>
      <c r="X11" s="28">
        <v>0</v>
      </c>
      <c r="Y11" s="29">
        <f t="shared" si="4"/>
        <v>724.31700000000001</v>
      </c>
      <c r="AA11" s="2">
        <v>2024</v>
      </c>
      <c r="AB11">
        <v>8</v>
      </c>
      <c r="AC11" s="28">
        <v>297.29599999999999</v>
      </c>
      <c r="AD11" s="28">
        <v>0</v>
      </c>
      <c r="AE11" s="29">
        <f t="shared" si="5"/>
        <v>297.29599999999999</v>
      </c>
      <c r="AG11" s="2">
        <v>2024</v>
      </c>
      <c r="AH11">
        <v>8</v>
      </c>
      <c r="AI11" s="28">
        <v>646.48199999999997</v>
      </c>
      <c r="AJ11" s="28">
        <v>0</v>
      </c>
      <c r="AK11" s="29">
        <f t="shared" si="6"/>
        <v>646.48199999999997</v>
      </c>
      <c r="AM11" s="2">
        <v>2024</v>
      </c>
      <c r="AN11">
        <v>8</v>
      </c>
      <c r="AO11" s="28">
        <v>694.40599999999995</v>
      </c>
      <c r="AP11" s="28">
        <v>0</v>
      </c>
      <c r="AQ11" s="29">
        <f t="shared" si="7"/>
        <v>694.40599999999995</v>
      </c>
      <c r="AS11" s="2">
        <v>2024</v>
      </c>
      <c r="AT11">
        <v>8</v>
      </c>
      <c r="AU11" s="28">
        <v>533.32500000000005</v>
      </c>
      <c r="AV11" s="28">
        <v>0</v>
      </c>
      <c r="AW11" s="29">
        <f t="shared" si="8"/>
        <v>533.32500000000005</v>
      </c>
      <c r="AY11" s="2">
        <v>2024</v>
      </c>
      <c r="AZ11">
        <v>8</v>
      </c>
      <c r="BA11" s="28">
        <v>933.06899999999996</v>
      </c>
      <c r="BB11" s="28">
        <v>1.7000000000000001E-2</v>
      </c>
      <c r="BC11" s="29">
        <f t="shared" si="9"/>
        <v>933.05199999999991</v>
      </c>
      <c r="BE11" s="2">
        <v>2024</v>
      </c>
      <c r="BF11">
        <v>8</v>
      </c>
      <c r="BG11" s="28">
        <v>506.96899999999999</v>
      </c>
      <c r="BH11" s="28">
        <v>20.843</v>
      </c>
      <c r="BI11" s="29">
        <f t="shared" si="10"/>
        <v>486.12599999999998</v>
      </c>
      <c r="BK11" s="2">
        <v>2024</v>
      </c>
      <c r="BL11">
        <v>8</v>
      </c>
      <c r="BM11" s="28">
        <v>666.31399999999996</v>
      </c>
      <c r="BN11" s="28">
        <v>16.925000000000001</v>
      </c>
      <c r="BO11" s="29">
        <f t="shared" si="11"/>
        <v>649.38900000000001</v>
      </c>
      <c r="BQ11" s="2">
        <v>2024</v>
      </c>
      <c r="BR11">
        <v>8</v>
      </c>
      <c r="BS11" s="28">
        <v>388.892</v>
      </c>
      <c r="BT11" s="28">
        <v>0.16300000000000001</v>
      </c>
      <c r="BU11" s="29">
        <f t="shared" si="12"/>
        <v>388.72899999999998</v>
      </c>
      <c r="BW11" s="2">
        <v>2024</v>
      </c>
      <c r="BX11">
        <v>8</v>
      </c>
      <c r="BY11" s="28">
        <v>466.41800000000001</v>
      </c>
      <c r="BZ11" s="28">
        <v>0</v>
      </c>
      <c r="CA11" s="29">
        <f t="shared" si="13"/>
        <v>466.41800000000001</v>
      </c>
      <c r="CB11" t="s">
        <v>19</v>
      </c>
      <c r="CC11" s="2">
        <v>2024</v>
      </c>
      <c r="CD11">
        <v>8</v>
      </c>
      <c r="CE11" s="28">
        <v>590.95000000000005</v>
      </c>
      <c r="CF11" s="28">
        <v>23.434999999999999</v>
      </c>
      <c r="CG11" s="29">
        <f t="shared" si="14"/>
        <v>567.5150000000001</v>
      </c>
      <c r="CK11" s="62" t="str">
        <f>AS2</f>
        <v>Daytona</v>
      </c>
      <c r="CL11" s="58">
        <v>1402</v>
      </c>
      <c r="CM11" s="67">
        <f>AU16</f>
        <v>7514.8369999999995</v>
      </c>
      <c r="CN11" s="67">
        <f>AV16</f>
        <v>378.18299999999994</v>
      </c>
      <c r="CO11" s="28">
        <f t="shared" si="15"/>
        <v>7136.6539999999995</v>
      </c>
      <c r="CP11" s="65">
        <f t="shared" si="16"/>
        <v>5.0324844038533365E-2</v>
      </c>
      <c r="CQ11" s="66">
        <f t="shared" si="17"/>
        <v>0.94967515596146668</v>
      </c>
      <c r="CS11" s="65">
        <f t="shared" si="0"/>
        <v>3.6016132761322477E-2</v>
      </c>
    </row>
    <row r="12" spans="1:97" x14ac:dyDescent="0.25">
      <c r="C12" s="2">
        <v>2024</v>
      </c>
      <c r="D12">
        <v>9</v>
      </c>
      <c r="E12" s="28">
        <v>666.51499999999999</v>
      </c>
      <c r="F12" s="28">
        <v>18.579999999999998</v>
      </c>
      <c r="G12" s="29">
        <f t="shared" si="1"/>
        <v>647.93499999999995</v>
      </c>
      <c r="I12" s="2">
        <v>2024</v>
      </c>
      <c r="J12">
        <v>9</v>
      </c>
      <c r="K12" s="28">
        <v>695.76800000000003</v>
      </c>
      <c r="L12" s="28">
        <v>2E-3</v>
      </c>
      <c r="M12" s="29">
        <f t="shared" si="2"/>
        <v>695.76600000000008</v>
      </c>
      <c r="O12" s="2">
        <v>2024</v>
      </c>
      <c r="P12">
        <v>9</v>
      </c>
      <c r="Q12" s="28">
        <v>571.42600000000004</v>
      </c>
      <c r="R12" s="28">
        <v>0</v>
      </c>
      <c r="S12" s="29">
        <f t="shared" si="3"/>
        <v>571.42600000000004</v>
      </c>
      <c r="U12" s="2">
        <v>2024</v>
      </c>
      <c r="V12">
        <v>9</v>
      </c>
      <c r="W12" s="28">
        <v>768.15599999999995</v>
      </c>
      <c r="X12" s="28">
        <v>0</v>
      </c>
      <c r="Y12" s="29">
        <f t="shared" si="4"/>
        <v>768.15599999999995</v>
      </c>
      <c r="AA12" s="2">
        <v>2024</v>
      </c>
      <c r="AB12">
        <v>9</v>
      </c>
      <c r="AC12" s="28">
        <v>318.339</v>
      </c>
      <c r="AD12" s="28">
        <v>0</v>
      </c>
      <c r="AE12" s="29">
        <f t="shared" si="5"/>
        <v>318.339</v>
      </c>
      <c r="AG12" s="2">
        <v>2024</v>
      </c>
      <c r="AH12">
        <v>9</v>
      </c>
      <c r="AI12" s="28">
        <v>694.14</v>
      </c>
      <c r="AJ12" s="28">
        <v>0</v>
      </c>
      <c r="AK12" s="29">
        <f t="shared" si="6"/>
        <v>694.14</v>
      </c>
      <c r="AM12" s="2">
        <v>2024</v>
      </c>
      <c r="AN12">
        <v>9</v>
      </c>
      <c r="AO12" s="28">
        <v>755.15499999999997</v>
      </c>
      <c r="AP12" s="28">
        <v>0</v>
      </c>
      <c r="AQ12" s="29">
        <f t="shared" si="7"/>
        <v>755.15499999999997</v>
      </c>
      <c r="AS12" s="2">
        <v>2024</v>
      </c>
      <c r="AT12">
        <v>9</v>
      </c>
      <c r="AU12" s="28">
        <v>527.43899999999996</v>
      </c>
      <c r="AV12" s="28">
        <v>0</v>
      </c>
      <c r="AW12" s="29">
        <f t="shared" si="8"/>
        <v>527.43899999999996</v>
      </c>
      <c r="AY12" s="2">
        <v>2024</v>
      </c>
      <c r="AZ12">
        <v>9</v>
      </c>
      <c r="BA12" s="28">
        <v>973.11</v>
      </c>
      <c r="BB12" s="28">
        <v>0.18099999999999999</v>
      </c>
      <c r="BC12" s="29">
        <f t="shared" si="9"/>
        <v>972.92899999999997</v>
      </c>
      <c r="BE12" s="2">
        <v>2024</v>
      </c>
      <c r="BF12">
        <v>9</v>
      </c>
      <c r="BG12" s="28">
        <v>548.08500000000004</v>
      </c>
      <c r="BH12" s="28">
        <v>25.369</v>
      </c>
      <c r="BI12" s="29">
        <f t="shared" si="10"/>
        <v>522.71600000000001</v>
      </c>
      <c r="BK12" s="2">
        <v>2024</v>
      </c>
      <c r="BL12">
        <v>9</v>
      </c>
      <c r="BM12" s="28">
        <v>722.00099999999998</v>
      </c>
      <c r="BN12" s="28">
        <v>19.925999999999998</v>
      </c>
      <c r="BO12" s="29">
        <f t="shared" si="11"/>
        <v>702.07499999999993</v>
      </c>
      <c r="BQ12" s="2">
        <v>2024</v>
      </c>
      <c r="BR12">
        <v>9</v>
      </c>
      <c r="BS12" s="28">
        <v>381.80500000000001</v>
      </c>
      <c r="BT12" s="28">
        <v>0</v>
      </c>
      <c r="BU12" s="29">
        <f t="shared" si="12"/>
        <v>381.80500000000001</v>
      </c>
      <c r="BW12" s="2">
        <v>2024</v>
      </c>
      <c r="BX12">
        <v>9</v>
      </c>
      <c r="BY12" s="28">
        <v>487.29300000000001</v>
      </c>
      <c r="BZ12" s="28">
        <v>0</v>
      </c>
      <c r="CA12" s="29">
        <f t="shared" si="13"/>
        <v>487.29300000000001</v>
      </c>
      <c r="CC12" s="2">
        <v>2024</v>
      </c>
      <c r="CD12">
        <v>9</v>
      </c>
      <c r="CE12" s="28">
        <v>637.66</v>
      </c>
      <c r="CF12" s="28">
        <v>25.884</v>
      </c>
      <c r="CG12" s="29">
        <f t="shared" si="14"/>
        <v>611.77599999999995</v>
      </c>
      <c r="CK12" s="62" t="str">
        <f>AY2</f>
        <v>Avon Park</v>
      </c>
      <c r="CL12">
        <v>108</v>
      </c>
      <c r="CM12" s="67">
        <f>BA16</f>
        <v>12795.661000000002</v>
      </c>
      <c r="CN12" s="67">
        <f>BB16</f>
        <v>1441.4839999999999</v>
      </c>
      <c r="CO12" s="28">
        <f t="shared" si="15"/>
        <v>11354.177000000001</v>
      </c>
      <c r="CP12" s="65">
        <f t="shared" si="16"/>
        <v>0.11265412548831981</v>
      </c>
      <c r="CQ12" s="66">
        <f t="shared" si="17"/>
        <v>0.88734587451168023</v>
      </c>
      <c r="CS12" s="65">
        <f t="shared" si="0"/>
        <v>2.7744239216995915E-3</v>
      </c>
    </row>
    <row r="13" spans="1:97" x14ac:dyDescent="0.25">
      <c r="C13" s="2">
        <v>2024</v>
      </c>
      <c r="D13">
        <v>10</v>
      </c>
      <c r="E13" s="28">
        <v>610.98099999999999</v>
      </c>
      <c r="F13" s="28">
        <v>30.978000000000002</v>
      </c>
      <c r="G13" s="29">
        <f t="shared" si="1"/>
        <v>580.00300000000004</v>
      </c>
      <c r="I13" s="2">
        <v>2024</v>
      </c>
      <c r="J13">
        <v>10</v>
      </c>
      <c r="K13" s="28">
        <v>646.60900000000004</v>
      </c>
      <c r="L13" s="28">
        <v>1.294</v>
      </c>
      <c r="M13" s="29">
        <f t="shared" si="2"/>
        <v>645.31500000000005</v>
      </c>
      <c r="O13" s="2">
        <v>2024</v>
      </c>
      <c r="P13">
        <v>10</v>
      </c>
      <c r="Q13" s="28">
        <v>555.66499999999996</v>
      </c>
      <c r="R13" s="28">
        <v>1.109</v>
      </c>
      <c r="S13" s="29">
        <f t="shared" si="3"/>
        <v>554.55599999999993</v>
      </c>
      <c r="U13" s="2">
        <v>2024</v>
      </c>
      <c r="V13">
        <v>10</v>
      </c>
      <c r="W13" s="28">
        <v>740.52800000000002</v>
      </c>
      <c r="X13" s="28">
        <v>4.22</v>
      </c>
      <c r="Y13" s="29">
        <f t="shared" si="4"/>
        <v>736.30799999999999</v>
      </c>
      <c r="AA13" s="2">
        <v>2024</v>
      </c>
      <c r="AB13">
        <v>10</v>
      </c>
      <c r="AC13" s="28">
        <v>334.863</v>
      </c>
      <c r="AD13" s="28">
        <v>1.0309999999999999</v>
      </c>
      <c r="AE13" s="29">
        <f t="shared" si="5"/>
        <v>333.83199999999999</v>
      </c>
      <c r="AG13" s="2">
        <v>2024</v>
      </c>
      <c r="AH13">
        <v>10</v>
      </c>
      <c r="AI13" s="28">
        <v>646.66600000000005</v>
      </c>
      <c r="AJ13" s="28">
        <v>0.47099999999999997</v>
      </c>
      <c r="AK13" s="29">
        <f t="shared" si="6"/>
        <v>646.19500000000005</v>
      </c>
      <c r="AM13" s="2">
        <v>2024</v>
      </c>
      <c r="AN13">
        <v>10</v>
      </c>
      <c r="AO13" s="28">
        <v>696.21900000000005</v>
      </c>
      <c r="AP13" s="28">
        <v>0.219</v>
      </c>
      <c r="AQ13" s="29">
        <f t="shared" si="7"/>
        <v>696</v>
      </c>
      <c r="AS13" s="2">
        <v>2024</v>
      </c>
      <c r="AT13">
        <v>10</v>
      </c>
      <c r="AU13" s="28">
        <v>544.09</v>
      </c>
      <c r="AV13" s="28">
        <v>0.24099999999999999</v>
      </c>
      <c r="AW13" s="29">
        <f t="shared" si="8"/>
        <v>543.84900000000005</v>
      </c>
      <c r="AY13" s="2">
        <v>2024</v>
      </c>
      <c r="AZ13">
        <v>10</v>
      </c>
      <c r="BA13" s="28">
        <v>938.92100000000005</v>
      </c>
      <c r="BB13" s="28">
        <v>5.7160000000000002</v>
      </c>
      <c r="BC13" s="29">
        <f t="shared" si="9"/>
        <v>933.20500000000004</v>
      </c>
      <c r="BE13" s="2">
        <v>2024</v>
      </c>
      <c r="BF13">
        <v>10</v>
      </c>
      <c r="BG13" s="28">
        <v>536.13199999999995</v>
      </c>
      <c r="BH13" s="28">
        <v>49.423999999999999</v>
      </c>
      <c r="BI13" s="29">
        <f t="shared" si="10"/>
        <v>486.70799999999997</v>
      </c>
      <c r="BK13" s="2">
        <v>2024</v>
      </c>
      <c r="BL13">
        <v>10</v>
      </c>
      <c r="BM13" s="28">
        <v>640.12199999999996</v>
      </c>
      <c r="BN13" s="28">
        <v>34.287999999999997</v>
      </c>
      <c r="BO13" s="29">
        <f t="shared" si="11"/>
        <v>605.83399999999995</v>
      </c>
      <c r="BQ13" s="2">
        <v>2024</v>
      </c>
      <c r="BR13">
        <v>10</v>
      </c>
      <c r="BS13" s="28">
        <v>389.92</v>
      </c>
      <c r="BT13" s="28">
        <v>1.08</v>
      </c>
      <c r="BU13" s="29">
        <f t="shared" si="12"/>
        <v>388.84000000000003</v>
      </c>
      <c r="BW13" s="2">
        <v>2024</v>
      </c>
      <c r="BX13">
        <v>10</v>
      </c>
      <c r="BY13" s="28">
        <v>491.58100000000002</v>
      </c>
      <c r="BZ13" s="28">
        <v>0.71199999999999997</v>
      </c>
      <c r="CA13" s="29">
        <f t="shared" si="13"/>
        <v>490.86900000000003</v>
      </c>
      <c r="CC13" s="2">
        <v>2024</v>
      </c>
      <c r="CD13">
        <v>10</v>
      </c>
      <c r="CE13" s="28">
        <v>618.91499999999996</v>
      </c>
      <c r="CF13" s="28">
        <v>49.767000000000003</v>
      </c>
      <c r="CG13" s="29">
        <f t="shared" si="14"/>
        <v>569.14799999999991</v>
      </c>
      <c r="CK13" s="62" t="str">
        <f>BE2</f>
        <v>Sarasota</v>
      </c>
      <c r="CL13" s="58">
        <v>3017</v>
      </c>
      <c r="CM13" s="67">
        <f>BG16</f>
        <v>7542.71</v>
      </c>
      <c r="CN13" s="67">
        <f>BH16</f>
        <v>1506.6699999999998</v>
      </c>
      <c r="CO13" s="28">
        <f t="shared" si="15"/>
        <v>6036.04</v>
      </c>
      <c r="CP13" s="65">
        <f t="shared" si="16"/>
        <v>0.1997518133402981</v>
      </c>
      <c r="CQ13" s="66">
        <f t="shared" si="17"/>
        <v>0.80024818665970188</v>
      </c>
      <c r="CS13" s="65">
        <f t="shared" si="0"/>
        <v>7.750404603488581E-2</v>
      </c>
    </row>
    <row r="14" spans="1:97" x14ac:dyDescent="0.25">
      <c r="C14" s="2">
        <v>2024</v>
      </c>
      <c r="D14">
        <v>11</v>
      </c>
      <c r="E14" s="28">
        <v>676.65700000000004</v>
      </c>
      <c r="F14" s="28">
        <v>75.557000000000002</v>
      </c>
      <c r="G14" s="29">
        <f t="shared" si="1"/>
        <v>601.1</v>
      </c>
      <c r="I14" s="2">
        <v>2024</v>
      </c>
      <c r="J14">
        <v>11</v>
      </c>
      <c r="K14" s="28">
        <v>733.94799999999998</v>
      </c>
      <c r="L14" s="28">
        <v>21.373000000000001</v>
      </c>
      <c r="M14" s="29">
        <f t="shared" si="2"/>
        <v>712.57499999999993</v>
      </c>
      <c r="O14" s="2">
        <v>2024</v>
      </c>
      <c r="P14">
        <v>11</v>
      </c>
      <c r="Q14" s="28">
        <v>620.19600000000003</v>
      </c>
      <c r="R14" s="28">
        <v>22.786999999999999</v>
      </c>
      <c r="S14" s="29">
        <f t="shared" si="3"/>
        <v>597.40899999999999</v>
      </c>
      <c r="U14" s="2">
        <v>2024</v>
      </c>
      <c r="V14">
        <v>11</v>
      </c>
      <c r="W14" s="28">
        <v>868.43399999999997</v>
      </c>
      <c r="X14" s="28">
        <v>58.220999999999997</v>
      </c>
      <c r="Y14" s="29">
        <f t="shared" si="4"/>
        <v>810.21299999999997</v>
      </c>
      <c r="AA14" s="2">
        <v>2024</v>
      </c>
      <c r="AB14">
        <v>11</v>
      </c>
      <c r="AC14" s="28">
        <v>422.29599999999999</v>
      </c>
      <c r="AD14" s="28">
        <v>38.375999999999998</v>
      </c>
      <c r="AE14" s="29">
        <f t="shared" si="5"/>
        <v>383.92</v>
      </c>
      <c r="AG14" s="2">
        <v>2024</v>
      </c>
      <c r="AH14">
        <v>11</v>
      </c>
      <c r="AI14" s="28">
        <v>643.71299999999997</v>
      </c>
      <c r="AJ14" s="28">
        <v>24.454999999999998</v>
      </c>
      <c r="AK14" s="29">
        <f t="shared" si="6"/>
        <v>619.25799999999992</v>
      </c>
      <c r="AM14" s="2">
        <v>2024</v>
      </c>
      <c r="AN14">
        <v>11</v>
      </c>
      <c r="AO14" s="28">
        <v>702.83699999999999</v>
      </c>
      <c r="AP14" s="28">
        <v>9.9090000000000007</v>
      </c>
      <c r="AQ14" s="29">
        <f t="shared" si="7"/>
        <v>692.928</v>
      </c>
      <c r="AS14" s="2">
        <v>2024</v>
      </c>
      <c r="AT14">
        <v>11</v>
      </c>
      <c r="AU14" s="28">
        <v>635.17499999999995</v>
      </c>
      <c r="AV14" s="28">
        <v>10.178000000000001</v>
      </c>
      <c r="AW14" s="29">
        <f t="shared" si="8"/>
        <v>624.99699999999996</v>
      </c>
      <c r="AY14" s="2">
        <v>2024</v>
      </c>
      <c r="AZ14">
        <v>11</v>
      </c>
      <c r="BA14" s="28">
        <v>1007.793</v>
      </c>
      <c r="BB14" s="28">
        <v>77.058000000000007</v>
      </c>
      <c r="BC14" s="29">
        <f t="shared" si="9"/>
        <v>930.73500000000001</v>
      </c>
      <c r="BE14" s="2">
        <v>2024</v>
      </c>
      <c r="BF14">
        <v>11</v>
      </c>
      <c r="BG14" s="28">
        <v>599.35799999999995</v>
      </c>
      <c r="BH14" s="28">
        <v>114.693</v>
      </c>
      <c r="BI14" s="29">
        <f t="shared" si="10"/>
        <v>484.66499999999996</v>
      </c>
      <c r="BK14" s="2">
        <v>2024</v>
      </c>
      <c r="BL14">
        <v>11</v>
      </c>
      <c r="BM14" s="28">
        <v>731.06500000000005</v>
      </c>
      <c r="BN14" s="28">
        <v>80.475999999999999</v>
      </c>
      <c r="BO14" s="29">
        <f t="shared" si="11"/>
        <v>650.58900000000006</v>
      </c>
      <c r="BQ14" s="2">
        <v>2024</v>
      </c>
      <c r="BR14">
        <v>11</v>
      </c>
      <c r="BS14" s="28">
        <v>423.07900000000001</v>
      </c>
      <c r="BT14" s="28">
        <v>36.015000000000001</v>
      </c>
      <c r="BU14" s="29">
        <f t="shared" si="12"/>
        <v>387.06400000000002</v>
      </c>
      <c r="BW14" s="2">
        <v>2024</v>
      </c>
      <c r="BX14">
        <v>11</v>
      </c>
      <c r="BY14" s="28">
        <v>560.47</v>
      </c>
      <c r="BZ14" s="28">
        <v>28.407</v>
      </c>
      <c r="CA14" s="29">
        <f t="shared" si="13"/>
        <v>532.06299999999999</v>
      </c>
      <c r="CC14" s="2">
        <v>2024</v>
      </c>
      <c r="CD14">
        <v>11</v>
      </c>
      <c r="CE14" s="28">
        <v>687.19100000000003</v>
      </c>
      <c r="CF14" s="28">
        <v>120.042</v>
      </c>
      <c r="CG14" s="29">
        <f t="shared" si="14"/>
        <v>567.149</v>
      </c>
      <c r="CK14" s="62" t="str">
        <f>BK2</f>
        <v>Jupiter</v>
      </c>
      <c r="CL14" s="58">
        <v>906</v>
      </c>
      <c r="CM14" s="67">
        <f>BM16</f>
        <v>9072.7170000000006</v>
      </c>
      <c r="CN14" s="67">
        <f>BN16</f>
        <v>1117.5310000000002</v>
      </c>
      <c r="CO14" s="28">
        <f t="shared" si="15"/>
        <v>7955.1860000000006</v>
      </c>
      <c r="CP14" s="65">
        <f t="shared" si="16"/>
        <v>0.12317489898560707</v>
      </c>
      <c r="CQ14" s="66">
        <f t="shared" si="17"/>
        <v>0.87682510101439293</v>
      </c>
      <c r="CS14" s="65">
        <f t="shared" si="0"/>
        <v>2.3274334009813241E-2</v>
      </c>
    </row>
    <row r="15" spans="1:97" ht="15.75" thickBot="1" x14ac:dyDescent="0.3">
      <c r="C15" s="2">
        <v>2024</v>
      </c>
      <c r="D15">
        <v>12</v>
      </c>
      <c r="E15" s="28">
        <v>781.98299999999995</v>
      </c>
      <c r="F15" s="28">
        <v>142.20699999999999</v>
      </c>
      <c r="G15" s="29">
        <f t="shared" si="1"/>
        <v>639.77599999999995</v>
      </c>
      <c r="I15" s="2">
        <v>2024</v>
      </c>
      <c r="J15">
        <v>12</v>
      </c>
      <c r="K15" s="28">
        <v>830.60199999999998</v>
      </c>
      <c r="L15" s="28">
        <v>68.790999999999997</v>
      </c>
      <c r="M15" s="29">
        <f t="shared" si="2"/>
        <v>761.81099999999992</v>
      </c>
      <c r="O15" s="2">
        <v>2024</v>
      </c>
      <c r="P15">
        <v>12</v>
      </c>
      <c r="Q15" s="28">
        <v>719.31299999999999</v>
      </c>
      <c r="R15" s="28">
        <v>80.828999999999994</v>
      </c>
      <c r="S15" s="29">
        <f t="shared" si="3"/>
        <v>638.48400000000004</v>
      </c>
      <c r="U15" s="2">
        <v>2024</v>
      </c>
      <c r="V15">
        <v>12</v>
      </c>
      <c r="W15" s="28">
        <v>1040.7380000000001</v>
      </c>
      <c r="X15" s="28">
        <v>172.86699999999999</v>
      </c>
      <c r="Y15" s="29">
        <f t="shared" si="4"/>
        <v>867.87100000000009</v>
      </c>
      <c r="AA15" s="2">
        <v>2024</v>
      </c>
      <c r="AB15">
        <v>12</v>
      </c>
      <c r="AC15" s="28">
        <v>642.62599999999998</v>
      </c>
      <c r="AD15" s="28">
        <v>184.369</v>
      </c>
      <c r="AE15" s="29">
        <f t="shared" si="5"/>
        <v>458.25699999999995</v>
      </c>
      <c r="AG15" s="2">
        <v>2024</v>
      </c>
      <c r="AH15">
        <v>12</v>
      </c>
      <c r="AI15" s="28">
        <v>685.3</v>
      </c>
      <c r="AJ15" s="28">
        <v>129.09299999999999</v>
      </c>
      <c r="AK15" s="29">
        <f t="shared" si="6"/>
        <v>556.20699999999999</v>
      </c>
      <c r="AM15" s="2">
        <v>2024</v>
      </c>
      <c r="AN15">
        <v>12</v>
      </c>
      <c r="AO15" s="28">
        <v>799.81799999999998</v>
      </c>
      <c r="AP15" s="28">
        <v>53.829000000000001</v>
      </c>
      <c r="AQ15" s="29">
        <f t="shared" si="7"/>
        <v>745.98900000000003</v>
      </c>
      <c r="AS15" s="2">
        <v>2024</v>
      </c>
      <c r="AT15">
        <v>12</v>
      </c>
      <c r="AU15" s="28">
        <v>720.39499999999998</v>
      </c>
      <c r="AV15" s="28">
        <v>53.003</v>
      </c>
      <c r="AW15" s="29">
        <f t="shared" si="8"/>
        <v>667.39199999999994</v>
      </c>
      <c r="AY15" s="2">
        <v>2024</v>
      </c>
      <c r="AZ15">
        <v>12</v>
      </c>
      <c r="BA15" s="28">
        <v>1189.43</v>
      </c>
      <c r="BB15" s="28">
        <v>223.899</v>
      </c>
      <c r="BC15" s="29">
        <f t="shared" si="9"/>
        <v>965.53100000000006</v>
      </c>
      <c r="BE15" s="2">
        <v>2024</v>
      </c>
      <c r="BF15">
        <v>12</v>
      </c>
      <c r="BG15" s="28">
        <v>721.173</v>
      </c>
      <c r="BH15" s="28">
        <v>204.571</v>
      </c>
      <c r="BI15" s="29">
        <f t="shared" si="10"/>
        <v>516.60199999999998</v>
      </c>
      <c r="BK15" s="2">
        <v>2024</v>
      </c>
      <c r="BL15">
        <v>12</v>
      </c>
      <c r="BM15" s="28">
        <v>844.327</v>
      </c>
      <c r="BN15" s="28">
        <v>147.71299999999999</v>
      </c>
      <c r="BO15" s="29">
        <f t="shared" si="11"/>
        <v>696.61400000000003</v>
      </c>
      <c r="BQ15" s="2">
        <v>2024</v>
      </c>
      <c r="BR15">
        <v>12</v>
      </c>
      <c r="BS15" s="28">
        <v>555.13499999999999</v>
      </c>
      <c r="BT15" s="28">
        <v>143.065</v>
      </c>
      <c r="BU15" s="29">
        <f t="shared" si="12"/>
        <v>412.07</v>
      </c>
      <c r="BW15" s="2">
        <v>2024</v>
      </c>
      <c r="BX15">
        <v>12</v>
      </c>
      <c r="BY15" s="28">
        <v>683.76400000000001</v>
      </c>
      <c r="BZ15" s="28">
        <v>116.15300000000001</v>
      </c>
      <c r="CA15" s="29">
        <f t="shared" si="13"/>
        <v>567.61099999999999</v>
      </c>
      <c r="CC15" s="2">
        <v>2024</v>
      </c>
      <c r="CD15">
        <v>12</v>
      </c>
      <c r="CE15" s="28">
        <v>822.91200000000003</v>
      </c>
      <c r="CF15" s="28">
        <v>217.11699999999999</v>
      </c>
      <c r="CG15" s="29">
        <f t="shared" si="14"/>
        <v>605.79500000000007</v>
      </c>
      <c r="CK15" s="62" t="str">
        <f>BQ2</f>
        <v>Panama City</v>
      </c>
      <c r="CL15" s="58">
        <v>1602</v>
      </c>
      <c r="CM15" s="67">
        <f>BS16</f>
        <v>5582.19</v>
      </c>
      <c r="CN15" s="67">
        <f>BT16</f>
        <v>839.79300000000012</v>
      </c>
      <c r="CO15" s="28">
        <f t="shared" si="15"/>
        <v>4742.396999999999</v>
      </c>
      <c r="CP15" s="65">
        <f t="shared" si="16"/>
        <v>0.15044149339237831</v>
      </c>
      <c r="CQ15" s="66">
        <f t="shared" si="17"/>
        <v>0.84955850660762167</v>
      </c>
      <c r="CS15" s="65">
        <f t="shared" si="0"/>
        <v>4.1153954838543942E-2</v>
      </c>
    </row>
    <row r="16" spans="1:97" ht="15.75" thickBot="1" x14ac:dyDescent="0.3">
      <c r="C16" s="13" t="s">
        <v>4</v>
      </c>
      <c r="D16" s="18"/>
      <c r="E16" s="33">
        <f>SUM(E4:E15)</f>
        <v>8558.0529999999999</v>
      </c>
      <c r="F16" s="33">
        <f>SUM(F4:F15)</f>
        <v>1082.98</v>
      </c>
      <c r="G16" s="34">
        <f>SUM(G4:G15)</f>
        <v>7475.0729999999994</v>
      </c>
      <c r="I16" s="13" t="s">
        <v>4</v>
      </c>
      <c r="J16" s="18"/>
      <c r="K16" s="33">
        <f>SUM(K4:K15)</f>
        <v>8869.77</v>
      </c>
      <c r="L16" s="33">
        <f>SUM(L4:L15)</f>
        <v>435.40599999999995</v>
      </c>
      <c r="M16" s="34">
        <f>SUM(M4:M15)</f>
        <v>8434.3640000000014</v>
      </c>
      <c r="O16" s="13" t="s">
        <v>4</v>
      </c>
      <c r="P16" s="18"/>
      <c r="Q16" s="33">
        <f>SUM(Q4:Q15)</f>
        <v>7625.5320000000002</v>
      </c>
      <c r="R16" s="33">
        <f>SUM(R4:R15)</f>
        <v>515.44199999999989</v>
      </c>
      <c r="S16" s="34">
        <f>SUM(S4:S15)</f>
        <v>7110.09</v>
      </c>
      <c r="U16" s="13" t="s">
        <v>4</v>
      </c>
      <c r="V16" s="18"/>
      <c r="W16" s="33">
        <f>SUM(W4:W15)</f>
        <v>10735.005999999998</v>
      </c>
      <c r="X16" s="33">
        <f>SUM(X4:X15)</f>
        <v>1073.787</v>
      </c>
      <c r="Y16" s="34">
        <f>SUM(Y4:Y15)</f>
        <v>9661.219000000001</v>
      </c>
      <c r="AA16" s="13" t="s">
        <v>4</v>
      </c>
      <c r="AB16" s="18"/>
      <c r="AC16" s="33">
        <f>SUM(AC4:AC15)</f>
        <v>5774.9640000000018</v>
      </c>
      <c r="AD16" s="33">
        <f>SUM(AD4:AD15)</f>
        <v>1258.6969999999999</v>
      </c>
      <c r="AE16" s="34">
        <f>SUM(AE4:AE15)</f>
        <v>4516.2669999999989</v>
      </c>
      <c r="AG16" s="13" t="s">
        <v>4</v>
      </c>
      <c r="AH16" s="18"/>
      <c r="AI16" s="33">
        <f>SUM(AI4:AI15)</f>
        <v>7946.0910000000003</v>
      </c>
      <c r="AJ16" s="33">
        <f>SUM(AJ4:AJ15)</f>
        <v>824.98900000000015</v>
      </c>
      <c r="AK16" s="34">
        <f>SUM(AK4:AK15)</f>
        <v>7121.1019999999999</v>
      </c>
      <c r="AM16" s="13" t="s">
        <v>4</v>
      </c>
      <c r="AN16" s="18"/>
      <c r="AO16" s="33">
        <f>SUM(AO4:AO15)</f>
        <v>8915.6769999999997</v>
      </c>
      <c r="AP16" s="33">
        <f>SUM(AP4:AP15)</f>
        <v>360.17899999999997</v>
      </c>
      <c r="AQ16" s="34">
        <f>SUM(AQ4:AQ15)</f>
        <v>8555.4979999999996</v>
      </c>
      <c r="AS16" s="13" t="s">
        <v>4</v>
      </c>
      <c r="AT16" s="18"/>
      <c r="AU16" s="33">
        <f>SUM(AU4:AU15)</f>
        <v>7514.8369999999995</v>
      </c>
      <c r="AV16" s="33">
        <f>SUM(AV4:AV15)</f>
        <v>378.18299999999994</v>
      </c>
      <c r="AW16" s="34">
        <f>SUM(AW4:AW15)</f>
        <v>7136.6539999999995</v>
      </c>
      <c r="AY16" s="13" t="s">
        <v>4</v>
      </c>
      <c r="AZ16" s="18"/>
      <c r="BA16" s="33">
        <f>SUM(BA4:BA15)</f>
        <v>12795.661000000002</v>
      </c>
      <c r="BB16" s="33">
        <f>SUM(BB4:BB15)</f>
        <v>1441.4839999999999</v>
      </c>
      <c r="BC16" s="34">
        <f>SUM(BC4:BC15)</f>
        <v>11354.177</v>
      </c>
      <c r="BE16" s="13" t="s">
        <v>4</v>
      </c>
      <c r="BF16" s="18"/>
      <c r="BG16" s="33">
        <f>SUM(BG4:BG15)</f>
        <v>7542.71</v>
      </c>
      <c r="BH16" s="33">
        <f>SUM(BH4:BH15)</f>
        <v>1506.6699999999998</v>
      </c>
      <c r="BI16" s="34">
        <f>SUM(BI4:BI15)</f>
        <v>6036.04</v>
      </c>
      <c r="BK16" s="13" t="s">
        <v>4</v>
      </c>
      <c r="BL16" s="18"/>
      <c r="BM16" s="33">
        <f>SUM(BM4:BM15)</f>
        <v>9072.7170000000006</v>
      </c>
      <c r="BN16" s="33">
        <f>SUM(BN4:BN15)</f>
        <v>1117.5310000000002</v>
      </c>
      <c r="BO16" s="34">
        <f>SUM(BO4:BO15)</f>
        <v>7955.1859999999997</v>
      </c>
      <c r="BQ16" s="13" t="s">
        <v>4</v>
      </c>
      <c r="BR16" s="18"/>
      <c r="BS16" s="33">
        <f>SUM(BS4:BS15)</f>
        <v>5582.19</v>
      </c>
      <c r="BT16" s="33">
        <f>SUM(BT4:BT15)</f>
        <v>839.79300000000012</v>
      </c>
      <c r="BU16" s="34">
        <f>SUM(BU4:BU15)</f>
        <v>4742.396999999999</v>
      </c>
      <c r="BW16" s="13" t="s">
        <v>4</v>
      </c>
      <c r="BX16" s="18"/>
      <c r="BY16" s="33">
        <f>SUM(BY4:BY15)</f>
        <v>7003.3649999999998</v>
      </c>
      <c r="BZ16" s="33">
        <f>SUM(BZ4:BZ15)</f>
        <v>719.29699999999991</v>
      </c>
      <c r="CA16" s="34">
        <f>SUM(CA4:CA15)</f>
        <v>6284.0679999999993</v>
      </c>
      <c r="CC16" s="13" t="s">
        <v>4</v>
      </c>
      <c r="CD16" s="18"/>
      <c r="CE16" s="33">
        <f>SUM(CE4:CE15)</f>
        <v>8523.2929999999997</v>
      </c>
      <c r="CF16" s="33">
        <f>SUM(CF4:CF15)</f>
        <v>1557.0729999999999</v>
      </c>
      <c r="CG16" s="34">
        <f>SUM(CG4:CG15)</f>
        <v>6966.22</v>
      </c>
      <c r="CK16" s="62" t="str">
        <f>BW2</f>
        <v>Ocala</v>
      </c>
      <c r="CL16" s="58">
        <v>1718</v>
      </c>
      <c r="CM16" s="67">
        <f>BY16</f>
        <v>7003.3649999999998</v>
      </c>
      <c r="CN16" s="67">
        <f>BZ16</f>
        <v>719.29699999999991</v>
      </c>
      <c r="CO16" s="28">
        <f t="shared" si="15"/>
        <v>6284.0680000000002</v>
      </c>
      <c r="CP16" s="65">
        <f t="shared" si="16"/>
        <v>0.10270734139945582</v>
      </c>
      <c r="CQ16" s="66">
        <f t="shared" si="17"/>
        <v>0.89729265860054419</v>
      </c>
      <c r="CS16" s="65">
        <f t="shared" si="0"/>
        <v>4.4133891643332389E-2</v>
      </c>
    </row>
    <row r="17" spans="3:97" ht="15.75" thickBot="1" x14ac:dyDescent="0.3">
      <c r="C17" s="39" t="s">
        <v>7</v>
      </c>
      <c r="D17" s="5"/>
      <c r="E17" s="5"/>
      <c r="F17" s="40">
        <f>F16/E16</f>
        <v>0.12654513824581362</v>
      </c>
      <c r="G17" s="41">
        <f>G16/E16</f>
        <v>0.8734548617541863</v>
      </c>
      <c r="I17" s="39" t="s">
        <v>7</v>
      </c>
      <c r="J17" s="5"/>
      <c r="K17" s="5"/>
      <c r="L17" s="40">
        <f>L16/K16</f>
        <v>4.9088758784049634E-2</v>
      </c>
      <c r="M17" s="41">
        <f>M16/K16</f>
        <v>0.9509112412159505</v>
      </c>
      <c r="N17" t="s">
        <v>19</v>
      </c>
      <c r="O17" s="39" t="s">
        <v>7</v>
      </c>
      <c r="P17" s="5"/>
      <c r="Q17" s="5"/>
      <c r="R17" s="40">
        <f>R16/Q16</f>
        <v>6.7594234736671477E-2</v>
      </c>
      <c r="S17" s="41">
        <f>S16/Q16</f>
        <v>0.93240576526332852</v>
      </c>
      <c r="U17" s="39" t="s">
        <v>7</v>
      </c>
      <c r="V17" s="5"/>
      <c r="W17" s="5"/>
      <c r="X17" s="40">
        <f>X16/W16</f>
        <v>0.10002667907218685</v>
      </c>
      <c r="Y17" s="41">
        <f>Y16/W16</f>
        <v>0.89997332092781346</v>
      </c>
      <c r="AA17" s="39" t="s">
        <v>7</v>
      </c>
      <c r="AB17" s="5"/>
      <c r="AC17" s="5"/>
      <c r="AD17" s="40">
        <f>AD16/AC16</f>
        <v>0.21795754917260082</v>
      </c>
      <c r="AE17" s="41">
        <f>AE16/AC16</f>
        <v>0.78204245082739865</v>
      </c>
      <c r="AG17" s="39" t="s">
        <v>7</v>
      </c>
      <c r="AH17" s="5"/>
      <c r="AI17" s="5"/>
      <c r="AJ17" s="40">
        <f>AJ16/AI16</f>
        <v>0.10382325095446303</v>
      </c>
      <c r="AK17" s="41">
        <f>AK16/AI16</f>
        <v>0.8961767490455369</v>
      </c>
      <c r="AM17" s="39" t="s">
        <v>7</v>
      </c>
      <c r="AN17" s="5"/>
      <c r="AO17" s="5"/>
      <c r="AP17" s="40">
        <f>AP16/AO16</f>
        <v>4.039839038583385E-2</v>
      </c>
      <c r="AQ17" s="41">
        <f>AQ16/AO16</f>
        <v>0.95960160961416618</v>
      </c>
      <c r="AS17" s="39" t="s">
        <v>7</v>
      </c>
      <c r="AT17" s="5"/>
      <c r="AU17" s="5"/>
      <c r="AV17" s="40">
        <f>AV16/AU16</f>
        <v>5.0324844038533365E-2</v>
      </c>
      <c r="AW17" s="41">
        <f>AW16/AU16</f>
        <v>0.94967515596146668</v>
      </c>
      <c r="AY17" s="39" t="s">
        <v>7</v>
      </c>
      <c r="AZ17" s="5"/>
      <c r="BA17" s="5"/>
      <c r="BB17" s="40">
        <f>BB16/BA16</f>
        <v>0.11265412548831981</v>
      </c>
      <c r="BC17" s="41">
        <f>BC16/BA16</f>
        <v>0.88734587451168001</v>
      </c>
      <c r="BE17" s="39" t="s">
        <v>7</v>
      </c>
      <c r="BF17" s="5"/>
      <c r="BG17" s="5"/>
      <c r="BH17" s="40">
        <f>BH16/BG16</f>
        <v>0.1997518133402981</v>
      </c>
      <c r="BI17" s="41">
        <f>BI16/BG16</f>
        <v>0.80024818665970188</v>
      </c>
      <c r="BK17" s="39" t="s">
        <v>7</v>
      </c>
      <c r="BL17" s="5"/>
      <c r="BM17" s="5"/>
      <c r="BN17" s="40">
        <f>BN16/BM16</f>
        <v>0.12317489898560707</v>
      </c>
      <c r="BO17" s="41">
        <f>BO16/BM16</f>
        <v>0.87682510101439282</v>
      </c>
      <c r="BQ17" s="39" t="s">
        <v>7</v>
      </c>
      <c r="BR17" s="5"/>
      <c r="BS17" s="5"/>
      <c r="BT17" s="40">
        <f>BT16/BS16</f>
        <v>0.15044149339237831</v>
      </c>
      <c r="BU17" s="41">
        <f>BU16/BS16</f>
        <v>0.84955850660762167</v>
      </c>
      <c r="BW17" s="39" t="s">
        <v>7</v>
      </c>
      <c r="BX17" s="5"/>
      <c r="BY17" s="5"/>
      <c r="BZ17" s="40">
        <f>BZ16/BY16</f>
        <v>0.10270734139945582</v>
      </c>
      <c r="CA17" s="41">
        <f>CA16/BY16</f>
        <v>0.89729265860054408</v>
      </c>
      <c r="CC17" s="39" t="s">
        <v>7</v>
      </c>
      <c r="CD17" s="5"/>
      <c r="CE17" s="5"/>
      <c r="CF17" s="40">
        <f>CF16/CE16</f>
        <v>0.18268443898385284</v>
      </c>
      <c r="CG17" s="41">
        <f>CG16/CE16</f>
        <v>0.81731556101614722</v>
      </c>
      <c r="CK17" s="62" t="str">
        <f>CC2</f>
        <v>FortMyers</v>
      </c>
      <c r="CL17" s="58">
        <v>3297</v>
      </c>
      <c r="CM17" s="67">
        <f>CE16</f>
        <v>8523.2929999999997</v>
      </c>
      <c r="CN17" s="67">
        <f>CF16</f>
        <v>1557.0729999999999</v>
      </c>
      <c r="CO17" s="28">
        <f t="shared" si="15"/>
        <v>6966.2199999999993</v>
      </c>
      <c r="CP17" s="65">
        <f t="shared" si="16"/>
        <v>0.18268443898385284</v>
      </c>
      <c r="CQ17" s="66">
        <f t="shared" si="17"/>
        <v>0.81731556101614711</v>
      </c>
      <c r="CS17" s="66">
        <f>1-SUM(CS4:CS16)</f>
        <v>8.4696996942996039E-2</v>
      </c>
    </row>
    <row r="18" spans="3:97" s="1" customFormat="1" x14ac:dyDescent="0.25">
      <c r="C18" s="45"/>
      <c r="D18" s="71"/>
      <c r="E18" s="71"/>
      <c r="I18" s="45"/>
      <c r="J18" s="71"/>
      <c r="K18" s="71"/>
      <c r="O18" s="45"/>
      <c r="P18" s="71"/>
      <c r="Q18" s="71"/>
      <c r="U18" s="45"/>
      <c r="V18" s="71"/>
      <c r="W18" s="71"/>
      <c r="AB18" s="71"/>
      <c r="AC18" s="71"/>
      <c r="AG18" s="45"/>
      <c r="AH18" s="71"/>
      <c r="AI18" s="71"/>
      <c r="AN18" s="71"/>
      <c r="AO18" s="71"/>
      <c r="AS18" s="45"/>
      <c r="AT18" s="71"/>
      <c r="AU18" s="71"/>
      <c r="AZ18" s="71"/>
      <c r="BA18" s="71"/>
      <c r="BE18" s="45"/>
      <c r="BF18" s="71"/>
      <c r="BG18" s="71"/>
      <c r="BL18" s="71"/>
      <c r="BM18" s="71"/>
      <c r="BQ18" s="45"/>
      <c r="BR18" s="71"/>
      <c r="BS18" s="71"/>
      <c r="BW18" s="45"/>
      <c r="BX18" s="71"/>
      <c r="BY18" s="71"/>
      <c r="CC18" s="45"/>
      <c r="CD18" s="71"/>
      <c r="CE18" s="71"/>
      <c r="CK18" s="61" t="s">
        <v>106</v>
      </c>
      <c r="CL18" s="45">
        <f>SUM(CL4:CL17)</f>
        <v>38927</v>
      </c>
      <c r="CM18" s="64">
        <f>CM4*CS4+CS5*CM5+CS6*CM6+CS7*CM7+CS8*CM8+CS9*CM9+CS10*CM10+CS11*CM11+CS12*CM12+CS13*CM13+CS14*CM14+CS15*CM15+CS16*CM16+CS17*CM17</f>
        <v>8461.3357411822144</v>
      </c>
      <c r="CN18" s="64">
        <f>CN4*CS4+CS5*CN5+CS6*CN6+CS7*CN7+CS8*CN8+CS9*CN9+CS10*CN10+CS11^CN11+CS12*CN12+CS13*CN13+CS14*CN14+CS15*CN15+CS16*CN16+CS17*CN17</f>
        <v>937.81082903897084</v>
      </c>
      <c r="CO18" s="64">
        <f>CM18-CN18</f>
        <v>7523.5249121432435</v>
      </c>
      <c r="CP18" s="69">
        <f t="shared" si="16"/>
        <v>0.11083484425213699</v>
      </c>
      <c r="CQ18" s="63">
        <f t="shared" si="17"/>
        <v>0.88916515574786303</v>
      </c>
      <c r="CS18" s="63">
        <f>SUM(CS4:CS17)</f>
        <v>1</v>
      </c>
    </row>
    <row r="19" spans="3:97" x14ac:dyDescent="0.25">
      <c r="AG19" s="2" t="s">
        <v>32</v>
      </c>
      <c r="AH19" s="3">
        <v>25.39</v>
      </c>
      <c r="AS19" s="2" t="s">
        <v>33</v>
      </c>
      <c r="AT19" s="10">
        <v>4.7399999999999998E-2</v>
      </c>
    </row>
    <row r="20" spans="3:97" ht="15.75" thickBot="1" x14ac:dyDescent="0.3">
      <c r="AG20" s="2" t="s">
        <v>33</v>
      </c>
      <c r="AH20" s="10">
        <v>3.7100000000000001E-2</v>
      </c>
      <c r="AS20" s="4" t="s">
        <v>34</v>
      </c>
      <c r="AT20" s="11">
        <v>1.81</v>
      </c>
    </row>
    <row r="21" spans="3:97" ht="15.75" thickBot="1" x14ac:dyDescent="0.3">
      <c r="AG21" s="4" t="s">
        <v>34</v>
      </c>
      <c r="AH21" s="11">
        <v>1.879</v>
      </c>
    </row>
  </sheetData>
  <pageMargins left="0.7" right="0.7" top="0.75" bottom="0.75" header="0.3" footer="0.3"/>
  <pageSetup orientation="portrait" horizontalDpi="4294967294" verticalDpi="0" copies="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E4A0-9E8D-43CC-A164-B6391B0167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CF6D7B-34DD-49F0-B00E-4AFAFC689467}"/>
</file>

<file path=customXml/itemProps2.xml><?xml version="1.0" encoding="utf-8"?>
<ds:datastoreItem xmlns:ds="http://schemas.openxmlformats.org/officeDocument/2006/customXml" ds:itemID="{D3241066-E6A4-40AA-9209-177BC66B6E7B}"/>
</file>

<file path=customXml/itemProps3.xml><?xml version="1.0" encoding="utf-8"?>
<ds:datastoreItem xmlns:ds="http://schemas.openxmlformats.org/officeDocument/2006/customXml" ds:itemID="{B25DC13B-CA57-4D20-8B5E-5364EB8A8A4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ResUPC_Mdl</vt:lpstr>
      <vt:lpstr>ResCust_Mdl</vt:lpstr>
      <vt:lpstr>ResMdl_Graphs</vt:lpstr>
      <vt:lpstr>TY_ResUPC_EndUseEst</vt:lpstr>
      <vt:lpstr>ComUPC_Mdl</vt:lpstr>
      <vt:lpstr>ComCust_Mdl</vt:lpstr>
      <vt:lpstr>ComMdl_Graphs</vt:lpstr>
      <vt:lpstr>TY_ComUPC_EndUseEst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Fox, Eric</dc:creator>
  <cp:lastModifiedBy>Fox, Eric</cp:lastModifiedBy>
  <dcterms:created xsi:type="dcterms:W3CDTF">2022-12-12T18:55:17Z</dcterms:created>
  <dcterms:modified xsi:type="dcterms:W3CDTF">2023-03-07T17:10:34Z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</Properties>
</file>