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BUDGET_FIN\Team Information\Sean H Responsibilities\2024 Rate Case\Non-cap SW Exp Reg Asset\"/>
    </mc:Choice>
  </mc:AlternateContent>
  <xr:revisionPtr revIDLastSave="0" documentId="13_ncr:1_{99E3ECB0-ADAC-4303-B2E2-3F7A8B2434C6}" xr6:coauthVersionLast="47" xr6:coauthVersionMax="47" xr10:uidLastSave="{00000000-0000-0000-0000-000000000000}"/>
  <bookViews>
    <workbookView xWindow="-98" yWindow="-98" windowWidth="19396" windowHeight="10395" xr2:uid="{FE55827C-2170-4E34-895F-1849F897F6CC}"/>
  </bookViews>
  <sheets>
    <sheet name="Final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2" i="2" l="1"/>
  <c r="E20" i="2"/>
  <c r="F20" i="2"/>
  <c r="F19" i="2"/>
  <c r="F18" i="2"/>
  <c r="D9" i="2" a="1"/>
  <c r="D9" i="2" s="1"/>
  <c r="C9" i="2"/>
  <c r="C8" i="2"/>
  <c r="E18" i="2"/>
  <c r="D18" i="2"/>
  <c r="C7" i="2" s="1"/>
  <c r="C18" i="2"/>
  <c r="C19" i="2" s="1"/>
  <c r="A7" i="2"/>
  <c r="A8" i="2" s="1"/>
  <c r="A9" i="2" s="1"/>
  <c r="C6" i="2"/>
  <c r="E6" i="2" s="1"/>
  <c r="B7" i="2" s="1"/>
  <c r="E7" i="2" l="1"/>
  <c r="B8" i="2" s="1"/>
  <c r="E8" i="2"/>
  <c r="B9" i="2" s="1"/>
  <c r="E19" i="2"/>
  <c r="D19" i="2"/>
  <c r="E9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<sst xmlns="http://schemas.openxmlformats.org/spreadsheetml/2006/main" count="24" uniqueCount="24">
  <si>
    <t>Non-capitalizable Software Development Expense</t>
  </si>
  <si>
    <t>Regulatory Asset Rollforward</t>
  </si>
  <si>
    <t>Year</t>
  </si>
  <si>
    <t>Additions</t>
  </si>
  <si>
    <t>Amortization</t>
  </si>
  <si>
    <t>Beg Balance</t>
  </si>
  <si>
    <t>End Balance</t>
  </si>
  <si>
    <t>2021-2024</t>
  </si>
  <si>
    <t>Name/Description</t>
  </si>
  <si>
    <t>2021 O&amp;M</t>
  </si>
  <si>
    <t>2022 O&amp;M</t>
  </si>
  <si>
    <t>2023 O&amp;M</t>
  </si>
  <si>
    <t>Comments</t>
  </si>
  <si>
    <t>Annual Total</t>
  </si>
  <si>
    <t xml:space="preserve">Cumulative </t>
  </si>
  <si>
    <t xml:space="preserve">PGS Work Asset Management System </t>
  </si>
  <si>
    <t>PGAS to FLOWCAL</t>
  </si>
  <si>
    <t>Training</t>
  </si>
  <si>
    <t>Monthly Amortization</t>
  </si>
  <si>
    <t>2024 O&amp;M</t>
  </si>
  <si>
    <t>Other</t>
  </si>
  <si>
    <t>Item</t>
  </si>
  <si>
    <t xml:space="preserve">Amortize Reg Asset 5 yrs </t>
  </si>
  <si>
    <t>Annual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</si>
</sst>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164" fontId="0" fillId="0" borderId="0" xfId="1" applyNumberFormat="1" applyFont="1"/>
    <xf numFmtId="164" fontId="0" fillId="2" borderId="0" xfId="1" applyNumberFormat="1" applyFont="1" applyFill="1"/>
    <xf numFmtId="0" fontId="3" fillId="3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4" borderId="1" xfId="0" applyFill="1" applyBorder="1" applyAlignment="1">
      <alignment wrapText="1"/>
    </xf>
    <xf numFmtId="165" fontId="0" fillId="4" borderId="1" xfId="0" applyNumberFormat="1" applyFill="1" applyBorder="1" applyAlignment="1">
      <alignment wrapText="1"/>
    </xf>
    <xf numFmtId="165" fontId="4" fillId="4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0" fontId="0" fillId="0" borderId="0" xfId="0" applyAlignment="1">
      <alignment wrapText="1"/>
    </xf>
    <xf numFmtId="165" fontId="0" fillId="0" borderId="0" xfId="0" applyNumberFormat="1"/>
    <xf numFmtId="164" fontId="0" fillId="0" borderId="0" xfId="0" applyNumberFormat="1"/>
    <xf numFmtId="0" fontId="5" fillId="0" borderId="0" xfId="0" applyFont="1"/>
    <xf numFmtId="164" fontId="0" fillId="5" borderId="0" xfId="1" applyNumberFormat="1" applyFont="1" applyFill="1"/>
    <xf numFmtId="43" fontId="0" fillId="0" borderId="0" xfId="0" applyNumberFormat="1"/>
    <xf numFmtId="0" fontId="0" fillId="0" borderId="1" xfId="0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357CB-FCF0-46F7-9124-03E22F389A1D}">
  <dimension ref="A1:O24"/>
  <sheetViews>
    <sheetView tabSelected="1" topLeftCell="A10" workbookViewId="0">
      <selection activeCell="J16" sqref="J16"/>
    </sheetView>
  </sheetViews>
  <sheetFormatPr defaultRowHeight="14.25" x14ac:dyDescent="0.45"/>
  <cols>
    <col min="2" max="6" width="13.86328125" customWidth="1"/>
    <col min="7" max="7" width="10.86328125" bestFit="1" customWidth="1"/>
  </cols>
  <sheetData>
    <row r="1" spans="1:7" x14ac:dyDescent="0.45">
      <c r="A1" s="2" t="s">
        <v>0</v>
      </c>
    </row>
    <row r="2" spans="1:7" x14ac:dyDescent="0.45">
      <c r="A2" s="2" t="s">
        <v>1</v>
      </c>
    </row>
    <row r="3" spans="1:7" x14ac:dyDescent="0.45">
      <c r="A3" t="s">
        <v>7</v>
      </c>
    </row>
    <row r="5" spans="1:7" x14ac:dyDescent="0.45">
      <c r="A5" s="3" t="s">
        <v>2</v>
      </c>
      <c r="B5" s="3" t="s">
        <v>5</v>
      </c>
      <c r="C5" s="3" t="s">
        <v>3</v>
      </c>
      <c r="D5" s="3" t="s">
        <v>4</v>
      </c>
      <c r="E5" s="3" t="s">
        <v>6</v>
      </c>
      <c r="F5" s="3"/>
    </row>
    <row r="6" spans="1:7" x14ac:dyDescent="0.45">
      <c r="A6">
        <v>2021</v>
      </c>
      <c r="B6" s="4">
        <v>0</v>
      </c>
      <c r="C6" s="4">
        <f>+C18</f>
        <v>384859</v>
      </c>
      <c r="D6" s="4">
        <v>0</v>
      </c>
      <c r="E6" s="4">
        <f>+B6+C6-D6</f>
        <v>384859</v>
      </c>
      <c r="F6" s="4"/>
    </row>
    <row r="7" spans="1:7" x14ac:dyDescent="0.45">
      <c r="A7">
        <f>+A6+1</f>
        <v>2022</v>
      </c>
      <c r="B7" s="4">
        <f>+E6</f>
        <v>384859</v>
      </c>
      <c r="C7" s="4">
        <f>+D18</f>
        <v>83459.13</v>
      </c>
      <c r="D7" s="4">
        <v>0</v>
      </c>
      <c r="E7" s="4">
        <f t="shared" ref="E7:E9" si="0">+B7+C7-D7</f>
        <v>468318.13</v>
      </c>
      <c r="F7" s="4"/>
    </row>
    <row r="8" spans="1:7" x14ac:dyDescent="0.45">
      <c r="A8">
        <f t="shared" ref="A8:A9" si="1">+A7+1</f>
        <v>2023</v>
      </c>
      <c r="B8" s="4">
        <f t="shared" ref="B8:B9" si="2">+E7</f>
        <v>468318.13</v>
      </c>
      <c r="C8" s="5">
        <f>E14+E16</f>
        <v>254700</v>
      </c>
      <c r="D8" s="5">
        <v>120503</v>
      </c>
      <c r="E8" s="16">
        <f t="shared" si="0"/>
        <v>602515.13</v>
      </c>
      <c r="F8" s="4"/>
      <c r="G8" s="15"/>
    </row>
    <row r="9" spans="1:7" x14ac:dyDescent="0.45">
      <c r="A9">
        <f t="shared" si="1"/>
        <v>2024</v>
      </c>
      <c r="B9" s="4">
        <f t="shared" si="2"/>
        <v>602515.13</v>
      </c>
      <c r="C9" s="5">
        <f>F15</f>
        <v>50000</v>
      </c>
      <c r="D9" s="5" cm="1">
        <f t="array" ref="D9">SUM(C6:C9/60*12)</f>
        <v>154603.62599999999</v>
      </c>
      <c r="E9" s="16">
        <f t="shared" si="0"/>
        <v>497911.50400000002</v>
      </c>
      <c r="F9" s="4"/>
      <c r="G9" s="17"/>
    </row>
    <row r="10" spans="1:7" x14ac:dyDescent="0.45">
      <c r="G10" s="17"/>
    </row>
    <row r="13" spans="1:7" ht="28.5" x14ac:dyDescent="0.45">
      <c r="A13" s="6" t="s">
        <v>21</v>
      </c>
      <c r="B13" s="6" t="s">
        <v>8</v>
      </c>
      <c r="C13" s="6" t="s">
        <v>9</v>
      </c>
      <c r="D13" s="6" t="s">
        <v>10</v>
      </c>
      <c r="E13" s="6" t="s">
        <v>11</v>
      </c>
      <c r="F13" s="6" t="s">
        <v>19</v>
      </c>
      <c r="G13" s="6" t="s">
        <v>12</v>
      </c>
    </row>
    <row r="14" spans="1:7" ht="42.75" x14ac:dyDescent="0.45">
      <c r="A14" s="18">
        <v>1</v>
      </c>
      <c r="B14" s="8" t="s">
        <v>15</v>
      </c>
      <c r="C14" s="9">
        <v>384859</v>
      </c>
      <c r="D14" s="9">
        <v>83459.13</v>
      </c>
      <c r="E14" s="9">
        <v>240000</v>
      </c>
      <c r="F14" s="9"/>
      <c r="G14" s="7"/>
    </row>
    <row r="15" spans="1:7" x14ac:dyDescent="0.45">
      <c r="A15" s="18">
        <v>2</v>
      </c>
      <c r="B15" s="8" t="s">
        <v>20</v>
      </c>
      <c r="C15" s="10"/>
      <c r="D15" s="10"/>
      <c r="E15" s="10"/>
      <c r="F15" s="9">
        <v>50000</v>
      </c>
      <c r="G15" s="11"/>
    </row>
    <row r="16" spans="1:7" ht="28.5" x14ac:dyDescent="0.45">
      <c r="A16" s="18">
        <v>3</v>
      </c>
      <c r="B16" s="8" t="s">
        <v>16</v>
      </c>
      <c r="C16" s="10"/>
      <c r="D16" s="10"/>
      <c r="E16" s="10">
        <v>14700</v>
      </c>
      <c r="F16" s="10"/>
      <c r="G16" s="11" t="s">
        <v>17</v>
      </c>
    </row>
    <row r="17" spans="1:15" x14ac:dyDescent="0.45">
      <c r="A17" s="12"/>
      <c r="B17" s="12"/>
      <c r="C17" s="12"/>
      <c r="D17" s="12"/>
    </row>
    <row r="18" spans="1:15" x14ac:dyDescent="0.45">
      <c r="A18" t="s">
        <v>13</v>
      </c>
      <c r="C18" s="4">
        <f>SUM(C14:C17)</f>
        <v>384859</v>
      </c>
      <c r="D18" s="4">
        <f t="shared" ref="D18:F18" si="3">SUM(D14:D17)</f>
        <v>83459.13</v>
      </c>
      <c r="E18" s="4">
        <f t="shared" si="3"/>
        <v>254700</v>
      </c>
      <c r="F18" s="4">
        <f t="shared" si="3"/>
        <v>50000</v>
      </c>
    </row>
    <row r="19" spans="1:15" x14ac:dyDescent="0.45">
      <c r="A19" t="s">
        <v>14</v>
      </c>
      <c r="C19" s="14">
        <f>SUM($C$18:C18)</f>
        <v>384859</v>
      </c>
      <c r="D19" s="14">
        <f>SUM($C$18:D18)</f>
        <v>468318.13</v>
      </c>
      <c r="E19" s="14">
        <f>SUM($C$18:E18)</f>
        <v>723018.13</v>
      </c>
      <c r="F19" s="14">
        <f>SUM($C$18:F18)</f>
        <v>773018.13</v>
      </c>
      <c r="G19" t="s">
        <v>22</v>
      </c>
    </row>
    <row r="20" spans="1:15" x14ac:dyDescent="0.45">
      <c r="E20" s="13">
        <f>+E19/60</f>
        <v>12050.302166666666</v>
      </c>
      <c r="F20" s="13">
        <f>+F19/60</f>
        <v>12883.6355</v>
      </c>
      <c r="G20" t="s">
        <v>18</v>
      </c>
    </row>
    <row r="21" spans="1:15" x14ac:dyDescent="0.45">
      <c r="E21" s="4"/>
      <c r="F21" s="4"/>
    </row>
    <row r="22" spans="1:15" ht="23.25" x14ac:dyDescent="0.7">
      <c r="E22" s="14"/>
      <c r="F22" s="14">
        <f>+F20*12</f>
        <v>154603.62599999999</v>
      </c>
      <c r="G22" t="s">
        <v>23</v>
      </c>
      <c r="H22" s="14"/>
      <c r="O22" s="1"/>
    </row>
    <row r="24" spans="1:15" ht="23.25" x14ac:dyDescent="0.7">
      <c r="O24" s="1"/>
    </row>
  </sheetData>
  <phoneticPr fontId="6" type="noConversion"/>
  <pageMargins left="0.7" right="0.7" top="0.75" bottom="0.75" header="0.3" footer="0.3"/>
  <pageSetup orientation="portrait" horizontalDpi="90" verticalDpi="90" r:id="rId1"/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9469E761E20748A773F85B33816D32" ma:contentTypeVersion="2" ma:contentTypeDescription="Create a new document." ma:contentTypeScope="" ma:versionID="e5268eab065339c051eaf8aaeff5f44b">
  <xsd:schema xmlns:xsd="http://www.w3.org/2001/XMLSchema" xmlns:xs="http://www.w3.org/2001/XMLSchema" xmlns:p="http://schemas.microsoft.com/office/2006/metadata/properties" xmlns:ns2="9bbac886-2f20-4c15-ac8f-bd6773befed2" targetNamespace="http://schemas.microsoft.com/office/2006/metadata/properties" ma:root="true" ma:fieldsID="8de529939eb037e419d1462f88b80023" ns2:_="">
    <xsd:import namespace="9bbac886-2f20-4c15-ac8f-bd6773befe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bac886-2f20-4c15-ac8f-bd6773befe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CB0049-C31C-4DD5-9ADC-8E533BB3A21A}"/>
</file>

<file path=customXml/itemProps2.xml><?xml version="1.0" encoding="utf-8"?>
<ds:datastoreItem xmlns:ds="http://schemas.openxmlformats.org/officeDocument/2006/customXml" ds:itemID="{A1DF02E9-465C-467C-8623-2A68809663F0}"/>
</file>

<file path=customXml/itemProps3.xml><?xml version="1.0" encoding="utf-8"?>
<ds:datastoreItem xmlns:ds="http://schemas.openxmlformats.org/officeDocument/2006/customXml" ds:itemID="{8EFDB0B9-FC49-490D-A2CB-60C014A82C1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Hillary, Sean P.</dc:creator>
  <cp:lastModifiedBy>Hillary, Sean P.</cp:lastModifiedBy>
  <dcterms:created xsi:type="dcterms:W3CDTF">2023-01-11T16:50:42Z</dcterms:created>
  <dcterms:modified xsi:type="dcterms:W3CDTF">2023-03-08T14:05:55Z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0x0101001B9469E761E20748A773F85B33816D32</vt:lpwstr>
  </property>
  <property fmtid="{D5CDD505-2E9C-101B-9397-08002B2CF9AE}" pid="3" name="Order">
    <vt:r8>51100</vt:r8>
  </property>
  <property fmtid="{D5CDD505-2E9C-101B-9397-08002B2CF9AE}" pid="4" name="xd_ProgID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TemplateUrl">
    <vt:lpwstr/>
  </property>
  <property fmtid="{D5CDD505-2E9C-101B-9397-08002B2CF9AE}" pid="8" name="_CopySource">
    <vt:lpwstr>https://caseworksprd.tec.net/1347/RachelParsons_DirectTestimony/Library/Final Supporting Workpapers/Non Cap SW Exp Reg Asset Rollforward.xlsx</vt:lpwstr>
  </property>
</Properties>
</file>