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300" windowWidth="10776" windowHeight="7332" tabRatio="971"/>
  </bookViews>
  <sheets>
    <sheet name="SYA TRANSACTION VOLUME SUMMARY" sheetId="3" r:id="rId1"/>
    <sheet name="2015 SERVICE CHARGE REVENUE" sheetId="14" r:id="rId2"/>
    <sheet name="2014 SERVICE CHARGE REVENUE" sheetId="10" r:id="rId3"/>
    <sheet name="2018_FIELD METERS WORKLOAD DATA" sheetId="16" r:id="rId4"/>
    <sheet name="FIELD COLLECTIONS WORKLOAD DATA" sheetId="5" r:id="rId5"/>
    <sheet name="FMO BUDGET DATA" sheetId="18" r:id="rId6"/>
    <sheet name="RCS RECONNECT REVENUE FORECAST" sheetId="1" r:id="rId7"/>
    <sheet name="NSA FORECAST" sheetId="8" r:id="rId8"/>
    <sheet name="IM Support" sheetId="7" r:id="rId9"/>
    <sheet name="CUSTOMER SUPPORT" sheetId="19" r:id="rId10"/>
    <sheet name="BUDGET DATA" sheetId="20" r:id="rId11"/>
    <sheet name="RRD TRANSACTION DATA" sheetId="4" r:id="rId12"/>
  </sheets>
  <externalReferences>
    <externalReference r:id="rId13"/>
    <externalReference r:id="rId14"/>
    <externalReference r:id="rId15"/>
    <externalReference r:id="rId16"/>
  </externalReferences>
  <definedNames>
    <definedName name="____DSO1" localSheetId="3" hidden="1">{#N/A,#N/A,FALSE,"Cover";"NI_Mon.Qtr.YTD",#N/A,FALSE,"Net Income";"Earnings_Month.Qtr.YTD",#N/A,FALSE,"Earnings";#N/A,#N/A,FALSE,"Indicators"}</definedName>
    <definedName name="____DSO1" localSheetId="10" hidden="1">{#N/A,#N/A,FALSE,"Cover";"NI_Mon.Qtr.YTD",#N/A,FALSE,"Net Income";"Earnings_Month.Qtr.YTD",#N/A,FALSE,"Earnings";#N/A,#N/A,FALSE,"Indicators"}</definedName>
    <definedName name="____DSO1" localSheetId="9" hidden="1">{#N/A,#N/A,FALSE,"Cover";"NI_Mon.Qtr.YTD",#N/A,FALSE,"Net Income";"Earnings_Month.Qtr.YTD",#N/A,FALSE,"Earnings";#N/A,#N/A,FALSE,"Indicators"}</definedName>
    <definedName name="____DSO1" localSheetId="5" hidden="1">{#N/A,#N/A,FALSE,"Cover";"NI_Mon.Qtr.YTD",#N/A,FALSE,"Net Income";"Earnings_Month.Qtr.YTD",#N/A,FALSE,"Earnings";#N/A,#N/A,FALSE,"Indicators"}</definedName>
    <definedName name="____DSO1" hidden="1">{#N/A,#N/A,FALSE,"Cover";"NI_Mon.Qtr.YTD",#N/A,FALSE,"Net Income";"Earnings_Month.Qtr.YTD",#N/A,FALSE,"Earnings";#N/A,#N/A,FALSE,"Indicators"}</definedName>
    <definedName name="___DSO1" localSheetId="3" hidden="1">{#N/A,#N/A,FALSE,"Cover";"NI_Mon.Qtr.YTD",#N/A,FALSE,"Net Income";"Earnings_Month.Qtr.YTD",#N/A,FALSE,"Earnings";#N/A,#N/A,FALSE,"Indicators"}</definedName>
    <definedName name="___DSO1" localSheetId="10" hidden="1">{#N/A,#N/A,FALSE,"Cover";"NI_Mon.Qtr.YTD",#N/A,FALSE,"Net Income";"Earnings_Month.Qtr.YTD",#N/A,FALSE,"Earnings";#N/A,#N/A,FALSE,"Indicators"}</definedName>
    <definedName name="___DSO1" localSheetId="9" hidden="1">{#N/A,#N/A,FALSE,"Cover";"NI_Mon.Qtr.YTD",#N/A,FALSE,"Net Income";"Earnings_Month.Qtr.YTD",#N/A,FALSE,"Earnings";#N/A,#N/A,FALSE,"Indicators"}</definedName>
    <definedName name="___DSO1" localSheetId="5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localSheetId="3" hidden="1">{#N/A,#N/A,FALSE,"Cover";"NI_Mon.Qtr.YTD",#N/A,FALSE,"Net Income";"Earnings_Month.Qtr.YTD",#N/A,FALSE,"Earnings";#N/A,#N/A,FALSE,"Indicators"}</definedName>
    <definedName name="__DSO1" localSheetId="10" hidden="1">{#N/A,#N/A,FALSE,"Cover";"NI_Mon.Qtr.YTD",#N/A,FALSE,"Net Income";"Earnings_Month.Qtr.YTD",#N/A,FALSE,"Earnings";#N/A,#N/A,FALSE,"Indicators"}</definedName>
    <definedName name="__DSO1" localSheetId="9" hidden="1">{#N/A,#N/A,FALSE,"Cover";"NI_Mon.Qtr.YTD",#N/A,FALSE,"Net Income";"Earnings_Month.Qtr.YTD",#N/A,FALSE,"Earnings";#N/A,#N/A,FALSE,"Indicators"}</definedName>
    <definedName name="__DSO1" localSheetId="5" hidden="1">{#N/A,#N/A,FALSE,"Cover";"NI_Mon.Qtr.YTD",#N/A,FALSE,"Net Income";"Earnings_Month.Qtr.YTD",#N/A,FALSE,"Earnings";#N/A,#N/A,FALSE,"Indicators"}</definedName>
    <definedName name="__DSO1" hidden="1">{#N/A,#N/A,FALSE,"Cover";"NI_Mon.Qtr.YTD",#N/A,FALSE,"Net Income";"Earnings_Month.Qtr.YTD",#N/A,FALSE,"Earnings";#N/A,#N/A,FALSE,"Indicators"}</definedName>
    <definedName name="__DSO2" localSheetId="3" hidden="1">{#N/A,#N/A,FALSE,"Cover";"NI_Mon.Qtr.YTD",#N/A,FALSE,"Net Income";"Earnings_Month.Qtr.YTD",#N/A,FALSE,"Earnings";#N/A,#N/A,FALSE,"Indicators"}</definedName>
    <definedName name="__DSO2" localSheetId="10" hidden="1">{#N/A,#N/A,FALSE,"Cover";"NI_Mon.Qtr.YTD",#N/A,FALSE,"Net Income";"Earnings_Month.Qtr.YTD",#N/A,FALSE,"Earnings";#N/A,#N/A,FALSE,"Indicators"}</definedName>
    <definedName name="__DSO2" localSheetId="9" hidden="1">{#N/A,#N/A,FALSE,"Cover";"NI_Mon.Qtr.YTD",#N/A,FALSE,"Net Income";"Earnings_Month.Qtr.YTD",#N/A,FALSE,"Earnings";#N/A,#N/A,FALSE,"Indicators"}</definedName>
    <definedName name="__DSO2" localSheetId="5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localSheetId="3" hidden="1">{#N/A,#N/A,FALSE,"Cover";"NI_Mon.Qtr.YTD",#N/A,FALSE,"Net Income";"Earnings_Month.Qtr.YTD",#N/A,FALSE,"Earnings";#N/A,#N/A,FALSE,"Indicators"}</definedName>
    <definedName name="_DSO1" localSheetId="10" hidden="1">{#N/A,#N/A,FALSE,"Cover";"NI_Mon.Qtr.YTD",#N/A,FALSE,"Net Income";"Earnings_Month.Qtr.YTD",#N/A,FALSE,"Earnings";#N/A,#N/A,FALSE,"Indicators"}</definedName>
    <definedName name="_DSO1" localSheetId="9" hidden="1">{#N/A,#N/A,FALSE,"Cover";"NI_Mon.Qtr.YTD",#N/A,FALSE,"Net Income";"Earnings_Month.Qtr.YTD",#N/A,FALSE,"Earnings";#N/A,#N/A,FALSE,"Indicators"}</definedName>
    <definedName name="_DSO1" localSheetId="5" hidden="1">{#N/A,#N/A,FALSE,"Cover";"NI_Mon.Qtr.YTD",#N/A,FALSE,"Net Income";"Earnings_Month.Qtr.YTD",#N/A,FALSE,"Earnings";#N/A,#N/A,FALSE,"Indicators"}</definedName>
    <definedName name="_DSO1" hidden="1">{#N/A,#N/A,FALSE,"Cover";"NI_Mon.Qtr.YTD",#N/A,FALSE,"Net Income";"Earnings_Month.Qtr.YTD",#N/A,FALSE,"Earnings";#N/A,#N/A,FALSE,"Indicators"}</definedName>
    <definedName name="_DSO2" localSheetId="3" hidden="1">{#N/A,#N/A,FALSE,"Cover";"NI_Mon.Qtr.YTD",#N/A,FALSE,"Net Income";"Earnings_Month.Qtr.YTD",#N/A,FALSE,"Earnings";#N/A,#N/A,FALSE,"Indicators"}</definedName>
    <definedName name="_DSO2" localSheetId="10" hidden="1">{#N/A,#N/A,FALSE,"Cover";"NI_Mon.Qtr.YTD",#N/A,FALSE,"Net Income";"Earnings_Month.Qtr.YTD",#N/A,FALSE,"Earnings";#N/A,#N/A,FALSE,"Indicators"}</definedName>
    <definedName name="_DSO2" localSheetId="9" hidden="1">{#N/A,#N/A,FALSE,"Cover";"NI_Mon.Qtr.YTD",#N/A,FALSE,"Net Income";"Earnings_Month.Qtr.YTD",#N/A,FALSE,"Earnings";#N/A,#N/A,FALSE,"Indicators"}</definedName>
    <definedName name="_DSO2" localSheetId="5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xlnm._FilterDatabase" localSheetId="7" hidden="1">'NSA FORECAST'!$A$5:$H$17</definedName>
    <definedName name="capital" localSheetId="3" hidden="1">{#N/A,#N/A,FALSE,"Cover";"NI_Mon.YTD",#N/A,FALSE,"Net Income";"Earnings_Month.YTD",#N/A,FALSE,"Earnings";#N/A,#N/A,FALSE,"Indicators"}</definedName>
    <definedName name="capital" localSheetId="10" hidden="1">{#N/A,#N/A,FALSE,"Cover";"NI_Mon.YTD",#N/A,FALSE,"Net Income";"Earnings_Month.YTD",#N/A,FALSE,"Earnings";#N/A,#N/A,FALSE,"Indicators"}</definedName>
    <definedName name="capital" localSheetId="9" hidden="1">{#N/A,#N/A,FALSE,"Cover";"NI_Mon.YTD",#N/A,FALSE,"Net Income";"Earnings_Month.YTD",#N/A,FALSE,"Earnings";#N/A,#N/A,FALSE,"Indicators"}</definedName>
    <definedName name="capital" localSheetId="5" hidden="1">{#N/A,#N/A,FALSE,"Cover";"NI_Mon.YTD",#N/A,FALSE,"Net Income";"Earnings_Month.YTD",#N/A,FALSE,"Earnings";#N/A,#N/A,FALSE,"Indicators"}</definedName>
    <definedName name="capital" hidden="1">{#N/A,#N/A,FALSE,"Cover";"NI_Mon.YTD",#N/A,FALSE,"Net Income";"Earnings_Month.YTD",#N/A,FALSE,"Earnings";#N/A,#N/A,FALSE,"Indicators"}</definedName>
    <definedName name="dsa" localSheetId="3" hidden="1">{#N/A,#N/A,FALSE,"1";#N/A,#N/A,FALSE,"2";#N/A,#N/A,FALSE,"3"}</definedName>
    <definedName name="dsa" localSheetId="10" hidden="1">{#N/A,#N/A,FALSE,"1";#N/A,#N/A,FALSE,"2";#N/A,#N/A,FALSE,"3"}</definedName>
    <definedName name="dsa" localSheetId="9" hidden="1">{#N/A,#N/A,FALSE,"1";#N/A,#N/A,FALSE,"2";#N/A,#N/A,FALSE,"3"}</definedName>
    <definedName name="dsa" localSheetId="5" hidden="1">{#N/A,#N/A,FALSE,"1";#N/A,#N/A,FALSE,"2";#N/A,#N/A,FALSE,"3"}</definedName>
    <definedName name="dsa" hidden="1">{#N/A,#N/A,FALSE,"1";#N/A,#N/A,FALSE,"2";#N/A,#N/A,FALSE,"3"}</definedName>
    <definedName name="DSOV2" localSheetId="3" hidden="1">{#N/A,#N/A,FALSE,"1";#N/A,#N/A,FALSE,"2";#N/A,#N/A,FALSE,"3"}</definedName>
    <definedName name="DSOV2" localSheetId="10" hidden="1">{#N/A,#N/A,FALSE,"1";#N/A,#N/A,FALSE,"2";#N/A,#N/A,FALSE,"3"}</definedName>
    <definedName name="DSOV2" localSheetId="9" hidden="1">{#N/A,#N/A,FALSE,"1";#N/A,#N/A,FALSE,"2";#N/A,#N/A,FALSE,"3"}</definedName>
    <definedName name="DSOV2" localSheetId="5" hidden="1">{#N/A,#N/A,FALSE,"1";#N/A,#N/A,FALSE,"2";#N/A,#N/A,FALSE,"3"}</definedName>
    <definedName name="DSOV2" hidden="1">{#N/A,#N/A,FALSE,"1";#N/A,#N/A,FALSE,"2";#N/A,#N/A,FALSE,"3"}</definedName>
    <definedName name="Pal_Workbook_GUID" hidden="1">"8JHMH9DXSMHNF44G668W66ZD"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localSheetId="3" hidden="1">"Wide"</definedName>
    <definedName name="SAPBEXhrIndnt" localSheetId="10" hidden="1">"Wide"</definedName>
    <definedName name="SAPBEXhrIndnt" localSheetId="9" hidden="1">"Wide"</definedName>
    <definedName name="SAPBEXhrIndnt" localSheetId="5" hidden="1">"Wide"</definedName>
    <definedName name="SAPBEXhrIndnt" localSheetId="11" hidden="1">"Wide"</definedName>
    <definedName name="SAPBEXhrIndnt" localSheetId="0" hidden="1">"Wide"</definedName>
    <definedName name="SAPBEXhrIndnt" hidden="1">1</definedName>
    <definedName name="SAPBEXrevision" localSheetId="3" hidden="1">0</definedName>
    <definedName name="SAPBEXrevision" localSheetId="9" hidden="1">0</definedName>
    <definedName name="SAPBEXrevision" localSheetId="5" hidden="1">0</definedName>
    <definedName name="SAPBEXrevision" localSheetId="8" hidden="1">0</definedName>
    <definedName name="SAPBEXrevision" localSheetId="11" hidden="1">0</definedName>
    <definedName name="SAPBEXrevision" localSheetId="0" hidden="1">0</definedName>
    <definedName name="SAPBEXrevision" hidden="1">1</definedName>
    <definedName name="SAPBEXsysID" localSheetId="3" hidden="1">"GD2"</definedName>
    <definedName name="SAPBEXsysID" localSheetId="9" hidden="1">"GD2"</definedName>
    <definedName name="SAPBEXsysID" localSheetId="5" hidden="1">"GD2"</definedName>
    <definedName name="SAPBEXsysID" localSheetId="8" hidden="1">"GD2"</definedName>
    <definedName name="SAPBEXsysID" localSheetId="11" hidden="1">"GD2"</definedName>
    <definedName name="SAPBEXsysID" localSheetId="0" hidden="1">"GD2"</definedName>
    <definedName name="SAPBEXsysID" hidden="1">"GP1"</definedName>
    <definedName name="SAPBEXwbID" localSheetId="3" hidden="1">"46VO5ZEKU1OSINXHSJ9MQ49V5"</definedName>
    <definedName name="SAPBEXwbID" localSheetId="9" hidden="1">"46VO5ZEKU1OSINXHSJ9MQ49V5"</definedName>
    <definedName name="SAPBEXwbID" localSheetId="5" hidden="1">"46VO5ZEKU1OSINXHSJ9MQ49V5"</definedName>
    <definedName name="SAPBEXwbID" localSheetId="8" hidden="1">"46VO5ZEKU1OSINXHSJ9MQ49V5"</definedName>
    <definedName name="SAPBEXwbID" localSheetId="11" hidden="1">"46VO5ZEKU1OSINXHSJ9MQ49V5"</definedName>
    <definedName name="SAPBEXwbID" localSheetId="0" hidden="1">"46VO5ZEKU1OSINXHSJ9MQ49V5"</definedName>
    <definedName name="SAPBEXwbID" hidden="1">"3VOBL88ZUH0TJHQP6RXNFLORZ"</definedName>
    <definedName name="SAPsysID" hidden="1">"708C5W7SBKP804JT78WJ0JNKI"</definedName>
    <definedName name="SAPwbID" hidden="1">"ARS"</definedName>
    <definedName name="Turnover." localSheetId="3" hidden="1">{#N/A,#N/A,FALSE,"Cover";"NI_Mon.YTD",#N/A,FALSE,"Net Income";"Earnings_Month.YTD",#N/A,FALSE,"Earnings";#N/A,#N/A,FALSE,"Indicators"}</definedName>
    <definedName name="Turnover." localSheetId="10" hidden="1">{#N/A,#N/A,FALSE,"Cover";"NI_Mon.YTD",#N/A,FALSE,"Net Income";"Earnings_Month.YTD",#N/A,FALSE,"Earnings";#N/A,#N/A,FALSE,"Indicators"}</definedName>
    <definedName name="Turnover." localSheetId="9" hidden="1">{#N/A,#N/A,FALSE,"Cover";"NI_Mon.YTD",#N/A,FALSE,"Net Income";"Earnings_Month.YTD",#N/A,FALSE,"Earnings";#N/A,#N/A,FALSE,"Indicators"}</definedName>
    <definedName name="Turnover." localSheetId="5" hidden="1">{#N/A,#N/A,FALSE,"Cover";"NI_Mon.YTD",#N/A,FALSE,"Net Income";"Earnings_Month.YTD",#N/A,FALSE,"Earnings";#N/A,#N/A,FALSE,"Indicators"}</definedName>
    <definedName name="Turnover." hidden="1">{#N/A,#N/A,FALSE,"Cover";"NI_Mon.YTD",#N/A,FALSE,"Net Income";"Earnings_Month.YTD",#N/A,FALSE,"Earnings";#N/A,#N/A,FALSE,"Indicators"}</definedName>
    <definedName name="wrn.Month.Qtr.YTD." localSheetId="3" hidden="1">{#N/A,#N/A,FALSE,"Cover";"NI_Mon.Qtr.YTD",#N/A,FALSE,"Net Income";"Earnings_Month.Qtr.YTD",#N/A,FALSE,"Earnings";#N/A,#N/A,FALSE,"Indicators"}</definedName>
    <definedName name="wrn.Month.Qtr.YTD." localSheetId="10" hidden="1">{#N/A,#N/A,FALSE,"Cover";"NI_Mon.Qtr.YTD",#N/A,FALSE,"Net Income";"Earnings_Month.Qtr.YTD",#N/A,FALSE,"Earnings";#N/A,#N/A,FALSE,"Indicators"}</definedName>
    <definedName name="wrn.Month.Qtr.YTD." localSheetId="9" hidden="1">{#N/A,#N/A,FALSE,"Cover";"NI_Mon.Qtr.YTD",#N/A,FALSE,"Net Income";"Earnings_Month.Qtr.YTD",#N/A,FALSE,"Earnings";#N/A,#N/A,FALSE,"Indicators"}</definedName>
    <definedName name="wrn.Month.Qtr.YTD." localSheetId="5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3" hidden="1">{#N/A,#N/A,FALSE,"Cover";"NI_Mon.YTD",#N/A,FALSE,"Net Income";"Earnings_Month.YTD",#N/A,FALSE,"Earnings";#N/A,#N/A,FALSE,"Indicators"}</definedName>
    <definedName name="wrn.Month.YTD." localSheetId="10" hidden="1">{#N/A,#N/A,FALSE,"Cover";"NI_Mon.YTD",#N/A,FALSE,"Net Income";"Earnings_Month.YTD",#N/A,FALSE,"Earnings";#N/A,#N/A,FALSE,"Indicators"}</definedName>
    <definedName name="wrn.Month.YTD." localSheetId="9" hidden="1">{#N/A,#N/A,FALSE,"Cover";"NI_Mon.YTD",#N/A,FALSE,"Net Income";"Earnings_Month.YTD",#N/A,FALSE,"Earnings";#N/A,#N/A,FALSE,"Indicators"}</definedName>
    <definedName name="wrn.Month.YTD." localSheetId="5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localSheetId="3" hidden="1">{#N/A,#N/A,FALSE,"1";#N/A,#N/A,FALSE,"2";#N/A,#N/A,FALSE,"3"}</definedName>
    <definedName name="wrn.Rpt._.to._.BOD." localSheetId="10" hidden="1">{#N/A,#N/A,FALSE,"1";#N/A,#N/A,FALSE,"2";#N/A,#N/A,FALSE,"3"}</definedName>
    <definedName name="wrn.Rpt._.to._.BOD." localSheetId="9" hidden="1">{#N/A,#N/A,FALSE,"1";#N/A,#N/A,FALSE,"2";#N/A,#N/A,FALSE,"3"}</definedName>
    <definedName name="wrn.Rpt._.to._.BOD." localSheetId="5" hidden="1">{#N/A,#N/A,FALSE,"1";#N/A,#N/A,FALSE,"2";#N/A,#N/A,FALSE,"3"}</definedName>
    <definedName name="wrn.Rpt._.to._.BOD." hidden="1">{#N/A,#N/A,FALSE,"1";#N/A,#N/A,FALSE,"2";#N/A,#N/A,FALSE,"3"}</definedName>
  </definedNames>
  <calcPr calcId="145621"/>
</workbook>
</file>

<file path=xl/calcChain.xml><?xml version="1.0" encoding="utf-8"?>
<calcChain xmlns="http://schemas.openxmlformats.org/spreadsheetml/2006/main">
  <c r="L14" i="7" l="1"/>
  <c r="L29" i="7"/>
  <c r="L26" i="7"/>
  <c r="D51" i="19" l="1"/>
  <c r="D50" i="19"/>
  <c r="D49" i="19"/>
  <c r="D48" i="19"/>
  <c r="D47" i="19"/>
  <c r="D45" i="19"/>
  <c r="D44" i="19"/>
  <c r="D43" i="19"/>
  <c r="D42" i="19"/>
  <c r="D41" i="19"/>
  <c r="D40" i="19"/>
  <c r="D39" i="19"/>
  <c r="D38" i="19"/>
  <c r="D37" i="19"/>
  <c r="D36" i="19"/>
  <c r="G29" i="19" l="1"/>
  <c r="G28" i="19"/>
  <c r="G27" i="19"/>
  <c r="G26" i="19"/>
  <c r="G25" i="19"/>
  <c r="G24" i="19"/>
  <c r="F24" i="19"/>
  <c r="F25" i="19"/>
  <c r="F26" i="19"/>
  <c r="F27" i="19"/>
  <c r="F28" i="19"/>
  <c r="F30" i="19"/>
  <c r="E30" i="19"/>
  <c r="E29" i="19"/>
  <c r="E28" i="19"/>
  <c r="E27" i="19"/>
  <c r="E26" i="19"/>
  <c r="E25" i="19"/>
  <c r="E24" i="19"/>
  <c r="F14" i="19"/>
  <c r="E14" i="19"/>
  <c r="G15" i="19"/>
  <c r="G14" i="19"/>
  <c r="G13" i="19"/>
  <c r="G12" i="19"/>
  <c r="F15" i="19"/>
  <c r="F13" i="19"/>
  <c r="F12" i="19"/>
  <c r="E15" i="19"/>
  <c r="E13" i="19"/>
  <c r="E12" i="19"/>
  <c r="K42" i="19" l="1"/>
  <c r="A31" i="19"/>
  <c r="D29" i="19"/>
  <c r="D25" i="19"/>
  <c r="D14" i="19"/>
  <c r="E16" i="19"/>
  <c r="E22" i="19" s="1"/>
  <c r="D13" i="19" l="1"/>
  <c r="D20" i="19" s="1"/>
  <c r="D12" i="19"/>
  <c r="D18" i="19" s="1"/>
  <c r="D19" i="19" s="1"/>
  <c r="D15" i="19"/>
  <c r="D26" i="19"/>
  <c r="D24" i="19"/>
  <c r="D28" i="19"/>
  <c r="D27" i="19"/>
  <c r="D30" i="19"/>
  <c r="F16" i="19"/>
  <c r="F22" i="19" s="1"/>
  <c r="F31" i="19" s="1"/>
  <c r="E31" i="19"/>
  <c r="G16" i="19"/>
  <c r="G22" i="19" s="1"/>
  <c r="G31" i="19" s="1"/>
  <c r="K44" i="19"/>
  <c r="D52" i="19"/>
  <c r="K37" i="19"/>
  <c r="K38" i="19"/>
  <c r="K39" i="19"/>
  <c r="K40" i="19"/>
  <c r="K41" i="19"/>
  <c r="K36" i="19" l="1"/>
  <c r="K52" i="19" s="1"/>
  <c r="D17" i="19"/>
  <c r="D16" i="19"/>
  <c r="D21" i="19" s="1"/>
  <c r="D22" i="19" l="1"/>
  <c r="D31" i="19" s="1"/>
  <c r="D55" i="19" s="1"/>
  <c r="D57" i="19" l="1"/>
  <c r="K57" i="19"/>
  <c r="B41" i="16"/>
  <c r="B40" i="16"/>
  <c r="B39" i="16"/>
  <c r="B38" i="16"/>
  <c r="D7" i="3" l="1"/>
  <c r="D24" i="3"/>
  <c r="D28" i="3"/>
  <c r="D29" i="3"/>
  <c r="D18" i="3"/>
  <c r="D13" i="3"/>
  <c r="D12" i="3"/>
  <c r="C35" i="16"/>
  <c r="C33" i="16"/>
  <c r="C28" i="16"/>
  <c r="L26" i="16"/>
  <c r="J26" i="16"/>
  <c r="H26" i="16"/>
  <c r="B10" i="16"/>
  <c r="B37" i="16" s="1"/>
  <c r="C37" i="16" l="1"/>
  <c r="C38" i="16" l="1"/>
  <c r="D37" i="16" s="1"/>
  <c r="C41" i="16"/>
  <c r="C39" i="16"/>
  <c r="E37" i="16" s="1"/>
  <c r="C40" i="16"/>
  <c r="F37" i="16" s="1"/>
  <c r="G36" i="16" l="1"/>
  <c r="G30" i="16"/>
  <c r="G27" i="16"/>
  <c r="G23" i="16"/>
  <c r="G19" i="16"/>
  <c r="G8" i="16"/>
  <c r="G29" i="16"/>
  <c r="G22" i="16"/>
  <c r="G18" i="16"/>
  <c r="G14" i="16"/>
  <c r="G34" i="16"/>
  <c r="G31" i="16"/>
  <c r="G24" i="16"/>
  <c r="G20" i="16"/>
  <c r="G16" i="16"/>
  <c r="G11" i="16"/>
  <c r="G9" i="16"/>
  <c r="G5" i="16"/>
  <c r="G15" i="16"/>
  <c r="G10" i="16"/>
  <c r="G7" i="16"/>
  <c r="G32" i="16"/>
  <c r="G12" i="16"/>
  <c r="G6" i="16"/>
  <c r="G25" i="16"/>
  <c r="G21" i="16"/>
  <c r="G17" i="16"/>
  <c r="G33" i="16"/>
  <c r="G35" i="16"/>
  <c r="G28" i="16"/>
  <c r="G37" i="16"/>
  <c r="F34" i="16"/>
  <c r="F31" i="16"/>
  <c r="F24" i="16"/>
  <c r="F20" i="16"/>
  <c r="F16" i="16"/>
  <c r="F9" i="16"/>
  <c r="F36" i="16"/>
  <c r="F33" i="16"/>
  <c r="F30" i="16"/>
  <c r="F27" i="16"/>
  <c r="F23" i="16"/>
  <c r="F19" i="16"/>
  <c r="F15" i="16"/>
  <c r="F10" i="16"/>
  <c r="F8" i="16"/>
  <c r="F32" i="16"/>
  <c r="F25" i="16"/>
  <c r="F21" i="16"/>
  <c r="F17" i="16"/>
  <c r="F12" i="16"/>
  <c r="F6" i="16"/>
  <c r="F11" i="16"/>
  <c r="F5" i="16"/>
  <c r="F22" i="16"/>
  <c r="F7" i="16"/>
  <c r="F18" i="16"/>
  <c r="F35" i="16"/>
  <c r="F29" i="16"/>
  <c r="F14" i="16"/>
  <c r="F28" i="16"/>
  <c r="E32" i="16"/>
  <c r="J32" i="16" s="1"/>
  <c r="E25" i="16"/>
  <c r="J25" i="16" s="1"/>
  <c r="E21" i="16"/>
  <c r="J21" i="16" s="1"/>
  <c r="E17" i="16"/>
  <c r="J17" i="16" s="1"/>
  <c r="E12" i="16"/>
  <c r="J12" i="16" s="1"/>
  <c r="E34" i="16"/>
  <c r="J34" i="16" s="1"/>
  <c r="E31" i="16"/>
  <c r="J31" i="16" s="1"/>
  <c r="E24" i="16"/>
  <c r="J24" i="16" s="1"/>
  <c r="E20" i="16"/>
  <c r="J20" i="16" s="1"/>
  <c r="E16" i="16"/>
  <c r="J16" i="16" s="1"/>
  <c r="E11" i="16"/>
  <c r="J11" i="16" s="1"/>
  <c r="E9" i="16"/>
  <c r="J9" i="16" s="1"/>
  <c r="E29" i="16"/>
  <c r="J29" i="16" s="1"/>
  <c r="E22" i="16"/>
  <c r="J22" i="16" s="1"/>
  <c r="E18" i="16"/>
  <c r="J18" i="16" s="1"/>
  <c r="E14" i="16"/>
  <c r="J14" i="16" s="1"/>
  <c r="E7" i="16"/>
  <c r="J7" i="16" s="1"/>
  <c r="E6" i="16"/>
  <c r="J6" i="16" s="1"/>
  <c r="E27" i="16"/>
  <c r="J27" i="16" s="1"/>
  <c r="E15" i="16"/>
  <c r="J15" i="16" s="1"/>
  <c r="E8" i="16"/>
  <c r="J8" i="16" s="1"/>
  <c r="E23" i="16"/>
  <c r="J23" i="16" s="1"/>
  <c r="E36" i="16"/>
  <c r="J36" i="16" s="1"/>
  <c r="E33" i="16"/>
  <c r="J33" i="16" s="1"/>
  <c r="E30" i="16"/>
  <c r="J30" i="16" s="1"/>
  <c r="E10" i="16"/>
  <c r="J10" i="16" s="1"/>
  <c r="E5" i="16"/>
  <c r="J5" i="16" s="1"/>
  <c r="E19" i="16"/>
  <c r="J19" i="16" s="1"/>
  <c r="E35" i="16"/>
  <c r="J35" i="16" s="1"/>
  <c r="E28" i="16"/>
  <c r="J28" i="16" s="1"/>
  <c r="D29" i="16"/>
  <c r="D22" i="16"/>
  <c r="D18" i="16"/>
  <c r="D14" i="16"/>
  <c r="D7" i="16"/>
  <c r="D32" i="16"/>
  <c r="D25" i="16"/>
  <c r="D21" i="16"/>
  <c r="D17" i="16"/>
  <c r="D12" i="16"/>
  <c r="D36" i="16"/>
  <c r="D30" i="16"/>
  <c r="D27" i="16"/>
  <c r="D23" i="16"/>
  <c r="D19" i="16"/>
  <c r="D15" i="16"/>
  <c r="D10" i="16"/>
  <c r="D8" i="16"/>
  <c r="D24" i="16"/>
  <c r="D16" i="16"/>
  <c r="D20" i="16"/>
  <c r="D6" i="16"/>
  <c r="D34" i="16"/>
  <c r="D31" i="16"/>
  <c r="D11" i="16"/>
  <c r="D9" i="16"/>
  <c r="D5" i="16"/>
  <c r="D35" i="16"/>
  <c r="D28" i="16"/>
  <c r="D33" i="16"/>
  <c r="L31" i="16" l="1"/>
  <c r="H31" i="16"/>
  <c r="L15" i="16"/>
  <c r="H15" i="16"/>
  <c r="H28" i="16"/>
  <c r="L28" i="16"/>
  <c r="L11" i="16"/>
  <c r="H11" i="16"/>
  <c r="H20" i="16"/>
  <c r="L20" i="16"/>
  <c r="L10" i="16"/>
  <c r="H10" i="16"/>
  <c r="L27" i="16"/>
  <c r="H27" i="16"/>
  <c r="L17" i="16"/>
  <c r="H17" i="16"/>
  <c r="L7" i="16"/>
  <c r="H7" i="16"/>
  <c r="L29" i="16"/>
  <c r="H29" i="16"/>
  <c r="J37" i="16"/>
  <c r="K26" i="16" s="1"/>
  <c r="L16" i="16"/>
  <c r="H16" i="16"/>
  <c r="L30" i="16"/>
  <c r="H30" i="16"/>
  <c r="L14" i="16"/>
  <c r="H14" i="16"/>
  <c r="H5" i="16"/>
  <c r="L5" i="16"/>
  <c r="L34" i="16"/>
  <c r="H34" i="16"/>
  <c r="L24" i="16"/>
  <c r="H24" i="16"/>
  <c r="L19" i="16"/>
  <c r="H19" i="16"/>
  <c r="L36" i="16"/>
  <c r="H36" i="16"/>
  <c r="L25" i="16"/>
  <c r="H25" i="16"/>
  <c r="L18" i="16"/>
  <c r="H18" i="16"/>
  <c r="K35" i="16"/>
  <c r="K12" i="16"/>
  <c r="H35" i="16"/>
  <c r="L35" i="16"/>
  <c r="L21" i="16"/>
  <c r="H21" i="16"/>
  <c r="H33" i="16"/>
  <c r="L33" i="16"/>
  <c r="L9" i="16"/>
  <c r="H9" i="16"/>
  <c r="L6" i="16"/>
  <c r="H6" i="16"/>
  <c r="L8" i="16"/>
  <c r="H8" i="16"/>
  <c r="L23" i="16"/>
  <c r="H23" i="16"/>
  <c r="L12" i="16"/>
  <c r="H12" i="16"/>
  <c r="L32" i="16"/>
  <c r="H32" i="16"/>
  <c r="L22" i="16"/>
  <c r="H22" i="16"/>
  <c r="K19" i="16"/>
  <c r="K15" i="16"/>
  <c r="K17" i="16"/>
  <c r="K20" i="16" l="1"/>
  <c r="K9" i="16"/>
  <c r="K16" i="16"/>
  <c r="K29" i="16"/>
  <c r="K14" i="16"/>
  <c r="K10" i="16"/>
  <c r="K30" i="16"/>
  <c r="K24" i="16"/>
  <c r="K33" i="16"/>
  <c r="K32" i="16"/>
  <c r="K7" i="16"/>
  <c r="K11" i="16"/>
  <c r="K6" i="16"/>
  <c r="K36" i="16"/>
  <c r="K8" i="16"/>
  <c r="K31" i="16"/>
  <c r="K22" i="16"/>
  <c r="K25" i="16"/>
  <c r="K21" i="16"/>
  <c r="K27" i="16"/>
  <c r="K34" i="16"/>
  <c r="K23" i="16"/>
  <c r="H37" i="16"/>
  <c r="I26" i="16" s="1"/>
  <c r="K18" i="16"/>
  <c r="K5" i="16"/>
  <c r="K28" i="16"/>
  <c r="I35" i="16" l="1"/>
  <c r="I31" i="16"/>
  <c r="I16" i="16"/>
  <c r="I10" i="16"/>
  <c r="I19" i="16"/>
  <c r="I18" i="16"/>
  <c r="I12" i="16"/>
  <c r="I20" i="16"/>
  <c r="K37" i="16"/>
  <c r="I33" i="16"/>
  <c r="I7" i="16"/>
  <c r="I36" i="16"/>
  <c r="I32" i="16"/>
  <c r="I11" i="16"/>
  <c r="I34" i="16"/>
  <c r="I8" i="16"/>
  <c r="I28" i="16"/>
  <c r="I5" i="16"/>
  <c r="I14" i="16"/>
  <c r="I21" i="16"/>
  <c r="I15" i="16"/>
  <c r="I17" i="16"/>
  <c r="I30" i="16"/>
  <c r="I25" i="16"/>
  <c r="I22" i="16"/>
  <c r="I27" i="16"/>
  <c r="I24" i="16"/>
  <c r="I6" i="16"/>
  <c r="I29" i="16"/>
  <c r="I9" i="16"/>
  <c r="I23" i="16"/>
  <c r="I37" i="16" l="1"/>
  <c r="D22" i="3" l="1"/>
  <c r="D8" i="3" l="1"/>
  <c r="K258" i="14"/>
  <c r="G258" i="14"/>
  <c r="C258" i="14"/>
  <c r="M257" i="14"/>
  <c r="M258" i="14" s="1"/>
  <c r="L257" i="14"/>
  <c r="L258" i="14" s="1"/>
  <c r="K257" i="14"/>
  <c r="J257" i="14"/>
  <c r="J258" i="14" s="1"/>
  <c r="I257" i="14"/>
  <c r="I258" i="14" s="1"/>
  <c r="H257" i="14"/>
  <c r="H258" i="14" s="1"/>
  <c r="G257" i="14"/>
  <c r="F257" i="14"/>
  <c r="F258" i="14" s="1"/>
  <c r="E257" i="14"/>
  <c r="E258" i="14" s="1"/>
  <c r="D257" i="14"/>
  <c r="D258" i="14" s="1"/>
  <c r="C257" i="14"/>
  <c r="B257" i="14"/>
  <c r="B258" i="14" s="1"/>
  <c r="O256" i="14"/>
  <c r="N256" i="14"/>
  <c r="M255" i="14"/>
  <c r="K255" i="14"/>
  <c r="I255" i="14"/>
  <c r="G255" i="14"/>
  <c r="E255" i="14"/>
  <c r="C255" i="14"/>
  <c r="M254" i="14"/>
  <c r="L254" i="14"/>
  <c r="L255" i="14" s="1"/>
  <c r="K254" i="14"/>
  <c r="J254" i="14"/>
  <c r="J255" i="14" s="1"/>
  <c r="I254" i="14"/>
  <c r="H254" i="14"/>
  <c r="H255" i="14" s="1"/>
  <c r="G254" i="14"/>
  <c r="F254" i="14"/>
  <c r="F255" i="14" s="1"/>
  <c r="E254" i="14"/>
  <c r="D254" i="14"/>
  <c r="D255" i="14" s="1"/>
  <c r="C254" i="14"/>
  <c r="B254" i="14"/>
  <c r="B255" i="14" s="1"/>
  <c r="O253" i="14"/>
  <c r="N253" i="14"/>
  <c r="N252" i="14"/>
  <c r="N257" i="14" s="1"/>
  <c r="N258" i="14" s="1"/>
  <c r="M228" i="14"/>
  <c r="I228" i="14"/>
  <c r="E228" i="14"/>
  <c r="M227" i="14"/>
  <c r="L227" i="14"/>
  <c r="L228" i="14" s="1"/>
  <c r="K227" i="14"/>
  <c r="K228" i="14" s="1"/>
  <c r="J227" i="14"/>
  <c r="J228" i="14" s="1"/>
  <c r="I227" i="14"/>
  <c r="H227" i="14"/>
  <c r="H228" i="14" s="1"/>
  <c r="G227" i="14"/>
  <c r="G228" i="14" s="1"/>
  <c r="F227" i="14"/>
  <c r="F228" i="14" s="1"/>
  <c r="E227" i="14"/>
  <c r="D227" i="14"/>
  <c r="D228" i="14" s="1"/>
  <c r="C227" i="14"/>
  <c r="C228" i="14" s="1"/>
  <c r="B227" i="14"/>
  <c r="B228" i="14" s="1"/>
  <c r="O226" i="14"/>
  <c r="N226" i="14"/>
  <c r="M225" i="14"/>
  <c r="K225" i="14"/>
  <c r="I225" i="14"/>
  <c r="G225" i="14"/>
  <c r="E225" i="14"/>
  <c r="C225" i="14"/>
  <c r="M224" i="14"/>
  <c r="L224" i="14"/>
  <c r="L225" i="14" s="1"/>
  <c r="K224" i="14"/>
  <c r="J224" i="14"/>
  <c r="J225" i="14" s="1"/>
  <c r="I224" i="14"/>
  <c r="H224" i="14"/>
  <c r="H225" i="14" s="1"/>
  <c r="G224" i="14"/>
  <c r="F224" i="14"/>
  <c r="F225" i="14" s="1"/>
  <c r="E224" i="14"/>
  <c r="D224" i="14"/>
  <c r="D225" i="14" s="1"/>
  <c r="C224" i="14"/>
  <c r="B224" i="14"/>
  <c r="B225" i="14" s="1"/>
  <c r="O223" i="14"/>
  <c r="N223" i="14"/>
  <c r="N222" i="14"/>
  <c r="N224" i="14" s="1"/>
  <c r="N225" i="14" s="1"/>
  <c r="K196" i="14"/>
  <c r="G196" i="14"/>
  <c r="C196" i="14"/>
  <c r="M195" i="14"/>
  <c r="M196" i="14" s="1"/>
  <c r="L195" i="14"/>
  <c r="L196" i="14" s="1"/>
  <c r="K195" i="14"/>
  <c r="J195" i="14"/>
  <c r="J196" i="14" s="1"/>
  <c r="I195" i="14"/>
  <c r="I196" i="14" s="1"/>
  <c r="H195" i="14"/>
  <c r="H196" i="14" s="1"/>
  <c r="G195" i="14"/>
  <c r="F195" i="14"/>
  <c r="F196" i="14" s="1"/>
  <c r="E195" i="14"/>
  <c r="E196" i="14" s="1"/>
  <c r="D195" i="14"/>
  <c r="D196" i="14" s="1"/>
  <c r="C195" i="14"/>
  <c r="B195" i="14"/>
  <c r="B196" i="14" s="1"/>
  <c r="O194" i="14"/>
  <c r="N194" i="14"/>
  <c r="M193" i="14"/>
  <c r="K193" i="14"/>
  <c r="I193" i="14"/>
  <c r="G193" i="14"/>
  <c r="E193" i="14"/>
  <c r="C193" i="14"/>
  <c r="N192" i="14"/>
  <c r="N193" i="14" s="1"/>
  <c r="M192" i="14"/>
  <c r="L192" i="14"/>
  <c r="L193" i="14" s="1"/>
  <c r="K192" i="14"/>
  <c r="J192" i="14"/>
  <c r="J193" i="14" s="1"/>
  <c r="I192" i="14"/>
  <c r="H192" i="14"/>
  <c r="H193" i="14" s="1"/>
  <c r="G192" i="14"/>
  <c r="F192" i="14"/>
  <c r="F193" i="14" s="1"/>
  <c r="E192" i="14"/>
  <c r="D192" i="14"/>
  <c r="D193" i="14" s="1"/>
  <c r="C192" i="14"/>
  <c r="B192" i="14"/>
  <c r="B193" i="14" s="1"/>
  <c r="O191" i="14"/>
  <c r="N191" i="14"/>
  <c r="N190" i="14"/>
  <c r="N195" i="14" s="1"/>
  <c r="N196" i="14" s="1"/>
  <c r="J166" i="14"/>
  <c r="H166" i="14"/>
  <c r="F166" i="14"/>
  <c r="B166" i="14"/>
  <c r="M165" i="14"/>
  <c r="M166" i="14" s="1"/>
  <c r="L165" i="14"/>
  <c r="L166" i="14" s="1"/>
  <c r="K165" i="14"/>
  <c r="K166" i="14" s="1"/>
  <c r="J165" i="14"/>
  <c r="I165" i="14"/>
  <c r="I166" i="14" s="1"/>
  <c r="H165" i="14"/>
  <c r="G165" i="14"/>
  <c r="G166" i="14" s="1"/>
  <c r="F165" i="14"/>
  <c r="E165" i="14"/>
  <c r="E166" i="14" s="1"/>
  <c r="D165" i="14"/>
  <c r="D166" i="14" s="1"/>
  <c r="C165" i="14"/>
  <c r="C166" i="14" s="1"/>
  <c r="B165" i="14"/>
  <c r="O164" i="14"/>
  <c r="N164" i="14"/>
  <c r="M163" i="14"/>
  <c r="K163" i="14"/>
  <c r="I163" i="14"/>
  <c r="G163" i="14"/>
  <c r="E163" i="14"/>
  <c r="C163" i="14"/>
  <c r="M162" i="14"/>
  <c r="L162" i="14"/>
  <c r="L163" i="14" s="1"/>
  <c r="K162" i="14"/>
  <c r="J162" i="14"/>
  <c r="J163" i="14" s="1"/>
  <c r="I162" i="14"/>
  <c r="H162" i="14"/>
  <c r="H163" i="14" s="1"/>
  <c r="G162" i="14"/>
  <c r="F162" i="14"/>
  <c r="F163" i="14" s="1"/>
  <c r="E162" i="14"/>
  <c r="D162" i="14"/>
  <c r="D163" i="14" s="1"/>
  <c r="C162" i="14"/>
  <c r="B162" i="14"/>
  <c r="B163" i="14" s="1"/>
  <c r="O161" i="14"/>
  <c r="N161" i="14"/>
  <c r="N160" i="14"/>
  <c r="N162" i="14" s="1"/>
  <c r="N163" i="14" s="1"/>
  <c r="H135" i="14"/>
  <c r="N134" i="14"/>
  <c r="N135" i="14" s="1"/>
  <c r="M134" i="14"/>
  <c r="M135" i="14" s="1"/>
  <c r="L134" i="14"/>
  <c r="L135" i="14" s="1"/>
  <c r="K134" i="14"/>
  <c r="K135" i="14" s="1"/>
  <c r="J134" i="14"/>
  <c r="J135" i="14" s="1"/>
  <c r="I134" i="14"/>
  <c r="I135" i="14" s="1"/>
  <c r="H134" i="14"/>
  <c r="G134" i="14"/>
  <c r="G135" i="14" s="1"/>
  <c r="F134" i="14"/>
  <c r="F135" i="14" s="1"/>
  <c r="E134" i="14"/>
  <c r="E135" i="14" s="1"/>
  <c r="D134" i="14"/>
  <c r="D135" i="14" s="1"/>
  <c r="C134" i="14"/>
  <c r="C135" i="14" s="1"/>
  <c r="B134" i="14"/>
  <c r="B135" i="14" s="1"/>
  <c r="O133" i="14"/>
  <c r="N133" i="14"/>
  <c r="M132" i="14"/>
  <c r="K132" i="14"/>
  <c r="I132" i="14"/>
  <c r="G132" i="14"/>
  <c r="E132" i="14"/>
  <c r="C132" i="14"/>
  <c r="M131" i="14"/>
  <c r="L131" i="14"/>
  <c r="L132" i="14" s="1"/>
  <c r="K131" i="14"/>
  <c r="J131" i="14"/>
  <c r="J132" i="14" s="1"/>
  <c r="I131" i="14"/>
  <c r="H131" i="14"/>
  <c r="H132" i="14" s="1"/>
  <c r="G131" i="14"/>
  <c r="F131" i="14"/>
  <c r="F132" i="14" s="1"/>
  <c r="E131" i="14"/>
  <c r="D131" i="14"/>
  <c r="D132" i="14" s="1"/>
  <c r="C131" i="14"/>
  <c r="B131" i="14"/>
  <c r="B132" i="14" s="1"/>
  <c r="O130" i="14"/>
  <c r="N130" i="14"/>
  <c r="N131" i="14" s="1"/>
  <c r="N132" i="14" s="1"/>
  <c r="N129" i="14"/>
  <c r="J103" i="14"/>
  <c r="F103" i="14"/>
  <c r="B103" i="14"/>
  <c r="M102" i="14"/>
  <c r="M103" i="14" s="1"/>
  <c r="L102" i="14"/>
  <c r="L103" i="14" s="1"/>
  <c r="K102" i="14"/>
  <c r="K103" i="14" s="1"/>
  <c r="J102" i="14"/>
  <c r="I102" i="14"/>
  <c r="I103" i="14" s="1"/>
  <c r="H102" i="14"/>
  <c r="H103" i="14" s="1"/>
  <c r="G102" i="14"/>
  <c r="G103" i="14" s="1"/>
  <c r="F102" i="14"/>
  <c r="E102" i="14"/>
  <c r="E103" i="14" s="1"/>
  <c r="D102" i="14"/>
  <c r="D103" i="14" s="1"/>
  <c r="C102" i="14"/>
  <c r="C103" i="14" s="1"/>
  <c r="B102" i="14"/>
  <c r="O101" i="14"/>
  <c r="N101" i="14"/>
  <c r="A101" i="14"/>
  <c r="A133" i="14" s="1"/>
  <c r="A164" i="14" s="1"/>
  <c r="A194" i="14" s="1"/>
  <c r="A226" i="14" s="1"/>
  <c r="A256" i="14" s="1"/>
  <c r="M100" i="14"/>
  <c r="K100" i="14"/>
  <c r="I100" i="14"/>
  <c r="G100" i="14"/>
  <c r="E100" i="14"/>
  <c r="C100" i="14"/>
  <c r="M99" i="14"/>
  <c r="L99" i="14"/>
  <c r="L100" i="14" s="1"/>
  <c r="K99" i="14"/>
  <c r="J99" i="14"/>
  <c r="J100" i="14" s="1"/>
  <c r="I99" i="14"/>
  <c r="H99" i="14"/>
  <c r="H100" i="14" s="1"/>
  <c r="G99" i="14"/>
  <c r="F99" i="14"/>
  <c r="F100" i="14" s="1"/>
  <c r="E99" i="14"/>
  <c r="D99" i="14"/>
  <c r="D100" i="14" s="1"/>
  <c r="C99" i="14"/>
  <c r="B99" i="14"/>
  <c r="B100" i="14" s="1"/>
  <c r="O98" i="14"/>
  <c r="N98" i="14"/>
  <c r="N97" i="14"/>
  <c r="N102" i="14" s="1"/>
  <c r="N103" i="14" s="1"/>
  <c r="L74" i="14"/>
  <c r="H74" i="14"/>
  <c r="D74" i="14"/>
  <c r="A74" i="14"/>
  <c r="A103" i="14" s="1"/>
  <c r="A135" i="14" s="1"/>
  <c r="A166" i="14" s="1"/>
  <c r="A196" i="14" s="1"/>
  <c r="A228" i="14" s="1"/>
  <c r="A258" i="14" s="1"/>
  <c r="M73" i="14"/>
  <c r="M74" i="14" s="1"/>
  <c r="L73" i="14"/>
  <c r="K73" i="14"/>
  <c r="K74" i="14" s="1"/>
  <c r="J73" i="14"/>
  <c r="J74" i="14" s="1"/>
  <c r="I73" i="14"/>
  <c r="I74" i="14" s="1"/>
  <c r="H73" i="14"/>
  <c r="G73" i="14"/>
  <c r="G74" i="14" s="1"/>
  <c r="F73" i="14"/>
  <c r="F74" i="14" s="1"/>
  <c r="E73" i="14"/>
  <c r="E74" i="14" s="1"/>
  <c r="D73" i="14"/>
  <c r="C73" i="14"/>
  <c r="C74" i="14" s="1"/>
  <c r="B73" i="14"/>
  <c r="B74" i="14" s="1"/>
  <c r="A73" i="14"/>
  <c r="A102" i="14" s="1"/>
  <c r="A134" i="14" s="1"/>
  <c r="A165" i="14" s="1"/>
  <c r="A195" i="14" s="1"/>
  <c r="A227" i="14" s="1"/>
  <c r="A257" i="14" s="1"/>
  <c r="O72" i="14"/>
  <c r="N72" i="14"/>
  <c r="A72" i="14"/>
  <c r="M71" i="14"/>
  <c r="K71" i="14"/>
  <c r="I71" i="14"/>
  <c r="G71" i="14"/>
  <c r="E71" i="14"/>
  <c r="C71" i="14"/>
  <c r="M70" i="14"/>
  <c r="L70" i="14"/>
  <c r="L71" i="14" s="1"/>
  <c r="K70" i="14"/>
  <c r="J70" i="14"/>
  <c r="J71" i="14" s="1"/>
  <c r="I70" i="14"/>
  <c r="H70" i="14"/>
  <c r="H71" i="14" s="1"/>
  <c r="G70" i="14"/>
  <c r="F70" i="14"/>
  <c r="F71" i="14" s="1"/>
  <c r="E70" i="14"/>
  <c r="D70" i="14"/>
  <c r="D71" i="14" s="1"/>
  <c r="C70" i="14"/>
  <c r="B70" i="14"/>
  <c r="B71" i="14" s="1"/>
  <c r="O69" i="14"/>
  <c r="N69" i="14"/>
  <c r="A69" i="14"/>
  <c r="A98" i="14" s="1"/>
  <c r="A130" i="14" s="1"/>
  <c r="A161" i="14" s="1"/>
  <c r="A191" i="14" s="1"/>
  <c r="A223" i="14" s="1"/>
  <c r="A253" i="14" s="1"/>
  <c r="N68" i="14"/>
  <c r="N70" i="14" s="1"/>
  <c r="N71" i="14" s="1"/>
  <c r="A68" i="14"/>
  <c r="A97" i="14" s="1"/>
  <c r="A129" i="14" s="1"/>
  <c r="A160" i="14" s="1"/>
  <c r="A190" i="14" s="1"/>
  <c r="A222" i="14" s="1"/>
  <c r="A252" i="14" s="1"/>
  <c r="M39" i="14"/>
  <c r="L39" i="14"/>
  <c r="K39" i="14"/>
  <c r="J39" i="14"/>
  <c r="I39" i="14"/>
  <c r="H39" i="14"/>
  <c r="G39" i="14"/>
  <c r="F39" i="14"/>
  <c r="E39" i="14"/>
  <c r="D39" i="14"/>
  <c r="C39" i="14"/>
  <c r="O39" i="14" s="1"/>
  <c r="B39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M35" i="14"/>
  <c r="M40" i="14" s="1"/>
  <c r="M41" i="14" s="1"/>
  <c r="L35" i="14"/>
  <c r="K35" i="14"/>
  <c r="J35" i="14"/>
  <c r="I35" i="14"/>
  <c r="H35" i="14"/>
  <c r="G35" i="14"/>
  <c r="G37" i="14" s="1"/>
  <c r="G38" i="14" s="1"/>
  <c r="F35" i="14"/>
  <c r="E35" i="14"/>
  <c r="E40" i="14" s="1"/>
  <c r="E41" i="14" s="1"/>
  <c r="D35" i="14"/>
  <c r="C35" i="14"/>
  <c r="B35" i="14"/>
  <c r="N34" i="14"/>
  <c r="C37" i="14" l="1"/>
  <c r="C38" i="14" s="1"/>
  <c r="K37" i="14"/>
  <c r="K38" i="14" s="1"/>
  <c r="G40" i="14"/>
  <c r="G41" i="14" s="1"/>
  <c r="K40" i="14"/>
  <c r="K41" i="14" s="1"/>
  <c r="E37" i="14"/>
  <c r="E38" i="14" s="1"/>
  <c r="I37" i="14"/>
  <c r="I38" i="14" s="1"/>
  <c r="M37" i="14"/>
  <c r="M38" i="14" s="1"/>
  <c r="I40" i="14"/>
  <c r="I41" i="14" s="1"/>
  <c r="B40" i="14"/>
  <c r="B41" i="14" s="1"/>
  <c r="B37" i="14"/>
  <c r="B38" i="14" s="1"/>
  <c r="F40" i="14"/>
  <c r="F41" i="14" s="1"/>
  <c r="F37" i="14"/>
  <c r="F38" i="14" s="1"/>
  <c r="N35" i="14"/>
  <c r="N36" i="14"/>
  <c r="O36" i="14"/>
  <c r="N73" i="14"/>
  <c r="N74" i="14" s="1"/>
  <c r="N99" i="14"/>
  <c r="N100" i="14" s="1"/>
  <c r="N165" i="14"/>
  <c r="N166" i="14" s="1"/>
  <c r="J40" i="14"/>
  <c r="J41" i="14" s="1"/>
  <c r="J37" i="14"/>
  <c r="J38" i="14" s="1"/>
  <c r="C40" i="14"/>
  <c r="C41" i="14" s="1"/>
  <c r="D40" i="14"/>
  <c r="D41" i="14" s="1"/>
  <c r="D37" i="14"/>
  <c r="D38" i="14" s="1"/>
  <c r="H40" i="14"/>
  <c r="H41" i="14" s="1"/>
  <c r="H37" i="14"/>
  <c r="H38" i="14" s="1"/>
  <c r="L40" i="14"/>
  <c r="L41" i="14" s="1"/>
  <c r="L37" i="14"/>
  <c r="L38" i="14" s="1"/>
  <c r="N39" i="14"/>
  <c r="N227" i="14"/>
  <c r="N228" i="14" s="1"/>
  <c r="N254" i="14"/>
  <c r="N255" i="14" s="1"/>
  <c r="N40" i="14" l="1"/>
  <c r="N41" i="14" s="1"/>
  <c r="N37" i="14"/>
  <c r="N38" i="14" s="1"/>
  <c r="D30" i="3" l="1"/>
  <c r="M258" i="10" l="1"/>
  <c r="M257" i="10"/>
  <c r="L257" i="10"/>
  <c r="L258" i="10" s="1"/>
  <c r="K257" i="10"/>
  <c r="K258" i="10" s="1"/>
  <c r="J257" i="10"/>
  <c r="J258" i="10" s="1"/>
  <c r="I257" i="10"/>
  <c r="I258" i="10" s="1"/>
  <c r="H257" i="10"/>
  <c r="H258" i="10" s="1"/>
  <c r="G257" i="10"/>
  <c r="G258" i="10" s="1"/>
  <c r="F257" i="10"/>
  <c r="F258" i="10" s="1"/>
  <c r="E257" i="10"/>
  <c r="E258" i="10" s="1"/>
  <c r="D257" i="10"/>
  <c r="D258" i="10" s="1"/>
  <c r="C257" i="10"/>
  <c r="C258" i="10" s="1"/>
  <c r="B257" i="10"/>
  <c r="B258" i="10" s="1"/>
  <c r="N256" i="10"/>
  <c r="M254" i="10"/>
  <c r="M255" i="10" s="1"/>
  <c r="L254" i="10"/>
  <c r="L255" i="10" s="1"/>
  <c r="K254" i="10"/>
  <c r="K255" i="10" s="1"/>
  <c r="J254" i="10"/>
  <c r="J255" i="10" s="1"/>
  <c r="I254" i="10"/>
  <c r="I255" i="10" s="1"/>
  <c r="H254" i="10"/>
  <c r="H255" i="10" s="1"/>
  <c r="G254" i="10"/>
  <c r="G255" i="10" s="1"/>
  <c r="F254" i="10"/>
  <c r="F255" i="10" s="1"/>
  <c r="E254" i="10"/>
  <c r="E255" i="10" s="1"/>
  <c r="D254" i="10"/>
  <c r="D255" i="10" s="1"/>
  <c r="C254" i="10"/>
  <c r="C255" i="10" s="1"/>
  <c r="B254" i="10"/>
  <c r="B255" i="10" s="1"/>
  <c r="N253" i="10"/>
  <c r="N252" i="10"/>
  <c r="M227" i="10"/>
  <c r="M228" i="10" s="1"/>
  <c r="L227" i="10"/>
  <c r="L228" i="10" s="1"/>
  <c r="K227" i="10"/>
  <c r="K228" i="10" s="1"/>
  <c r="J227" i="10"/>
  <c r="J228" i="10" s="1"/>
  <c r="I227" i="10"/>
  <c r="I228" i="10" s="1"/>
  <c r="H227" i="10"/>
  <c r="H228" i="10" s="1"/>
  <c r="G227" i="10"/>
  <c r="G228" i="10" s="1"/>
  <c r="F227" i="10"/>
  <c r="F228" i="10" s="1"/>
  <c r="E227" i="10"/>
  <c r="E228" i="10" s="1"/>
  <c r="D227" i="10"/>
  <c r="D228" i="10" s="1"/>
  <c r="C227" i="10"/>
  <c r="C228" i="10" s="1"/>
  <c r="B227" i="10"/>
  <c r="B228" i="10" s="1"/>
  <c r="N226" i="10"/>
  <c r="E225" i="10"/>
  <c r="M224" i="10"/>
  <c r="M225" i="10" s="1"/>
  <c r="L224" i="10"/>
  <c r="L225" i="10" s="1"/>
  <c r="K224" i="10"/>
  <c r="K225" i="10" s="1"/>
  <c r="J224" i="10"/>
  <c r="J225" i="10" s="1"/>
  <c r="I224" i="10"/>
  <c r="I225" i="10" s="1"/>
  <c r="H224" i="10"/>
  <c r="H225" i="10" s="1"/>
  <c r="G224" i="10"/>
  <c r="G225" i="10" s="1"/>
  <c r="F224" i="10"/>
  <c r="F225" i="10" s="1"/>
  <c r="E224" i="10"/>
  <c r="D224" i="10"/>
  <c r="D225" i="10" s="1"/>
  <c r="C224" i="10"/>
  <c r="C225" i="10" s="1"/>
  <c r="B224" i="10"/>
  <c r="B225" i="10" s="1"/>
  <c r="N223" i="10"/>
  <c r="N222" i="10"/>
  <c r="N224" i="10" s="1"/>
  <c r="N225" i="10" s="1"/>
  <c r="M195" i="10"/>
  <c r="M196" i="10" s="1"/>
  <c r="L195" i="10"/>
  <c r="L196" i="10" s="1"/>
  <c r="K195" i="10"/>
  <c r="K196" i="10" s="1"/>
  <c r="J195" i="10"/>
  <c r="J196" i="10" s="1"/>
  <c r="I195" i="10"/>
  <c r="I196" i="10" s="1"/>
  <c r="H195" i="10"/>
  <c r="H196" i="10" s="1"/>
  <c r="G195" i="10"/>
  <c r="G196" i="10" s="1"/>
  <c r="F195" i="10"/>
  <c r="F196" i="10" s="1"/>
  <c r="E195" i="10"/>
  <c r="E196" i="10" s="1"/>
  <c r="D195" i="10"/>
  <c r="D196" i="10" s="1"/>
  <c r="C195" i="10"/>
  <c r="C196" i="10" s="1"/>
  <c r="B195" i="10"/>
  <c r="B196" i="10" s="1"/>
  <c r="O194" i="10"/>
  <c r="N194" i="10"/>
  <c r="M192" i="10"/>
  <c r="M193" i="10" s="1"/>
  <c r="L192" i="10"/>
  <c r="L193" i="10" s="1"/>
  <c r="K192" i="10"/>
  <c r="K193" i="10" s="1"/>
  <c r="J192" i="10"/>
  <c r="J193" i="10" s="1"/>
  <c r="I192" i="10"/>
  <c r="I193" i="10" s="1"/>
  <c r="H192" i="10"/>
  <c r="H193" i="10" s="1"/>
  <c r="G192" i="10"/>
  <c r="G193" i="10" s="1"/>
  <c r="F192" i="10"/>
  <c r="F193" i="10" s="1"/>
  <c r="E192" i="10"/>
  <c r="E193" i="10" s="1"/>
  <c r="D192" i="10"/>
  <c r="D193" i="10" s="1"/>
  <c r="C192" i="10"/>
  <c r="C193" i="10" s="1"/>
  <c r="B192" i="10"/>
  <c r="B193" i="10" s="1"/>
  <c r="N191" i="10"/>
  <c r="N190" i="10"/>
  <c r="N195" i="10" s="1"/>
  <c r="N196" i="10" s="1"/>
  <c r="M165" i="10"/>
  <c r="M166" i="10" s="1"/>
  <c r="L165" i="10"/>
  <c r="L166" i="10" s="1"/>
  <c r="K165" i="10"/>
  <c r="K166" i="10" s="1"/>
  <c r="J165" i="10"/>
  <c r="J166" i="10" s="1"/>
  <c r="I165" i="10"/>
  <c r="I166" i="10" s="1"/>
  <c r="H165" i="10"/>
  <c r="H166" i="10" s="1"/>
  <c r="G165" i="10"/>
  <c r="G166" i="10" s="1"/>
  <c r="F165" i="10"/>
  <c r="F166" i="10" s="1"/>
  <c r="E165" i="10"/>
  <c r="E166" i="10" s="1"/>
  <c r="D165" i="10"/>
  <c r="D166" i="10" s="1"/>
  <c r="C165" i="10"/>
  <c r="C166" i="10" s="1"/>
  <c r="B165" i="10"/>
  <c r="B166" i="10" s="1"/>
  <c r="O164" i="10"/>
  <c r="N164" i="10"/>
  <c r="M163" i="10"/>
  <c r="M162" i="10"/>
  <c r="L162" i="10"/>
  <c r="L163" i="10" s="1"/>
  <c r="K162" i="10"/>
  <c r="K163" i="10" s="1"/>
  <c r="J162" i="10"/>
  <c r="J163" i="10" s="1"/>
  <c r="I162" i="10"/>
  <c r="I163" i="10" s="1"/>
  <c r="H162" i="10"/>
  <c r="H163" i="10" s="1"/>
  <c r="G162" i="10"/>
  <c r="G163" i="10" s="1"/>
  <c r="F162" i="10"/>
  <c r="F163" i="10" s="1"/>
  <c r="E162" i="10"/>
  <c r="E163" i="10" s="1"/>
  <c r="D162" i="10"/>
  <c r="D163" i="10" s="1"/>
  <c r="C162" i="10"/>
  <c r="C163" i="10" s="1"/>
  <c r="B162" i="10"/>
  <c r="B163" i="10" s="1"/>
  <c r="N161" i="10"/>
  <c r="N160" i="10"/>
  <c r="N162" i="10" s="1"/>
  <c r="N163" i="10" s="1"/>
  <c r="M134" i="10"/>
  <c r="M135" i="10" s="1"/>
  <c r="L134" i="10"/>
  <c r="L135" i="10" s="1"/>
  <c r="K134" i="10"/>
  <c r="K135" i="10" s="1"/>
  <c r="J134" i="10"/>
  <c r="J135" i="10" s="1"/>
  <c r="I134" i="10"/>
  <c r="I135" i="10" s="1"/>
  <c r="H134" i="10"/>
  <c r="H135" i="10" s="1"/>
  <c r="G134" i="10"/>
  <c r="G135" i="10" s="1"/>
  <c r="F134" i="10"/>
  <c r="F135" i="10" s="1"/>
  <c r="E134" i="10"/>
  <c r="E135" i="10" s="1"/>
  <c r="D134" i="10"/>
  <c r="D135" i="10" s="1"/>
  <c r="C134" i="10"/>
  <c r="C135" i="10" s="1"/>
  <c r="B134" i="10"/>
  <c r="B135" i="10" s="1"/>
  <c r="O133" i="10"/>
  <c r="N133" i="10"/>
  <c r="M131" i="10"/>
  <c r="M132" i="10" s="1"/>
  <c r="L131" i="10"/>
  <c r="L132" i="10" s="1"/>
  <c r="K131" i="10"/>
  <c r="K132" i="10" s="1"/>
  <c r="J131" i="10"/>
  <c r="J132" i="10" s="1"/>
  <c r="I131" i="10"/>
  <c r="I132" i="10" s="1"/>
  <c r="H131" i="10"/>
  <c r="H132" i="10" s="1"/>
  <c r="G131" i="10"/>
  <c r="G132" i="10" s="1"/>
  <c r="F131" i="10"/>
  <c r="F132" i="10" s="1"/>
  <c r="E131" i="10"/>
  <c r="E132" i="10" s="1"/>
  <c r="D131" i="10"/>
  <c r="D132" i="10" s="1"/>
  <c r="C131" i="10"/>
  <c r="C132" i="10" s="1"/>
  <c r="B131" i="10"/>
  <c r="B132" i="10" s="1"/>
  <c r="O130" i="10"/>
  <c r="N130" i="10"/>
  <c r="N129" i="10"/>
  <c r="M102" i="10"/>
  <c r="M103" i="10" s="1"/>
  <c r="L102" i="10"/>
  <c r="L103" i="10" s="1"/>
  <c r="K102" i="10"/>
  <c r="K103" i="10" s="1"/>
  <c r="J102" i="10"/>
  <c r="J103" i="10" s="1"/>
  <c r="I102" i="10"/>
  <c r="I103" i="10" s="1"/>
  <c r="H102" i="10"/>
  <c r="H103" i="10" s="1"/>
  <c r="G102" i="10"/>
  <c r="G103" i="10" s="1"/>
  <c r="F102" i="10"/>
  <c r="F103" i="10" s="1"/>
  <c r="E102" i="10"/>
  <c r="E103" i="10" s="1"/>
  <c r="D102" i="10"/>
  <c r="D103" i="10" s="1"/>
  <c r="C102" i="10"/>
  <c r="C103" i="10" s="1"/>
  <c r="B102" i="10"/>
  <c r="B103" i="10" s="1"/>
  <c r="O101" i="10"/>
  <c r="N101" i="10"/>
  <c r="M99" i="10"/>
  <c r="M100" i="10" s="1"/>
  <c r="L99" i="10"/>
  <c r="L100" i="10" s="1"/>
  <c r="K99" i="10"/>
  <c r="K100" i="10" s="1"/>
  <c r="J99" i="10"/>
  <c r="J100" i="10" s="1"/>
  <c r="I99" i="10"/>
  <c r="I100" i="10" s="1"/>
  <c r="H99" i="10"/>
  <c r="H100" i="10" s="1"/>
  <c r="G99" i="10"/>
  <c r="G100" i="10" s="1"/>
  <c r="F99" i="10"/>
  <c r="F100" i="10" s="1"/>
  <c r="E99" i="10"/>
  <c r="E100" i="10" s="1"/>
  <c r="D99" i="10"/>
  <c r="D100" i="10" s="1"/>
  <c r="C99" i="10"/>
  <c r="C100" i="10" s="1"/>
  <c r="B99" i="10"/>
  <c r="B100" i="10" s="1"/>
  <c r="O98" i="10"/>
  <c r="N98" i="10"/>
  <c r="N97" i="10"/>
  <c r="A74" i="10"/>
  <c r="A103" i="10" s="1"/>
  <c r="A135" i="10" s="1"/>
  <c r="A166" i="10" s="1"/>
  <c r="A196" i="10" s="1"/>
  <c r="A228" i="10" s="1"/>
  <c r="A258" i="10" s="1"/>
  <c r="M73" i="10"/>
  <c r="M74" i="10" s="1"/>
  <c r="L73" i="10"/>
  <c r="L74" i="10" s="1"/>
  <c r="K73" i="10"/>
  <c r="K74" i="10" s="1"/>
  <c r="J73" i="10"/>
  <c r="J74" i="10" s="1"/>
  <c r="I73" i="10"/>
  <c r="I74" i="10" s="1"/>
  <c r="H73" i="10"/>
  <c r="H74" i="10" s="1"/>
  <c r="G73" i="10"/>
  <c r="G74" i="10" s="1"/>
  <c r="F73" i="10"/>
  <c r="F74" i="10" s="1"/>
  <c r="E73" i="10"/>
  <c r="E74" i="10" s="1"/>
  <c r="D73" i="10"/>
  <c r="D74" i="10" s="1"/>
  <c r="C73" i="10"/>
  <c r="C74" i="10" s="1"/>
  <c r="B73" i="10"/>
  <c r="B74" i="10" s="1"/>
  <c r="A73" i="10"/>
  <c r="A102" i="10" s="1"/>
  <c r="A134" i="10" s="1"/>
  <c r="A165" i="10" s="1"/>
  <c r="A195" i="10" s="1"/>
  <c r="A227" i="10" s="1"/>
  <c r="A257" i="10" s="1"/>
  <c r="O72" i="10"/>
  <c r="N72" i="10"/>
  <c r="A72" i="10"/>
  <c r="A101" i="10" s="1"/>
  <c r="A133" i="10" s="1"/>
  <c r="A164" i="10" s="1"/>
  <c r="A194" i="10" s="1"/>
  <c r="A226" i="10" s="1"/>
  <c r="A256" i="10" s="1"/>
  <c r="D71" i="10"/>
  <c r="M70" i="10"/>
  <c r="M71" i="10" s="1"/>
  <c r="L70" i="10"/>
  <c r="L71" i="10" s="1"/>
  <c r="K70" i="10"/>
  <c r="K71" i="10" s="1"/>
  <c r="J70" i="10"/>
  <c r="J71" i="10" s="1"/>
  <c r="I70" i="10"/>
  <c r="I71" i="10" s="1"/>
  <c r="H70" i="10"/>
  <c r="H71" i="10" s="1"/>
  <c r="G70" i="10"/>
  <c r="G71" i="10" s="1"/>
  <c r="F70" i="10"/>
  <c r="F71" i="10" s="1"/>
  <c r="E70" i="10"/>
  <c r="E71" i="10" s="1"/>
  <c r="D70" i="10"/>
  <c r="C70" i="10"/>
  <c r="C71" i="10" s="1"/>
  <c r="B70" i="10"/>
  <c r="B71" i="10" s="1"/>
  <c r="O69" i="10"/>
  <c r="N69" i="10"/>
  <c r="A69" i="10"/>
  <c r="A98" i="10" s="1"/>
  <c r="A130" i="10" s="1"/>
  <c r="A161" i="10" s="1"/>
  <c r="A191" i="10" s="1"/>
  <c r="A223" i="10" s="1"/>
  <c r="A253" i="10" s="1"/>
  <c r="N68" i="10"/>
  <c r="N70" i="10" s="1"/>
  <c r="N71" i="10" s="1"/>
  <c r="A68" i="10"/>
  <c r="A97" i="10" s="1"/>
  <c r="A129" i="10" s="1"/>
  <c r="A160" i="10" s="1"/>
  <c r="A190" i="10" s="1"/>
  <c r="A222" i="10" s="1"/>
  <c r="A252" i="10" s="1"/>
  <c r="M39" i="10"/>
  <c r="L39" i="10"/>
  <c r="K39" i="10"/>
  <c r="J39" i="10"/>
  <c r="I39" i="10"/>
  <c r="H39" i="10"/>
  <c r="G39" i="10"/>
  <c r="F39" i="10"/>
  <c r="E39" i="10"/>
  <c r="D39" i="10"/>
  <c r="C39" i="10"/>
  <c r="B39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M35" i="10"/>
  <c r="M40" i="10" s="1"/>
  <c r="M41" i="10" s="1"/>
  <c r="L35" i="10"/>
  <c r="L40" i="10" s="1"/>
  <c r="L41" i="10" s="1"/>
  <c r="K35" i="10"/>
  <c r="J35" i="10"/>
  <c r="I35" i="10"/>
  <c r="I40" i="10" s="1"/>
  <c r="I41" i="10" s="1"/>
  <c r="H35" i="10"/>
  <c r="H37" i="10" s="1"/>
  <c r="H38" i="10" s="1"/>
  <c r="G35" i="10"/>
  <c r="F35" i="10"/>
  <c r="E35" i="10"/>
  <c r="E40" i="10" s="1"/>
  <c r="E41" i="10" s="1"/>
  <c r="D35" i="10"/>
  <c r="D37" i="10" s="1"/>
  <c r="D38" i="10" s="1"/>
  <c r="C35" i="10"/>
  <c r="B35" i="10"/>
  <c r="N34" i="10"/>
  <c r="V32" i="10"/>
  <c r="N39" i="10" l="1"/>
  <c r="D40" i="10"/>
  <c r="D41" i="10" s="1"/>
  <c r="N254" i="10"/>
  <c r="N255" i="10" s="1"/>
  <c r="L37" i="10"/>
  <c r="L38" i="10" s="1"/>
  <c r="N165" i="10"/>
  <c r="N166" i="10" s="1"/>
  <c r="N227" i="10"/>
  <c r="N228" i="10" s="1"/>
  <c r="B40" i="10"/>
  <c r="B41" i="10" s="1"/>
  <c r="J40" i="10"/>
  <c r="J41" i="10" s="1"/>
  <c r="F40" i="10"/>
  <c r="F41" i="10" s="1"/>
  <c r="N36" i="10"/>
  <c r="H40" i="10"/>
  <c r="H41" i="10" s="1"/>
  <c r="C40" i="10"/>
  <c r="C41" i="10" s="1"/>
  <c r="G40" i="10"/>
  <c r="G41" i="10" s="1"/>
  <c r="K40" i="10"/>
  <c r="K41" i="10" s="1"/>
  <c r="N102" i="10"/>
  <c r="N103" i="10" s="1"/>
  <c r="N131" i="10"/>
  <c r="N132" i="10" s="1"/>
  <c r="N35" i="10"/>
  <c r="C37" i="10"/>
  <c r="C38" i="10" s="1"/>
  <c r="G37" i="10"/>
  <c r="G38" i="10" s="1"/>
  <c r="K37" i="10"/>
  <c r="K38" i="10" s="1"/>
  <c r="N73" i="10"/>
  <c r="N74" i="10" s="1"/>
  <c r="N99" i="10"/>
  <c r="N100" i="10" s="1"/>
  <c r="N134" i="10"/>
  <c r="N135" i="10" s="1"/>
  <c r="N192" i="10"/>
  <c r="N193" i="10" s="1"/>
  <c r="N257" i="10"/>
  <c r="N258" i="10" s="1"/>
  <c r="O36" i="10"/>
  <c r="E37" i="10"/>
  <c r="E38" i="10" s="1"/>
  <c r="I37" i="10"/>
  <c r="I38" i="10" s="1"/>
  <c r="M37" i="10"/>
  <c r="M38" i="10" s="1"/>
  <c r="O39" i="10"/>
  <c r="B37" i="10"/>
  <c r="B38" i="10" s="1"/>
  <c r="F37" i="10"/>
  <c r="F38" i="10" s="1"/>
  <c r="J37" i="10"/>
  <c r="J38" i="10" s="1"/>
  <c r="G26" i="7"/>
  <c r="E36" i="7"/>
  <c r="D36" i="7"/>
  <c r="C36" i="7"/>
  <c r="F34" i="7"/>
  <c r="F33" i="7"/>
  <c r="H33" i="7" s="1"/>
  <c r="G32" i="7"/>
  <c r="F31" i="7"/>
  <c r="F30" i="7"/>
  <c r="H30" i="7" s="1"/>
  <c r="G29" i="7"/>
  <c r="F29" i="7"/>
  <c r="F25" i="7"/>
  <c r="F24" i="7"/>
  <c r="H24" i="7" s="1"/>
  <c r="F23" i="7"/>
  <c r="F22" i="7"/>
  <c r="H22" i="7" s="1"/>
  <c r="F17" i="7"/>
  <c r="H17" i="7" s="1"/>
  <c r="F16" i="7"/>
  <c r="G16" i="7" s="1"/>
  <c r="F15" i="7"/>
  <c r="H15" i="7" s="1"/>
  <c r="F14" i="7"/>
  <c r="G14" i="7" s="1"/>
  <c r="F13" i="7"/>
  <c r="H12" i="7"/>
  <c r="F12" i="7"/>
  <c r="J32" i="7"/>
  <c r="K32" i="7" s="1"/>
  <c r="I13" i="7" l="1"/>
  <c r="J13" i="7" s="1"/>
  <c r="N40" i="10"/>
  <c r="N41" i="10" s="1"/>
  <c r="N37" i="10"/>
  <c r="N38" i="10" s="1"/>
  <c r="I34" i="7"/>
  <c r="J34" i="7" s="1"/>
  <c r="H14" i="7"/>
  <c r="I25" i="7"/>
  <c r="J25" i="7" s="1"/>
  <c r="I31" i="7"/>
  <c r="J31" i="7" s="1"/>
  <c r="I23" i="7"/>
  <c r="J23" i="7" s="1"/>
  <c r="G34" i="7"/>
  <c r="G23" i="7"/>
  <c r="G25" i="7"/>
  <c r="G30" i="7"/>
  <c r="I16" i="7"/>
  <c r="J16" i="7" s="1"/>
  <c r="I29" i="7"/>
  <c r="J29" i="7" s="1"/>
  <c r="I12" i="7"/>
  <c r="I15" i="7"/>
  <c r="J15" i="7" s="1"/>
  <c r="I17" i="7"/>
  <c r="J17" i="7" s="1"/>
  <c r="J18" i="7"/>
  <c r="K18" i="7" s="1"/>
  <c r="I22" i="7"/>
  <c r="I24" i="7"/>
  <c r="J24" i="7" s="1"/>
  <c r="I33" i="7"/>
  <c r="J33" i="7" s="1"/>
  <c r="F36" i="7"/>
  <c r="G13" i="7"/>
  <c r="I14" i="7"/>
  <c r="J14" i="7" s="1"/>
  <c r="H16" i="7"/>
  <c r="H23" i="7"/>
  <c r="H25" i="7"/>
  <c r="F26" i="7"/>
  <c r="H29" i="7"/>
  <c r="I30" i="7"/>
  <c r="J30" i="7" s="1"/>
  <c r="G31" i="7"/>
  <c r="H34" i="7"/>
  <c r="G12" i="7"/>
  <c r="H13" i="7"/>
  <c r="G15" i="7"/>
  <c r="G17" i="7"/>
  <c r="G22" i="7"/>
  <c r="G24" i="7"/>
  <c r="H31" i="7"/>
  <c r="G33" i="7"/>
  <c r="J21" i="7"/>
  <c r="K25" i="7" l="1"/>
  <c r="K23" i="7"/>
  <c r="K29" i="7"/>
  <c r="M29" i="7" s="1"/>
  <c r="K24" i="7"/>
  <c r="H36" i="7"/>
  <c r="K14" i="7"/>
  <c r="M14" i="7" s="1"/>
  <c r="K16" i="7"/>
  <c r="K33" i="7"/>
  <c r="K17" i="7"/>
  <c r="M18" i="7" s="1"/>
  <c r="K34" i="7"/>
  <c r="K15" i="7"/>
  <c r="K31" i="7"/>
  <c r="K13" i="7"/>
  <c r="G36" i="7"/>
  <c r="I26" i="7"/>
  <c r="J26" i="7" s="1"/>
  <c r="J22" i="7"/>
  <c r="K22" i="7" s="1"/>
  <c r="H26" i="7"/>
  <c r="K30" i="7"/>
  <c r="I36" i="7"/>
  <c r="J12" i="7"/>
  <c r="J36" i="7" s="1"/>
  <c r="M17" i="7" l="1"/>
  <c r="K26" i="7"/>
  <c r="M26" i="7" s="1"/>
  <c r="K12" i="7"/>
  <c r="M12" i="7" l="1"/>
  <c r="M36" i="7" s="1"/>
  <c r="K36" i="7"/>
  <c r="L36" i="7" l="1"/>
  <c r="O13" i="5" l="1"/>
  <c r="O11" i="5"/>
  <c r="N10" i="5"/>
  <c r="N14" i="5" s="1"/>
  <c r="M10" i="5"/>
  <c r="M14" i="5" s="1"/>
  <c r="L10" i="5"/>
  <c r="L14" i="5" s="1"/>
  <c r="K10" i="5"/>
  <c r="K12" i="5" s="1"/>
  <c r="J10" i="5"/>
  <c r="J14" i="5" s="1"/>
  <c r="I10" i="5"/>
  <c r="I14" i="5" s="1"/>
  <c r="H10" i="5"/>
  <c r="H14" i="5" s="1"/>
  <c r="G10" i="5"/>
  <c r="G12" i="5" s="1"/>
  <c r="F10" i="5"/>
  <c r="F14" i="5" s="1"/>
  <c r="E10" i="5"/>
  <c r="E14" i="5" s="1"/>
  <c r="D10" i="5"/>
  <c r="D14" i="5" s="1"/>
  <c r="C10" i="5"/>
  <c r="C12" i="5" s="1"/>
  <c r="O9" i="5"/>
  <c r="O8" i="5"/>
  <c r="C17" i="4"/>
  <c r="B17" i="4"/>
  <c r="D15" i="4"/>
  <c r="D11" i="4"/>
  <c r="D10" i="4"/>
  <c r="C12" i="4"/>
  <c r="B12" i="4"/>
  <c r="D9" i="3"/>
  <c r="G7" i="3"/>
  <c r="C27" i="1"/>
  <c r="I12" i="5" l="1"/>
  <c r="D15" i="5"/>
  <c r="D16" i="5" s="1"/>
  <c r="L15" i="5"/>
  <c r="L16" i="5" s="1"/>
  <c r="D12" i="5"/>
  <c r="L12" i="5"/>
  <c r="E15" i="5"/>
  <c r="E16" i="5" s="1"/>
  <c r="M15" i="5"/>
  <c r="M16" i="5" s="1"/>
  <c r="E12" i="5"/>
  <c r="M12" i="5"/>
  <c r="H15" i="5"/>
  <c r="H16" i="5" s="1"/>
  <c r="O10" i="5"/>
  <c r="O12" i="5" s="1"/>
  <c r="H12" i="5"/>
  <c r="I15" i="5"/>
  <c r="I16" i="5" s="1"/>
  <c r="G8" i="3"/>
  <c r="E7" i="3"/>
  <c r="E8" i="3"/>
  <c r="F12" i="5"/>
  <c r="F15" i="5"/>
  <c r="F16" i="5" s="1"/>
  <c r="J12" i="5"/>
  <c r="J15" i="5"/>
  <c r="J16" i="5" s="1"/>
  <c r="N12" i="5"/>
  <c r="N15" i="5"/>
  <c r="N16" i="5" s="1"/>
  <c r="C14" i="5"/>
  <c r="G14" i="5"/>
  <c r="K14" i="5"/>
  <c r="C15" i="5"/>
  <c r="C16" i="5" s="1"/>
  <c r="G15" i="5"/>
  <c r="G16" i="5" s="1"/>
  <c r="K15" i="5"/>
  <c r="K16" i="5" s="1"/>
  <c r="D9" i="4"/>
  <c r="D16" i="4"/>
  <c r="D31" i="3"/>
  <c r="E16" i="1"/>
  <c r="G16" i="1" s="1"/>
  <c r="I16" i="1" s="1"/>
  <c r="K16" i="1" s="1"/>
  <c r="E24" i="1"/>
  <c r="G24" i="1" s="1"/>
  <c r="I24" i="1" s="1"/>
  <c r="K24" i="1" s="1"/>
  <c r="O15" i="5" l="1"/>
  <c r="O16" i="5" s="1"/>
  <c r="O14" i="5"/>
  <c r="D17" i="4"/>
  <c r="D19" i="3"/>
  <c r="D12" i="4"/>
  <c r="D14" i="3"/>
  <c r="D15" i="3" s="1"/>
  <c r="E13" i="3" s="1"/>
  <c r="E9" i="3"/>
  <c r="E29" i="3"/>
  <c r="E28" i="3"/>
  <c r="E30" i="3"/>
  <c r="E19" i="1"/>
  <c r="G19" i="1" s="1"/>
  <c r="I19" i="1" s="1"/>
  <c r="K19" i="1" s="1"/>
  <c r="E15" i="1"/>
  <c r="E12" i="3" l="1"/>
  <c r="E14" i="3"/>
  <c r="D20" i="3"/>
  <c r="E18" i="3" s="1"/>
  <c r="E31" i="3"/>
  <c r="E25" i="1"/>
  <c r="G25" i="1" s="1"/>
  <c r="I25" i="1" s="1"/>
  <c r="K25" i="1" s="1"/>
  <c r="E21" i="1"/>
  <c r="G21" i="1" s="1"/>
  <c r="I21" i="1" s="1"/>
  <c r="K21" i="1" s="1"/>
  <c r="E18" i="1"/>
  <c r="G18" i="1" s="1"/>
  <c r="I18" i="1" s="1"/>
  <c r="K18" i="1" s="1"/>
  <c r="E26" i="1"/>
  <c r="G26" i="1" s="1"/>
  <c r="I26" i="1" s="1"/>
  <c r="K26" i="1" s="1"/>
  <c r="E17" i="1"/>
  <c r="G17" i="1" s="1"/>
  <c r="I17" i="1" s="1"/>
  <c r="K17" i="1" s="1"/>
  <c r="E23" i="1"/>
  <c r="G23" i="1" s="1"/>
  <c r="I23" i="1" s="1"/>
  <c r="K23" i="1" s="1"/>
  <c r="E22" i="1"/>
  <c r="G22" i="1" s="1"/>
  <c r="I22" i="1" s="1"/>
  <c r="K22" i="1" s="1"/>
  <c r="G15" i="1"/>
  <c r="E20" i="1"/>
  <c r="G20" i="1" s="1"/>
  <c r="I20" i="1" s="1"/>
  <c r="K20" i="1" s="1"/>
  <c r="E15" i="3" l="1"/>
  <c r="E19" i="3"/>
  <c r="E20" i="3" s="1"/>
  <c r="G27" i="1"/>
  <c r="I15" i="1"/>
  <c r="E27" i="1"/>
  <c r="D27" i="1" s="1"/>
  <c r="I27" i="1" l="1"/>
  <c r="H27" i="1" s="1"/>
  <c r="K15" i="1"/>
  <c r="F27" i="1"/>
  <c r="K27" i="1" l="1"/>
  <c r="J27" i="1" l="1"/>
  <c r="D25" i="3"/>
  <c r="D26" i="3" s="1"/>
  <c r="E25" i="3" l="1"/>
  <c r="E24" i="3"/>
  <c r="E26" i="3" l="1"/>
</calcChain>
</file>

<file path=xl/sharedStrings.xml><?xml version="1.0" encoding="utf-8"?>
<sst xmlns="http://schemas.openxmlformats.org/spreadsheetml/2006/main" count="9763" uniqueCount="740">
  <si>
    <t>FLORIDA POWER AND LIGHT GROUP</t>
  </si>
  <si>
    <t>BUSINESS UNIT NAME:</t>
  </si>
  <si>
    <t>CUSTOMER SERVICE</t>
  </si>
  <si>
    <t>FUNCTIONAL AREA:</t>
  </si>
  <si>
    <t>REVENUE RECOVERY</t>
  </si>
  <si>
    <t>DEPARTMENT NAME:</t>
  </si>
  <si>
    <t>STRATEGY AND ANALYTICS</t>
  </si>
  <si>
    <t>ANALYSIS:</t>
  </si>
  <si>
    <t>REMOTE CONNECT SERVICE (RCS) RECONNECTION FOR NON PAYMENT REVENUES FORECAST</t>
  </si>
  <si>
    <t>AS OF DATE:</t>
  </si>
  <si>
    <t>A</t>
  </si>
  <si>
    <t>B</t>
  </si>
  <si>
    <t>C</t>
  </si>
  <si>
    <t>D = E / C</t>
  </si>
  <si>
    <t>E</t>
  </si>
  <si>
    <t>F = G / E</t>
  </si>
  <si>
    <t>G</t>
  </si>
  <si>
    <t>H = I / G</t>
  </si>
  <si>
    <t>I</t>
  </si>
  <si>
    <t>Year</t>
  </si>
  <si>
    <t>Month</t>
  </si>
  <si>
    <t>Total Final Notices</t>
  </si>
  <si>
    <t>% RCS Final Notices</t>
  </si>
  <si>
    <t>RCS Final Notices</t>
  </si>
  <si>
    <t>% RCS Final Notice Expiration</t>
  </si>
  <si>
    <t>Expired RCS Final Notices</t>
  </si>
  <si>
    <t>% RCS Final Notice  Called</t>
  </si>
  <si>
    <t xml:space="preserve">RCS Disconnect Calls </t>
  </si>
  <si>
    <t>% RCS Disconnect Calls Disconnected (Not Satisfied)</t>
  </si>
  <si>
    <t>RCS Disconnect for Non-Pay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</si>
  <si>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</si>
  <si>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</si>
  <si>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</si>
  <si>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</si>
  <si>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</si>
  <si>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</si>
  <si>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</si>
  <si>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</si>
  <si>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</si>
  <si>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</si>
  <si>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</si>
  <si>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</si>
  <si>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2018</t>
  </si>
  <si>
    <t>Connects - Service Charges</t>
  </si>
  <si>
    <t>Transactions</t>
  </si>
  <si>
    <t>% of Total</t>
  </si>
  <si>
    <t>Percent of NSA set DM per E. Dillenkofer</t>
  </si>
  <si>
    <t>Initial Connect</t>
  </si>
  <si>
    <t>Number of manual connect for Initial Connects</t>
  </si>
  <si>
    <t>Existing Connect</t>
  </si>
  <si>
    <t>Number of manuarl connect for Existing Connects</t>
  </si>
  <si>
    <t>Total Connects</t>
  </si>
  <si>
    <t>Connects - Field/RCS Activity</t>
  </si>
  <si>
    <t>Manual Connects</t>
  </si>
  <si>
    <t>Manual Connect - RCS Failure</t>
  </si>
  <si>
    <t>Remote Connects</t>
  </si>
  <si>
    <t>Disconnects - Field/RCS Activity</t>
  </si>
  <si>
    <t>Manual Disconnects</t>
  </si>
  <si>
    <t>RCS UKU/IDM</t>
  </si>
  <si>
    <t>Field Collections</t>
  </si>
  <si>
    <t>Manual CONP</t>
  </si>
  <si>
    <t>Remote Disconnect</t>
  </si>
  <si>
    <t>Manual Reconnect</t>
  </si>
  <si>
    <t>Manual Reconnect RCS Failure</t>
  </si>
  <si>
    <t>Remote Reconnect</t>
  </si>
  <si>
    <t>Total Reconnects</t>
  </si>
  <si>
    <t>RCS</t>
  </si>
  <si>
    <t>TRANSACTION VOLUME: 
January - July 2015 and August to December 2014</t>
  </si>
  <si>
    <t>Residential</t>
  </si>
  <si>
    <t>Commercial</t>
  </si>
  <si>
    <t>Total</t>
  </si>
  <si>
    <t>Service Order Connects</t>
  </si>
  <si>
    <t>Connects (CM)</t>
  </si>
  <si>
    <t>Manual Connect - RCS Failure (CMO)</t>
  </si>
  <si>
    <t>Manual Connect - RCS Failure (CMX)</t>
  </si>
  <si>
    <t>Service Order Disconnects</t>
  </si>
  <si>
    <t>Disconnects (DMs)</t>
  </si>
  <si>
    <t>Inactive Disconnects (D1, D2, D3 - UKUs/IDM)</t>
  </si>
  <si>
    <t>Total Disconnects</t>
  </si>
  <si>
    <t>Actions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</si>
  <si>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</si>
  <si>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</si>
  <si>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</si>
  <si>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</si>
  <si>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</si>
  <si>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</si>
  <si>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</si>
  <si>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</si>
  <si>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</si>
  <si>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</si>
  <si>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</si>
  <si>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</si>
  <si>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Summary</t>
  </si>
  <si>
    <t>EFFECTIVE</t>
  </si>
  <si>
    <t>NON-EFFECTIVE</t>
  </si>
  <si>
    <t>TOTAL VISITS</t>
  </si>
  <si>
    <t>PAYMENTS</t>
  </si>
  <si>
    <t>% OF PAYMENTS</t>
  </si>
  <si>
    <t>DISCONNECTS</t>
  </si>
  <si>
    <t>% OF DISCONNECTS</t>
  </si>
  <si>
    <t>RESIDUAL WORK</t>
  </si>
  <si>
    <t>% of RESIDUAL WORK</t>
  </si>
  <si>
    <t>Type Of Work</t>
  </si>
  <si>
    <t>Smart Meter Operations</t>
  </si>
  <si>
    <t>Revenue Protection</t>
  </si>
  <si>
    <t>Power Billing</t>
  </si>
  <si>
    <t>Other MC Work</t>
  </si>
  <si>
    <t>UPR Non AMI</t>
  </si>
  <si>
    <t>RCS FTO</t>
  </si>
  <si>
    <t>Appointments</t>
  </si>
  <si>
    <t>Bucket Truck Tests</t>
  </si>
  <si>
    <t>CI Deployment</t>
  </si>
  <si>
    <t>Service Planning Work</t>
  </si>
  <si>
    <t>MEAS Project</t>
  </si>
  <si>
    <t>Meter Tests</t>
  </si>
  <si>
    <t>Sample Work</t>
  </si>
  <si>
    <t>Trouble Work</t>
  </si>
  <si>
    <t>CI Work</t>
  </si>
  <si>
    <t>Care Center Misc</t>
  </si>
  <si>
    <t>Lock Ring</t>
  </si>
  <si>
    <t>Net Meter Requests</t>
  </si>
  <si>
    <t>NSMO Work</t>
  </si>
  <si>
    <t>CT Periodic</t>
  </si>
  <si>
    <t>Active Retirement</t>
  </si>
  <si>
    <t>Service Charge Eligible Work</t>
  </si>
  <si>
    <t>Connect Order</t>
  </si>
  <si>
    <t>Connect Order RCS Failure</t>
  </si>
  <si>
    <t>Set Meter Work</t>
  </si>
  <si>
    <t>UKU Disconnect</t>
  </si>
  <si>
    <t>Disconnect Order</t>
  </si>
  <si>
    <t>Emergency Reco</t>
  </si>
  <si>
    <t>Emergency Reco RCS Failure</t>
  </si>
  <si>
    <t>Reconnect</t>
  </si>
  <si>
    <t>Reconnect RCS Failure</t>
  </si>
  <si>
    <t>NSA Work</t>
  </si>
  <si>
    <t>Total Tickets</t>
  </si>
  <si>
    <t>Customer Service IM Support FTE's</t>
  </si>
  <si>
    <t>Average annual salary</t>
  </si>
  <si>
    <t>PWTI Rate</t>
  </si>
  <si>
    <t>PERP Loader</t>
  </si>
  <si>
    <t>PERP TI</t>
  </si>
  <si>
    <r>
      <t>Functional Area</t>
    </r>
    <r>
      <rPr>
        <sz val="10"/>
        <rFont val="Arial"/>
        <family val="2"/>
      </rPr>
      <t> </t>
    </r>
  </si>
  <si>
    <t>FPL FTE</t>
  </si>
  <si>
    <t>Vendor</t>
  </si>
  <si>
    <t>Vendor Cost</t>
  </si>
  <si>
    <t>FPL Annual Cost</t>
  </si>
  <si>
    <t>Total IM Cost</t>
  </si>
  <si>
    <t>PWTI</t>
  </si>
  <si>
    <t>PERP</t>
  </si>
  <si>
    <t>Total 
Annual Cost</t>
  </si>
  <si>
    <t>% to Allocate</t>
  </si>
  <si>
    <t>Amount to Allocate</t>
  </si>
  <si>
    <t>Group to Allocate To</t>
  </si>
  <si>
    <t>Customer Billing</t>
  </si>
  <si>
    <t>Billing</t>
  </si>
  <si>
    <t>Meter Reading</t>
  </si>
  <si>
    <t>Power Billing </t>
  </si>
  <si>
    <t>Customer Accounting</t>
  </si>
  <si>
    <t>Bill Print </t>
  </si>
  <si>
    <t>Payment Processing</t>
  </si>
  <si>
    <t>Revenue Recovery</t>
  </si>
  <si>
    <t>OTC</t>
  </si>
  <si>
    <t>Customer Care</t>
  </si>
  <si>
    <t>CALLS </t>
  </si>
  <si>
    <t>IVR</t>
  </si>
  <si>
    <t>Care Center </t>
  </si>
  <si>
    <t>Service Orders</t>
  </si>
  <si>
    <t>Field Operations</t>
  </si>
  <si>
    <t>Field Meters</t>
  </si>
  <si>
    <t>Demand Side Management</t>
  </si>
  <si>
    <t>AMI </t>
  </si>
  <si>
    <t>All Functional Areas</t>
  </si>
  <si>
    <t>Data Warehouse</t>
  </si>
  <si>
    <t>*Test Environment </t>
  </si>
  <si>
    <t>Total </t>
  </si>
  <si>
    <t>Notes:</t>
  </si>
  <si>
    <t>-  Support FTE's provided by Jim Young and Eddie Cardelles.</t>
  </si>
  <si>
    <t>-  Does not include project FTE's.</t>
  </si>
  <si>
    <t>-  This total does not include other IM initiatives such as SharePoint, Customer Dashboard, Metrics Management, or Innovation efforts.</t>
  </si>
  <si>
    <t>-  Average annual salary is $84,850</t>
  </si>
  <si>
    <t>-  Included some management personnel</t>
  </si>
  <si>
    <t>-  Percent to allocate is based on the total cost included in service charges as a percent of the overall budget for each functional area.</t>
  </si>
  <si>
    <t>For example: The cost associated with field collections and OTC activities included in service charges as a percent of the overall RRD budget is 36.4%</t>
  </si>
  <si>
    <t>Residential NSAs</t>
  </si>
  <si>
    <t>Commercial NSAs</t>
  </si>
  <si>
    <t>Total NSAs by Division</t>
  </si>
  <si>
    <t>NEDR</t>
  </si>
  <si>
    <t>EDR</t>
  </si>
  <si>
    <t>WDR</t>
  </si>
  <si>
    <t>SEDR</t>
  </si>
  <si>
    <t>SDR</t>
  </si>
  <si>
    <t>TOTAL Residential</t>
  </si>
  <si>
    <t>NEDC</t>
  </si>
  <si>
    <t>EDC</t>
  </si>
  <si>
    <t>WDC</t>
  </si>
  <si>
    <t>SEDC</t>
  </si>
  <si>
    <t>SDC</t>
  </si>
  <si>
    <t>TOTAL Commercial</t>
  </si>
  <si>
    <t>Total NSAs</t>
  </si>
  <si>
    <t>Total Annual</t>
  </si>
  <si>
    <t>2015 SERVICE CHARGE REVENUE</t>
  </si>
  <si>
    <t>Actuals are obtained from Report CIS2CT115503 "Monthly General Ledger by Company" or SAP BW Reports (see SAP BW tab)</t>
  </si>
  <si>
    <t xml:space="preserve">                                                                     </t>
  </si>
  <si>
    <t>YTD</t>
  </si>
  <si>
    <t>Y/E</t>
  </si>
  <si>
    <t>2009 Forecast</t>
  </si>
  <si>
    <t>2015 Actual</t>
  </si>
  <si>
    <t>2015 Target</t>
  </si>
  <si>
    <t>Variance ($)</t>
  </si>
  <si>
    <t>Variance (%)</t>
  </si>
  <si>
    <t>2014 Actual</t>
  </si>
  <si>
    <t>Variance to 2014 ($)</t>
  </si>
  <si>
    <t>Variance to 2014 (%)</t>
  </si>
  <si>
    <t>LPC</t>
  </si>
  <si>
    <t>Returned Check</t>
  </si>
  <si>
    <t>`</t>
  </si>
  <si>
    <t>Field Collection</t>
  </si>
  <si>
    <t>Current Diversion</t>
  </si>
  <si>
    <t>Initial Service</t>
  </si>
  <si>
    <t>Connection Service</t>
  </si>
  <si>
    <t>2014 SERVICE CHARGE REVENUE</t>
  </si>
  <si>
    <t>Actuals are obtained from Report CIS2CT115503 "Monthly General Ledger by Company"</t>
  </si>
  <si>
    <t>2014 Target</t>
  </si>
  <si>
    <t>2013 Actual</t>
  </si>
  <si>
    <t>Variance to 2013 ($)</t>
  </si>
  <si>
    <t>Variance to 2013 (%)</t>
  </si>
  <si>
    <t>Dec Actual</t>
  </si>
  <si>
    <t>Dec Forecast</t>
  </si>
  <si>
    <t>Variance</t>
  </si>
  <si>
    <t>Dec YTD</t>
  </si>
  <si>
    <t>Dec YTD Budget</t>
  </si>
  <si>
    <t>Exempt Overtime</t>
  </si>
  <si>
    <t>Comparative Analysis w/Detail (A/Fc)</t>
  </si>
  <si>
    <t>Table</t>
  </si>
  <si>
    <t>Account</t>
  </si>
  <si>
    <t/>
  </si>
  <si>
    <t>Version</t>
  </si>
  <si>
    <t xml:space="preserve"> </t>
  </si>
  <si>
    <t>Resp. cost cntr</t>
  </si>
  <si>
    <t>Time: Fiscal Year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</si>
  <si>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</si>
  <si>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</si>
  <si>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</si>
  <si>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</si>
  <si>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</si>
  <si>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</si>
  <si>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</si>
  <si>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</si>
  <si>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</si>
  <si>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</si>
  <si>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FPLGRU10020</t>
  </si>
  <si>
    <t>OVERTIME SALARIES &amp; WAGES</t>
  </si>
  <si>
    <t>5250000</t>
  </si>
  <si>
    <t>PAYROLL EXPENSE: Other Earnings</t>
  </si>
  <si>
    <t>8030208</t>
  </si>
  <si>
    <t>FPL Other Labor</t>
  </si>
  <si>
    <t>8030902</t>
  </si>
  <si>
    <t>FPL Vacation Buy Credits</t>
  </si>
  <si>
    <t>FPLGRU10021</t>
  </si>
  <si>
    <t>OTHER EARNINGS</t>
  </si>
  <si>
    <t>FPLGRU100060</t>
  </si>
  <si>
    <t>FPL SALARIES &amp; WAGES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</si>
  <si>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</si>
  <si>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</si>
  <si>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</si>
  <si>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</si>
  <si>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</si>
  <si>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</si>
  <si>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8560010</t>
  </si>
  <si>
    <t>FPL Funded Welfare</t>
  </si>
  <si>
    <t>8560020</t>
  </si>
  <si>
    <t>FPL Unfunded Service Cost</t>
  </si>
  <si>
    <t>8560025</t>
  </si>
  <si>
    <t>FPL Unfunded Benefits Cost</t>
  </si>
  <si>
    <t>FPLGRU10024</t>
  </si>
  <si>
    <t>EMPLOYEE BENEFITS OVERHEADS</t>
  </si>
  <si>
    <t>5992218</t>
  </si>
  <si>
    <t>POWER PLANT: Performance Incentives OH</t>
  </si>
  <si>
    <t>8560090</t>
  </si>
  <si>
    <t>Performance Incentives Overhead</t>
  </si>
  <si>
    <t>FPLGRU10080</t>
  </si>
  <si>
    <t>PERFORMANCE INCENTIVES</t>
  </si>
  <si>
    <t>5992220</t>
  </si>
  <si>
    <t>POWER PLANT: BU - Workers Compensation</t>
  </si>
  <si>
    <t>8030220</t>
  </si>
  <si>
    <t>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</si>
  <si>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</si>
  <si>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</si>
  <si>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</si>
  <si>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</si>
  <si>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</si>
  <si>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</si>
  <si>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</si>
  <si>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</si>
  <si>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</si>
  <si>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</si>
  <si>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</si>
  <si>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</si>
  <si>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</si>
  <si>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</si>
  <si>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</si>
  <si>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</si>
  <si>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5600110</t>
  </si>
  <si>
    <t>Meals &amp; Entertainment - 100% Deductible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</si>
  <si>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</si>
  <si>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</si>
  <si>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</si>
  <si>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</si>
  <si>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</si>
  <si>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</si>
  <si>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</si>
  <si>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</si>
  <si>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5610100</t>
  </si>
  <si>
    <t>DUES &amp; SUBSCRIPTIONS: Corporate</t>
  </si>
  <si>
    <t>FPLGRU10026</t>
  </si>
  <si>
    <t>EMPLOYEE RELATED EXPENSES</t>
  </si>
  <si>
    <t>FPLGRU10008</t>
  </si>
  <si>
    <t>5750450</t>
  </si>
  <si>
    <t>OUTSIDE SERVICES: Information Technology</t>
  </si>
  <si>
    <t>5750700</t>
  </si>
  <si>
    <t>OUTSIDE SERVICES: Other</t>
  </si>
  <si>
    <t>FPLGRU10009</t>
  </si>
  <si>
    <t>CONTRACTORS &amp; PROFESSIONAL SVCS</t>
  </si>
  <si>
    <t>5400100</t>
  </si>
  <si>
    <t>MATERIALS &amp; SUPPLIES: General</t>
  </si>
  <si>
    <t>5400103</t>
  </si>
  <si>
    <t>MATERIALS &amp; SUPPLIES: General-No Stores</t>
  </si>
  <si>
    <t>5400601</t>
  </si>
  <si>
    <t>SAFETY EQUIPMENT - FPL Stores</t>
  </si>
  <si>
    <t>8560040</t>
  </si>
  <si>
    <t>Stores Overhead - Power Delivery</t>
  </si>
  <si>
    <t>FPLGRU10079</t>
  </si>
  <si>
    <t>MATERIALS, SUPPLIES &amp; EQUIPMENT</t>
  </si>
  <si>
    <t>5401720</t>
  </si>
  <si>
    <t>VEHICLE: Maintenance</t>
  </si>
  <si>
    <t>FPLGRU10081</t>
  </si>
  <si>
    <t>VEHICLES &amp; TRANSPORTATION</t>
  </si>
  <si>
    <t>FPLGRU10010</t>
  </si>
  <si>
    <t>M&amp;S, TRANSPORTATION &amp; EQUIPMENT</t>
  </si>
  <si>
    <t>5400800</t>
  </si>
  <si>
    <t>STRUCTURES &amp; IMPROVEMENTS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</si>
  <si>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</si>
  <si>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</si>
  <si>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</si>
  <si>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</si>
  <si>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</si>
  <si>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</si>
  <si>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</si>
  <si>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</si>
  <si>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</si>
  <si>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</si>
  <si>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5410100</t>
  </si>
  <si>
    <t>TELECOMMUNICATIONS: Equipment &amp; Maintena</t>
  </si>
  <si>
    <t>5500500</t>
  </si>
  <si>
    <t>CELLULAR TELEPHONE AND PAGERS</t>
  </si>
  <si>
    <t>5500600</t>
  </si>
  <si>
    <t>UTILITIES: Telephone</t>
  </si>
  <si>
    <t>FPLGRU100170</t>
  </si>
  <si>
    <t>TELECOMMUNICATIONS EXPENSES</t>
  </si>
  <si>
    <t>5760100</t>
  </si>
  <si>
    <t>COMPUTER EQUIPMENT EXPENSE</t>
  </si>
  <si>
    <t>5760110</t>
  </si>
  <si>
    <t>COMPUTER EQUIPMENT PURCHASES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</si>
  <si>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</si>
  <si>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</si>
  <si>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</si>
  <si>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</si>
  <si>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</si>
  <si>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</si>
  <si>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</si>
  <si>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</si>
  <si>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</si>
  <si>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</si>
  <si>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</si>
  <si>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</si>
  <si>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</si>
  <si>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</si>
  <si>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5760500</t>
  </si>
  <si>
    <t>OFFICE FURNITURE AND EQUIPMENT</t>
  </si>
  <si>
    <t>8260080</t>
  </si>
  <si>
    <t>FPLGRU10020.1</t>
  </si>
  <si>
    <t>5400600</t>
  </si>
  <si>
    <t>SAFETY EQUIPMENT</t>
  </si>
  <si>
    <t>5401700</t>
  </si>
  <si>
    <t>VEHICLE: Utilization Charges</t>
  </si>
  <si>
    <t>5400400</t>
  </si>
  <si>
    <t>SITE TOOL &amp; EQUIPMENT EXPENSE</t>
  </si>
  <si>
    <t>FPLGRU10019.3</t>
  </si>
  <si>
    <t>Bargaining Variable ST</t>
  </si>
  <si>
    <t>5620000</t>
  </si>
  <si>
    <t>LICENSES PERMITS &amp; FEES: Federal State</t>
  </si>
  <si>
    <t>FPLGRU10015</t>
  </si>
  <si>
    <t>LICENSES, PERMITS &amp; FEES</t>
  </si>
  <si>
    <t>5320000</t>
  </si>
  <si>
    <t>RELOCATION</t>
  </si>
  <si>
    <t>5400700</t>
  </si>
  <si>
    <t>FREIGHT: Excluding Fuel</t>
  </si>
  <si>
    <t>5401730</t>
  </si>
  <si>
    <t>VEHICLE: Other Expenses</t>
  </si>
  <si>
    <t>5401750</t>
  </si>
  <si>
    <t>VEHICLE: Accident Repair</t>
  </si>
  <si>
    <t>8265000</t>
  </si>
  <si>
    <t>Monthly Lease Charge - Fleet</t>
  </si>
  <si>
    <t>8030901</t>
  </si>
  <si>
    <t>FPL Final Vacation Pay</t>
  </si>
  <si>
    <t>5401760</t>
  </si>
  <si>
    <t>VEHICLE: Usage Credits</t>
  </si>
  <si>
    <t>5760210</t>
  </si>
  <si>
    <t>SOFTWARE MAINTENANCE</t>
  </si>
  <si>
    <t>5992208</t>
  </si>
  <si>
    <t>POWER PLANT: FPL - Other Labor</t>
  </si>
  <si>
    <t>5750100</t>
  </si>
  <si>
    <t>OUTSIDE SERVICES: Legal</t>
  </si>
  <si>
    <t>5760000</t>
  </si>
  <si>
    <t>OFFICE EQUIPMENT REPAIR &amp; MAINTENANCE</t>
  </si>
  <si>
    <t>5400300</t>
  </si>
  <si>
    <t>EQUIPMENT PARTS</t>
  </si>
  <si>
    <t>5410120</t>
  </si>
  <si>
    <t>TELECOM EQUIPMENT PURCHASES</t>
  </si>
  <si>
    <t>5760120</t>
  </si>
  <si>
    <t>COMPUTER EQUIPMENT MAINTENANCE</t>
  </si>
  <si>
    <t>FPLGRU10019.4</t>
  </si>
  <si>
    <t>Bargaining Fixed ST</t>
  </si>
  <si>
    <t>FPLGRU10020.4</t>
  </si>
  <si>
    <t>Bargaining Fixed Overtime</t>
  </si>
  <si>
    <t>5220000</t>
  </si>
  <si>
    <t>OVERTIME MEALS</t>
  </si>
  <si>
    <t>5400201</t>
  </si>
  <si>
    <t>CONSUMABLES  - FPL Stores</t>
  </si>
  <si>
    <t>5401740</t>
  </si>
  <si>
    <t>VEHICLE: Rentals Excluding Automobiles</t>
  </si>
  <si>
    <t>FPLGRU10020.3</t>
  </si>
  <si>
    <t>Bargaining Variable Overtime</t>
  </si>
  <si>
    <t>5600400</t>
  </si>
  <si>
    <t>Per Diem-Meals ONLY</t>
  </si>
  <si>
    <t>5400101</t>
  </si>
  <si>
    <t>MATERIALS &amp; SUPPLIES: General - FPL Stor</t>
  </si>
  <si>
    <t>5620100</t>
  </si>
  <si>
    <t>LICENSES PERMITS &amp; FEES: Local County</t>
  </si>
  <si>
    <t>5750320</t>
  </si>
  <si>
    <t>OUTSIDE SERVICES: Construction</t>
  </si>
  <si>
    <t>5401710</t>
  </si>
  <si>
    <t>VEHICLE: Fuel</t>
  </si>
  <si>
    <t>5420900</t>
  </si>
  <si>
    <t>CREDITS &amp; APPLIED CHGS: Cont in Aid of C</t>
  </si>
  <si>
    <t>8120208</t>
  </si>
  <si>
    <t>8120210</t>
  </si>
  <si>
    <t>8120211</t>
  </si>
  <si>
    <t>8120257</t>
  </si>
  <si>
    <t>FPL Unfunded Benefits Costs</t>
  </si>
  <si>
    <t>8120220</t>
  </si>
  <si>
    <t>5600405</t>
  </si>
  <si>
    <t>Per Diem-All Other Except Meals</t>
  </si>
  <si>
    <t>8120010</t>
  </si>
  <si>
    <t>Employee Expenses</t>
  </si>
  <si>
    <t>8120028</t>
  </si>
  <si>
    <t>Meals</t>
  </si>
  <si>
    <t>8120029</t>
  </si>
  <si>
    <t>Travel</t>
  </si>
  <si>
    <t>8120046</t>
  </si>
  <si>
    <t>Outside Services - Other</t>
  </si>
  <si>
    <t>5992213</t>
  </si>
  <si>
    <t>POWER PLANT: Stores - Overhead</t>
  </si>
  <si>
    <t>8120011</t>
  </si>
  <si>
    <t>Materials Supplies &amp; Consumables</t>
  </si>
  <si>
    <t>8120015</t>
  </si>
  <si>
    <t>Safety Equipment</t>
  </si>
  <si>
    <t>8120213</t>
  </si>
  <si>
    <t>Stores Overhead</t>
  </si>
  <si>
    <t>8120221</t>
  </si>
  <si>
    <t>Truck Stock / Small Tools Assessments</t>
  </si>
  <si>
    <t>8120231</t>
  </si>
  <si>
    <t>Stl to WBS-Cell Phones &amp; Pagers</t>
  </si>
  <si>
    <t>5400331</t>
  </si>
  <si>
    <t>GENERATOR REPAIR &amp; REPL  - FPL Stores</t>
  </si>
  <si>
    <t>5400401</t>
  </si>
  <si>
    <t>SITE TOOL &amp; EQUIP EXP  - FPL Stores</t>
  </si>
  <si>
    <t>5401001</t>
  </si>
  <si>
    <t>CHEMICALS  - FPL T &amp; D Stores</t>
  </si>
  <si>
    <t>5400150</t>
  </si>
  <si>
    <t>MATERIALS &amp; SUPPLIES: Stores Loading</t>
  </si>
  <si>
    <t>2012542</t>
  </si>
  <si>
    <t>TTM - Aug 2014 - July 2015</t>
  </si>
  <si>
    <t>RCS RELATED</t>
  </si>
  <si>
    <t>MAINFRAME SUPPORT</t>
  </si>
  <si>
    <t>2018 Forecast</t>
  </si>
  <si>
    <t>2018
Standard Tickets</t>
  </si>
  <si>
    <t>2018 Total Budget</t>
  </si>
  <si>
    <t>2018 Base Payroll</t>
  </si>
  <si>
    <t>2018 Mangement Support</t>
  </si>
  <si>
    <t>2018 M&amp;S + Vehicles</t>
  </si>
  <si>
    <t>2018 NSA Forecast</t>
  </si>
  <si>
    <t>TTM - Oct 2014 - Sept 2015</t>
  </si>
  <si>
    <t>8030258</t>
  </si>
  <si>
    <t>Stores OH: Yr-End Assessment - Power Del</t>
  </si>
  <si>
    <t>5701000</t>
  </si>
  <si>
    <t>FEES: Banking &amp; Securities</t>
  </si>
  <si>
    <t>2018 FMO Workload Forecast</t>
  </si>
  <si>
    <t>2018 Forecast - Based on Jan - Sept 2015 Actuals and Oct 2015 - Dec 2015 Forecast inclusive of YTD Y.O.Y. variance impact.</t>
  </si>
  <si>
    <t>TRANSACTION VOLUME / WORKLOAD FORECAST ALLOCATION DATA</t>
  </si>
  <si>
    <t>FLORIDA POWER AND LIGHT</t>
  </si>
  <si>
    <t>PROJECT NAME:</t>
  </si>
  <si>
    <t>2018 SERVICE CHARGE DEVELOPMENT</t>
  </si>
  <si>
    <t>CUSTOMER SERVICE SUPPORT</t>
  </si>
  <si>
    <t>DATA SOURCE:</t>
  </si>
  <si>
    <t>Total 2018 O&amp;M Expense</t>
  </si>
  <si>
    <t>Customer Service Planning and Performance</t>
  </si>
  <si>
    <t>Customer Service Support
Services</t>
  </si>
  <si>
    <t>Quality and Analytics</t>
  </si>
  <si>
    <t>Exempt Payroll</t>
  </si>
  <si>
    <t>Non-Exempt Payroll</t>
  </si>
  <si>
    <t>Non- Exempt Overtime</t>
  </si>
  <si>
    <t>Other Earnings</t>
  </si>
  <si>
    <t>Total Unloaded Labor</t>
  </si>
  <si>
    <t>Exempt PWTI loader</t>
  </si>
  <si>
    <t>Exempt PERP</t>
  </si>
  <si>
    <t>TI on PERP</t>
  </si>
  <si>
    <t>Non-Exempt PWTI loader</t>
  </si>
  <si>
    <t>Corporate A&amp;G</t>
  </si>
  <si>
    <t>Subtotal total labor and loaders</t>
  </si>
  <si>
    <t>Employee Related Expenses</t>
  </si>
  <si>
    <t>Contractors and Professional Services</t>
  </si>
  <si>
    <t>Material and supplies</t>
  </si>
  <si>
    <t>Office, Facilities and Administration Expenses</t>
  </si>
  <si>
    <t>Technology Expenses</t>
  </si>
  <si>
    <t>Community Relations and Advertising Expenses</t>
  </si>
  <si>
    <t>Other Expenses</t>
  </si>
  <si>
    <t>FPL Salaries &amp; Wages</t>
  </si>
  <si>
    <t>Exempt 
PWTI 
loader</t>
  </si>
  <si>
    <t>Exempt 
PERP</t>
  </si>
  <si>
    <t>TI on 
PERP</t>
  </si>
  <si>
    <t>Bargaining Unit
 PWTI 
loader</t>
  </si>
  <si>
    <t>Adjusted Total 
Inclusive of
Corp. Acctg.
Overheads</t>
  </si>
  <si>
    <t>Bargaining Unit Payroll</t>
  </si>
  <si>
    <t>Non-Exempt Overtime</t>
  </si>
  <si>
    <t>Bargaining Unit Overtime</t>
  </si>
  <si>
    <t>Contractors &amp; Professional Svcs</t>
  </si>
  <si>
    <t>M&amp;S, Transportation &amp; Equipment</t>
  </si>
  <si>
    <t>Customer Related Expenses</t>
  </si>
  <si>
    <t>Licenses, Permits &amp; Fees</t>
  </si>
  <si>
    <t>Office, Facilities And Administration Expenses</t>
  </si>
  <si>
    <t>Community Relations &amp; Advertising</t>
  </si>
  <si>
    <t>Customer Service Support Total - % of Salaries, Wages and Contractor Expenses</t>
  </si>
  <si>
    <t>Customer Service Support Total - % of Total Budget</t>
  </si>
  <si>
    <t>FPLGRU10012</t>
  </si>
  <si>
    <t>CUSTOMER RELATED EXPENSES</t>
  </si>
  <si>
    <t>2012590</t>
  </si>
  <si>
    <t>Planning &amp; Performance</t>
  </si>
  <si>
    <t>FPLGRU10020.2</t>
  </si>
  <si>
    <t>5260000</t>
  </si>
  <si>
    <t>PAYROLL EXPENSE: Lump Sum Increases</t>
  </si>
  <si>
    <t>8110008</t>
  </si>
  <si>
    <t>Other Payroll</t>
  </si>
  <si>
    <t>8110059</t>
  </si>
  <si>
    <t>NEER Payroll</t>
  </si>
  <si>
    <t>FPLGRU10019.5</t>
  </si>
  <si>
    <t>EXTERNAL REGULAR SALARIES &amp; WAGES</t>
  </si>
  <si>
    <t>FPLGRU10101</t>
  </si>
  <si>
    <t>EXTERNAL SALARIES &amp; WAGES</t>
  </si>
  <si>
    <t>8110073</t>
  </si>
  <si>
    <t>Benefits - NEER</t>
  </si>
  <si>
    <t>8110074</t>
  </si>
  <si>
    <t>Benefits - PMI</t>
  </si>
  <si>
    <t>8110075</t>
  </si>
  <si>
    <t>Benefits - Project Mgmt</t>
  </si>
  <si>
    <t>8110123</t>
  </si>
  <si>
    <t>Benefits GEXA Energy</t>
  </si>
  <si>
    <t>FPLGRU10103</t>
  </si>
  <si>
    <t>EXTERNAL BENEFITS OVERHEADS</t>
  </si>
  <si>
    <t>8110080</t>
  </si>
  <si>
    <t>Payroll Taxes - FPLE</t>
  </si>
  <si>
    <t>8110081</t>
  </si>
  <si>
    <t>Payroll Taxes - PMI</t>
  </si>
  <si>
    <t>8110082</t>
  </si>
  <si>
    <t>Payroll Taxes - Project Mgmt</t>
  </si>
  <si>
    <t>8110124</t>
  </si>
  <si>
    <t>P/R Taxes GEXA Energy</t>
  </si>
  <si>
    <t>FPLGRU10104</t>
  </si>
  <si>
    <t>EXTERNAL PAYROLL TAXES OVERHEADS</t>
  </si>
  <si>
    <t>FPLGRU10102</t>
  </si>
  <si>
    <t>EXTERNAL LABOR RELATED OVERHEADS</t>
  </si>
  <si>
    <t>FPLGRU10100</t>
  </si>
  <si>
    <t>EXTERNAL SALARIES, WAGES &amp; LABOR OHs</t>
  </si>
  <si>
    <t>5610000</t>
  </si>
  <si>
    <t>DUES &amp; SUBSCRIPTIONS: Personal</t>
  </si>
  <si>
    <t>5610300</t>
  </si>
  <si>
    <t>DUES &amp; SUBSCRIPTIONS: Civic Organization</t>
  </si>
  <si>
    <t>5750400</t>
  </si>
  <si>
    <t>OUTSIDE SERVICES: General Business Consu</t>
  </si>
  <si>
    <t>5750550</t>
  </si>
  <si>
    <t>OUTSIDE SERVICES: Contractor Straight Ti</t>
  </si>
  <si>
    <t>5750570</t>
  </si>
  <si>
    <t>OUTSIDE SERVICES: Contractor Non Labor E</t>
  </si>
  <si>
    <t>5751000</t>
  </si>
  <si>
    <t>OUTSIDE SERVICES: Building Services</t>
  </si>
  <si>
    <t>5450100</t>
  </si>
  <si>
    <t>INSURANCE EXPENSE: Liability</t>
  </si>
  <si>
    <t>FPLGRU10014</t>
  </si>
  <si>
    <t>INSURANCE, STORM &amp; WORKERS COMP EXPENSES</t>
  </si>
  <si>
    <t>5410000</t>
  </si>
  <si>
    <t>TELECOMMUNICATIONS: Leased Telephone Lin</t>
  </si>
  <si>
    <t>5500650</t>
  </si>
  <si>
    <t>UTILITIES: Long Distance Telephone</t>
  </si>
  <si>
    <t>5790000</t>
  </si>
  <si>
    <t>COMMUNITY RELATIONS</t>
  </si>
  <si>
    <t>FPLGRU10067</t>
  </si>
  <si>
    <t>COMMUNITY RELATIONS &amp; ADVERTISING</t>
  </si>
  <si>
    <t>2012591</t>
  </si>
  <si>
    <t>Support Services</t>
  </si>
  <si>
    <t>5290000</t>
  </si>
  <si>
    <t>PAYROLL EXPENSE: Accrued</t>
  </si>
  <si>
    <t>5610500</t>
  </si>
  <si>
    <t>DUES &amp; SUBSCRIPTIONS: Industry Associati</t>
  </si>
  <si>
    <t>8120140</t>
  </si>
  <si>
    <t>Vehicle Expense</t>
  </si>
  <si>
    <t>5450200</t>
  </si>
  <si>
    <t>INSURANCE EXPENSE: Workers Compensation</t>
  </si>
  <si>
    <t>5760200</t>
  </si>
  <si>
    <t>SOFTWARE EXPENSE</t>
  </si>
  <si>
    <t>5992212</t>
  </si>
  <si>
    <t>POWER PLANT: Power Delivery Non-Producti</t>
  </si>
  <si>
    <t>FPLGRU10073</t>
  </si>
  <si>
    <t>POWER SYSTEMS NON-PRODUCTIVE</t>
  </si>
  <si>
    <t>5992222</t>
  </si>
  <si>
    <t>POWER PLANT: Supv, Engineering &amp; Capital</t>
  </si>
  <si>
    <t>5750000</t>
  </si>
  <si>
    <t>OUTSIDE SERVICES: Security</t>
  </si>
  <si>
    <t>5500800</t>
  </si>
  <si>
    <t>UTILITIES: General</t>
  </si>
  <si>
    <t>5772200</t>
  </si>
  <si>
    <t>COMMUNICATIONS: Event Marketing</t>
  </si>
  <si>
    <t>5959998</t>
  </si>
  <si>
    <t>CAPITAL CLEARING</t>
  </si>
  <si>
    <t>4912523</t>
  </si>
  <si>
    <t>OTHER BASE REVS: Miscellaneous Projects</t>
  </si>
  <si>
    <t>FPLGRU10053</t>
  </si>
  <si>
    <t>OTHER REVENUES</t>
  </si>
  <si>
    <t>FPLGRU10035</t>
  </si>
  <si>
    <t>OTHER OPERATING REVENUES</t>
  </si>
  <si>
    <t>FPLGRU10028</t>
  </si>
  <si>
    <t>TOTAL OPERATING REVENUES</t>
  </si>
  <si>
    <t>FPLGRU10013</t>
  </si>
  <si>
    <t>GROSS MARGIN</t>
  </si>
  <si>
    <t>2012593</t>
  </si>
  <si>
    <t>Quality &amp; Analytics</t>
  </si>
  <si>
    <t>2012594</t>
  </si>
  <si>
    <t>Strategic Initiatives</t>
  </si>
  <si>
    <t>2012595</t>
  </si>
  <si>
    <t>Customer Service Enterprise</t>
  </si>
  <si>
    <t>201259</t>
  </si>
  <si>
    <t>Business Services</t>
  </si>
  <si>
    <t>201251</t>
  </si>
  <si>
    <t>5402100</t>
  </si>
  <si>
    <t>NON-HAZARDOUS WASTE DISPOSAL</t>
  </si>
  <si>
    <t>5402300</t>
  </si>
  <si>
    <t>ENVIRONMENTAL SERVICES</t>
  </si>
  <si>
    <t>5750500</t>
  </si>
  <si>
    <t>OUTSIDE SERVICES: Temporary Labor</t>
  </si>
  <si>
    <t>8110044</t>
  </si>
  <si>
    <t>Outside Services - Temporary Labor</t>
  </si>
  <si>
    <t>5440000</t>
  </si>
  <si>
    <t>RENT EXPENSE: Facility</t>
  </si>
  <si>
    <t>8110273</t>
  </si>
  <si>
    <t>Telecommunications</t>
  </si>
  <si>
    <t>5772300</t>
  </si>
  <si>
    <t>COMMUNICATIONS: Print and Online</t>
  </si>
  <si>
    <t>201252</t>
  </si>
  <si>
    <t>5279000</t>
  </si>
  <si>
    <t>PAYROLL EXPENSE: DP - FPL Other Earnings</t>
  </si>
  <si>
    <t>650100</t>
  </si>
  <si>
    <t>Small Medium Business-00</t>
  </si>
  <si>
    <t>650103</t>
  </si>
  <si>
    <t>National Accounts-00</t>
  </si>
  <si>
    <t>650109</t>
  </si>
  <si>
    <t>Governmental-00</t>
  </si>
  <si>
    <t>5780100</t>
  </si>
  <si>
    <t>CONTRIBUTIONS: Charitable</t>
  </si>
  <si>
    <t>650112</t>
  </si>
  <si>
    <t>Customer Technology Support-00</t>
  </si>
  <si>
    <t>5500000</t>
  </si>
  <si>
    <t>UTILITIES: Electric</t>
  </si>
  <si>
    <t>650206</t>
  </si>
  <si>
    <t>Major Accounts-00</t>
  </si>
  <si>
    <t>650231</t>
  </si>
  <si>
    <t>Strategic Systems</t>
  </si>
  <si>
    <t>2012543</t>
  </si>
  <si>
    <t>Contractor Administration</t>
  </si>
  <si>
    <t>5772600</t>
  </si>
  <si>
    <t>DSM Incentives Mtg Initiativ &amp; VAPS Cost</t>
  </si>
  <si>
    <t>2012544</t>
  </si>
  <si>
    <t>Field Service Ops</t>
  </si>
  <si>
    <t>5401770</t>
  </si>
  <si>
    <t>VEHICLE: Monthly Lease Credits</t>
  </si>
  <si>
    <t>5500100</t>
  </si>
  <si>
    <t>UTILITIES: Gas</t>
  </si>
  <si>
    <t>2012541</t>
  </si>
  <si>
    <t>Cost &amp; Performance</t>
  </si>
  <si>
    <t>201254</t>
  </si>
  <si>
    <t>201255</t>
  </si>
  <si>
    <t>8030900</t>
  </si>
  <si>
    <t>FPL Sign On Bonus</t>
  </si>
  <si>
    <t>201257</t>
  </si>
  <si>
    <t>Smart Meter Ops</t>
  </si>
  <si>
    <t>5751400</t>
  </si>
  <si>
    <t>OUTSIDE SVCS: Contractor Tree Trimming</t>
  </si>
  <si>
    <t>5751500</t>
  </si>
  <si>
    <t>OUTSIDE SVCS: Contractor Manual Labor Co</t>
  </si>
  <si>
    <t>5992046</t>
  </si>
  <si>
    <t>POWER PLANT: Outside Services - Other</t>
  </si>
  <si>
    <t>5992011</t>
  </si>
  <si>
    <t>POWER PLANT: Materials Supplies and Cons</t>
  </si>
  <si>
    <t>5401741</t>
  </si>
  <si>
    <t>VEHICLE: Lease Expenses</t>
  </si>
  <si>
    <t>5992140</t>
  </si>
  <si>
    <t>POWER PLANT: Vehicle Expense</t>
  </si>
  <si>
    <t>201256</t>
  </si>
  <si>
    <t>Meter Technology Center</t>
  </si>
  <si>
    <t>5320100</t>
  </si>
  <si>
    <t>EMPLOYEE RECRUITING</t>
  </si>
  <si>
    <t>5400999</t>
  </si>
  <si>
    <t>RETIREMENT WORK IN PROGRESS-SALVAGE</t>
  </si>
  <si>
    <t>201261</t>
  </si>
  <si>
    <t>SM &amp; NW Ops</t>
  </si>
  <si>
    <t>20125</t>
  </si>
  <si>
    <t>Customer Service</t>
  </si>
  <si>
    <t>2018 Barganing Payroll</t>
  </si>
  <si>
    <t>2018 BUDGET DATA</t>
  </si>
  <si>
    <t>OPC 014932</t>
  </si>
  <si>
    <t>FPL RC-16</t>
  </si>
  <si>
    <t>OPC 014933</t>
  </si>
  <si>
    <t>OPC 014934</t>
  </si>
  <si>
    <t>OPC 014935</t>
  </si>
  <si>
    <t>OPC 014936</t>
  </si>
  <si>
    <t>OPC 014937</t>
  </si>
  <si>
    <t>OPC 014938</t>
  </si>
  <si>
    <t>OPC 014939</t>
  </si>
  <si>
    <t>OPC 014940</t>
  </si>
  <si>
    <t>OPC 014941</t>
  </si>
  <si>
    <t>OPC 014942</t>
  </si>
  <si>
    <t>OPC 014943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</si>
</sst>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hh:mm\ AM/PM_)"/>
    <numFmt numFmtId="168" formatCode="dd\-mmm_)"/>
    <numFmt numFmtId="169" formatCode="_(&quot;$&quot;* #,##0.0000_);_(&quot;$&quot;* \(#,##0.0000\);_(&quot;$&quot;* &quot;-&quot;????_);_(@_)"/>
    <numFmt numFmtId="170" formatCode="hh:mm_)"/>
    <numFmt numFmtId="171" formatCode="0.000_)"/>
    <numFmt numFmtId="172" formatCode="mmm\-yy_)"/>
    <numFmt numFmtId="173" formatCode="_(&quot;$&quot;* #,##0.00000_);_(&quot;$&quot;* \(#,##0.00000\);_(&quot;$&quot;* &quot;-&quot;?????_);_(@_)"/>
    <numFmt numFmtId="174" formatCode="#,##0.0\ ;[Red]\(#,##0.0\)"/>
    <numFmt numFmtId="175" formatCode="0.00000000%"/>
    <numFmt numFmtId="176" formatCode="#,##0.0_);\(#,##0.0\)"/>
    <numFmt numFmtId="177" formatCode="#,##0.000_);\(#,##0.000\)"/>
    <numFmt numFmtId="178" formatCode="_-* #,##0.00\ _D_M_-;\-* #,##0.00\ _D_M_-;_-* &quot;-&quot;??\ _D_M_-;_-@_-"/>
    <numFmt numFmtId="179" formatCode="&quot;$&quot;#,##0.000_);\(&quot;$&quot;#,##0.000\)"/>
    <numFmt numFmtId="180" formatCode="_-* #,##0.00\ &quot;DM&quot;_-;\-* #,##0.00\ &quot;DM&quot;_-;_-* &quot;-&quot;??\ &quot;DM&quot;_-;_-@_-"/>
    <numFmt numFmtId="181" formatCode="_([$€-2]* #,##0.00_);_([$€-2]* \(#,##0.00\);_([$€-2]* &quot;-&quot;??_)"/>
    <numFmt numFmtId="182" formatCode="_-* #,##0.0_-;\-* #,##0.0_-;_-* &quot;-&quot;??_-;_-@_-"/>
    <numFmt numFmtId="183" formatCode="#,##0.00&quot; $&quot;;\-#,##0.00&quot; $&quot;"/>
    <numFmt numFmtId="184" formatCode=";;;"/>
    <numFmt numFmtId="185" formatCode="_(* #,##0.000000000000000000000000_);_(* \(#,##0.000000000000000000000000\);_(* &quot;-&quot;??_);_(@_)"/>
    <numFmt numFmtId="186" formatCode="mmm"/>
    <numFmt numFmtId="187" formatCode="0.00_)"/>
    <numFmt numFmtId="188" formatCode="#,##0;\(#,##0\)"/>
    <numFmt numFmtId="189" formatCode="_(* #,##0.0000000000000000000000000_);_(* \(#,##0.0000000000000000000000000\);_(* &quot;-&quot;??_);_(@_)"/>
    <numFmt numFmtId="190" formatCode="#,##0.000000000"/>
    <numFmt numFmtId="191" formatCode="_(* #,##0.00000000000000000000000000_);_(* \(#,##0.00000000000000000000000000\);_(* &quot;-&quot;??_);_(@_)"/>
    <numFmt numFmtId="192" formatCode="_(&quot;$&quot;* #,##0.000_);_(&quot;$&quot;* \(#,##0.000\);_(&quot;$&quot;* &quot;-&quot;???_);_(@_)"/>
    <numFmt numFmtId="193" formatCode="yyyy"/>
    <numFmt numFmtId="194" formatCode="0.0%"/>
    <numFmt numFmtId="195" formatCode="_-* #,##0_-;\-* #,##0_-;_-* &quot;-&quot;_-;_-@_-"/>
    <numFmt numFmtId="196" formatCode="_-* #,##0.00_-;\-* #,##0.00_-;_-* &quot;-&quot;??_-;_-@_-"/>
    <numFmt numFmtId="197" formatCode="0%_);[Red]\(0%\)"/>
    <numFmt numFmtId="198" formatCode="0.00%_);[Red]\(0.00%\)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_(* #,##0.00_);_(* \(#,##0.00\);_(* &quot;-&quot;_);_(@_)"/>
    <numFmt numFmtId="202" formatCode="#,##0.00%"/>
    <numFmt numFmtId="203" formatCode="\$\ #,##0.00\ ;\$\ &quot;(&quot;#,##0.00&quot;)&quot;"/>
  </numFmts>
  <fonts count="1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1"/>
      <color indexed="20"/>
      <name val="Calibri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1"/>
      <color indexed="36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0"/>
      <color indexed="10"/>
      <name val="Calibri"/>
      <family val="2"/>
    </font>
    <font>
      <b/>
      <sz val="11"/>
      <color indexed="52"/>
      <name val="Calibri"/>
      <family val="2"/>
    </font>
    <font>
      <b/>
      <sz val="10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10"/>
      <color theme="1"/>
      <name val="Calibri"/>
      <family val="2"/>
      <scheme val="minor"/>
    </font>
    <font>
      <sz val="11"/>
      <name val="??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indexed="62"/>
      <name val="Calibri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indexed="10"/>
      <name val="Calibri"/>
      <family val="2"/>
    </font>
    <font>
      <sz val="11"/>
      <color indexed="52"/>
      <name val="Calibri"/>
      <family val="2"/>
    </font>
    <font>
      <sz val="10"/>
      <color indexed="52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Tahoma"/>
      <family val="2"/>
    </font>
    <font>
      <sz val="10"/>
      <color rgb="FF9C0006"/>
      <name val="Arial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8"/>
      <color indexed="8"/>
      <name val="Tahoma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b/>
      <sz val="10"/>
      <color rgb="FF3F3F3F"/>
      <name val="Arial"/>
      <family val="2"/>
    </font>
    <font>
      <sz val="10"/>
      <color theme="1"/>
      <name val="Tahoma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Verdana"/>
      <family val="2"/>
    </font>
    <font>
      <b/>
      <sz val="20"/>
      <color indexed="9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  <font>
      <b/>
      <sz val="20"/>
      <color indexed="43"/>
      <name val="Arial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63"/>
      <name val="Arial"/>
      <family val="2"/>
    </font>
    <font>
      <sz val="11"/>
      <color indexed="8"/>
      <name val="Arial"/>
      <family val="2"/>
    </font>
    <font>
      <sz val="11"/>
      <name val="Palatino"/>
      <family val="1"/>
    </font>
    <font>
      <sz val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b/>
      <sz val="8"/>
      <color indexed="9"/>
      <name val="Tahoma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</font>
  </fonts>
  <fills count="1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14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2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5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</patternFill>
    </fill>
    <fill>
      <patternFill patternType="solid">
        <fgColor theme="3" tint="0.7999816888943144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/>
    <xf numFmtId="167" fontId="23" fillId="0" borderId="0"/>
    <xf numFmtId="167" fontId="23" fillId="0" borderId="0"/>
    <xf numFmtId="167" fontId="23" fillId="0" borderId="0"/>
    <xf numFmtId="168" fontId="23" fillId="0" borderId="0"/>
    <xf numFmtId="168" fontId="23" fillId="0" borderId="0"/>
    <xf numFmtId="168" fontId="23" fillId="0" borderId="0"/>
    <xf numFmtId="168" fontId="23" fillId="0" borderId="0"/>
    <xf numFmtId="169" fontId="23" fillId="0" borderId="0"/>
    <xf numFmtId="169" fontId="23" fillId="0" borderId="0"/>
    <xf numFmtId="169" fontId="23" fillId="0" borderId="0"/>
    <xf numFmtId="169" fontId="23" fillId="0" borderId="0"/>
    <xf numFmtId="170" fontId="23" fillId="0" borderId="0"/>
    <xf numFmtId="170" fontId="23" fillId="0" borderId="0"/>
    <xf numFmtId="170" fontId="23" fillId="0" borderId="0"/>
    <xf numFmtId="170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2" fontId="23" fillId="0" borderId="0"/>
    <xf numFmtId="172" fontId="23" fillId="0" borderId="0"/>
    <xf numFmtId="172" fontId="23" fillId="0" borderId="0"/>
    <xf numFmtId="172" fontId="23" fillId="0" borderId="0"/>
    <xf numFmtId="173" fontId="23" fillId="0" borderId="0"/>
    <xf numFmtId="173" fontId="23" fillId="0" borderId="0"/>
    <xf numFmtId="173" fontId="23" fillId="0" borderId="0"/>
    <xf numFmtId="173" fontId="23" fillId="0" borderId="0"/>
    <xf numFmtId="0" fontId="24" fillId="0" borderId="0"/>
    <xf numFmtId="0" fontId="25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7" borderId="0" applyNumberFormat="0" applyBorder="0" applyAlignment="0" applyProtection="0"/>
    <xf numFmtId="0" fontId="25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7" fillId="40" borderId="0" applyNumberFormat="0" applyBorder="0" applyAlignment="0" applyProtection="0"/>
    <xf numFmtId="0" fontId="26" fillId="38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6" fillId="38" borderId="0" applyNumberFormat="0" applyBorder="0" applyAlignment="0" applyProtection="0"/>
    <xf numFmtId="0" fontId="25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1" borderId="0" applyNumberFormat="0" applyBorder="0" applyAlignment="0" applyProtection="0"/>
    <xf numFmtId="0" fontId="25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7" fillId="42" borderId="0" applyNumberFormat="0" applyBorder="0" applyAlignment="0" applyProtection="0"/>
    <xf numFmtId="0" fontId="26" fillId="4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6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7" fillId="44" borderId="0" applyNumberFormat="0" applyBorder="0" applyAlignment="0" applyProtection="0"/>
    <xf numFmtId="0" fontId="26" fillId="4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44" borderId="0" applyNumberFormat="0" applyBorder="0" applyAlignment="0" applyProtection="0"/>
    <xf numFmtId="0" fontId="25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6" borderId="0" applyNumberFormat="0" applyBorder="0" applyAlignment="0" applyProtection="0"/>
    <xf numFmtId="0" fontId="25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7" fillId="49" borderId="0" applyNumberFormat="0" applyBorder="0" applyAlignment="0" applyProtection="0"/>
    <xf numFmtId="0" fontId="26" fillId="4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6" fillId="47" borderId="0" applyNumberFormat="0" applyBorder="0" applyAlignment="0" applyProtection="0"/>
    <xf numFmtId="0" fontId="25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6" fillId="50" borderId="0" applyNumberFormat="0" applyBorder="0" applyAlignment="0" applyProtection="0"/>
    <xf numFmtId="0" fontId="25" fillId="50" borderId="0" applyNumberFormat="0" applyBorder="0" applyAlignment="0" applyProtection="0"/>
    <xf numFmtId="0" fontId="27" fillId="38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50" borderId="0" applyNumberFormat="0" applyBorder="0" applyAlignment="0" applyProtection="0"/>
    <xf numFmtId="0" fontId="25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41" borderId="0" applyNumberFormat="0" applyBorder="0" applyAlignment="0" applyProtection="0"/>
    <xf numFmtId="0" fontId="26" fillId="44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44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38" borderId="0" applyNumberFormat="0" applyBorder="0" applyAlignment="0" applyProtection="0"/>
    <xf numFmtId="0" fontId="25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7" fillId="52" borderId="0" applyNumberFormat="0" applyBorder="0" applyAlignment="0" applyProtection="0"/>
    <xf numFmtId="0" fontId="26" fillId="5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6" fillId="50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2" borderId="0" applyNumberFormat="0" applyBorder="0" applyAlignment="0" applyProtection="0"/>
    <xf numFmtId="0" fontId="25" fillId="42" borderId="0" applyNumberFormat="0" applyBorder="0" applyAlignment="0" applyProtection="0"/>
    <xf numFmtId="0" fontId="27" fillId="4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6" fillId="42" borderId="0" applyNumberFormat="0" applyBorder="0" applyAlignment="0" applyProtection="0"/>
    <xf numFmtId="0" fontId="25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5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7" fillId="55" borderId="0" applyNumberFormat="0" applyBorder="0" applyAlignment="0" applyProtection="0"/>
    <xf numFmtId="0" fontId="26" fillId="5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6" fillId="54" borderId="0" applyNumberFormat="0" applyBorder="0" applyAlignment="0" applyProtection="0"/>
    <xf numFmtId="0" fontId="25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5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7" fillId="51" borderId="0" applyNumberFormat="0" applyBorder="0" applyAlignment="0" applyProtection="0"/>
    <xf numFmtId="0" fontId="26" fillId="4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6" fillId="41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38" borderId="0" applyNumberFormat="0" applyBorder="0" applyAlignment="0" applyProtection="0"/>
    <xf numFmtId="0" fontId="25" fillId="5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7" fillId="52" borderId="0" applyNumberFormat="0" applyBorder="0" applyAlignment="0" applyProtection="0"/>
    <xf numFmtId="0" fontId="26" fillId="5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50" borderId="0" applyNumberFormat="0" applyBorder="0" applyAlignment="0" applyProtection="0"/>
    <xf numFmtId="0" fontId="25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57" borderId="0" applyNumberFormat="0" applyBorder="0" applyAlignment="0" applyProtection="0"/>
    <xf numFmtId="0" fontId="25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7" fillId="47" borderId="0" applyNumberFormat="0" applyBorder="0" applyAlignment="0" applyProtection="0"/>
    <xf numFmtId="0" fontId="26" fillId="44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6" fillId="44" borderId="0" applyNumberFormat="0" applyBorder="0" applyAlignment="0" applyProtection="0"/>
    <xf numFmtId="0" fontId="28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0" borderId="0" applyNumberFormat="0" applyBorder="0" applyAlignment="0" applyProtection="0"/>
    <xf numFmtId="0" fontId="29" fillId="58" borderId="0" applyNumberFormat="0" applyBorder="0" applyAlignment="0" applyProtection="0"/>
    <xf numFmtId="0" fontId="28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60" borderId="0" applyNumberFormat="0" applyBorder="0" applyAlignment="0" applyProtection="0"/>
    <xf numFmtId="0" fontId="29" fillId="42" borderId="0" applyNumberFormat="0" applyBorder="0" applyAlignment="0" applyProtection="0"/>
    <xf numFmtId="0" fontId="28" fillId="40" borderId="0" applyNumberFormat="0" applyBorder="0" applyAlignment="0" applyProtection="0"/>
    <xf numFmtId="0" fontId="17" fillId="16" borderId="0" applyNumberFormat="0" applyBorder="0" applyAlignment="0" applyProtection="0"/>
    <xf numFmtId="0" fontId="30" fillId="42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8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7" borderId="0" applyNumberFormat="0" applyBorder="0" applyAlignment="0" applyProtection="0"/>
    <xf numFmtId="0" fontId="29" fillId="53" borderId="0" applyNumberFormat="0" applyBorder="0" applyAlignment="0" applyProtection="0"/>
    <xf numFmtId="0" fontId="28" fillId="55" borderId="0" applyNumberFormat="0" applyBorder="0" applyAlignment="0" applyProtection="0"/>
    <xf numFmtId="0" fontId="17" fillId="20" borderId="0" applyNumberFormat="0" applyBorder="0" applyAlignment="0" applyProtection="0"/>
    <xf numFmtId="0" fontId="17" fillId="55" borderId="0" applyNumberFormat="0" applyBorder="0" applyAlignment="0" applyProtection="0"/>
    <xf numFmtId="0" fontId="30" fillId="5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8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41" borderId="0" applyNumberFormat="0" applyBorder="0" applyAlignment="0" applyProtection="0"/>
    <xf numFmtId="0" fontId="29" fillId="61" borderId="0" applyNumberFormat="0" applyBorder="0" applyAlignment="0" applyProtection="0"/>
    <xf numFmtId="0" fontId="28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51" borderId="0" applyNumberFormat="0" applyBorder="0" applyAlignment="0" applyProtection="0"/>
    <xf numFmtId="0" fontId="30" fillId="5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8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50" borderId="0" applyNumberFormat="0" applyBorder="0" applyAlignment="0" applyProtection="0"/>
    <xf numFmtId="0" fontId="29" fillId="62" borderId="0" applyNumberFormat="0" applyBorder="0" applyAlignment="0" applyProtection="0"/>
    <xf numFmtId="0" fontId="28" fillId="59" borderId="0" applyNumberFormat="0" applyBorder="0" applyAlignment="0" applyProtection="0"/>
    <xf numFmtId="0" fontId="17" fillId="28" borderId="0" applyNumberFormat="0" applyBorder="0" applyAlignment="0" applyProtection="0"/>
    <xf numFmtId="0" fontId="17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8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42" borderId="0" applyNumberFormat="0" applyBorder="0" applyAlignment="0" applyProtection="0"/>
    <xf numFmtId="0" fontId="29" fillId="63" borderId="0" applyNumberFormat="0" applyBorder="0" applyAlignment="0" applyProtection="0"/>
    <xf numFmtId="0" fontId="28" fillId="57" borderId="0" applyNumberFormat="0" applyBorder="0" applyAlignment="0" applyProtection="0"/>
    <xf numFmtId="0" fontId="17" fillId="32" borderId="0" applyNumberFormat="0" applyBorder="0" applyAlignment="0" applyProtection="0"/>
    <xf numFmtId="0" fontId="17" fillId="47" borderId="0" applyNumberFormat="0" applyBorder="0" applyAlignment="0" applyProtection="0"/>
    <xf numFmtId="0" fontId="30" fillId="47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6" borderId="0" applyNumberFormat="0" applyBorder="0" applyAlignment="0" applyProtection="0"/>
    <xf numFmtId="0" fontId="28" fillId="68" borderId="0" applyNumberFormat="0" applyBorder="0" applyAlignment="0" applyProtection="0"/>
    <xf numFmtId="0" fontId="28" fillId="69" borderId="0" applyNumberFormat="0" applyBorder="0" applyAlignment="0" applyProtection="0"/>
    <xf numFmtId="0" fontId="28" fillId="68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17" fillId="9" borderId="0" applyNumberFormat="0" applyBorder="0" applyAlignment="0" applyProtection="0"/>
    <xf numFmtId="0" fontId="28" fillId="71" borderId="0" applyNumberFormat="0" applyBorder="0" applyAlignment="0" applyProtection="0"/>
    <xf numFmtId="0" fontId="17" fillId="6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17" fillId="9" borderId="0" applyNumberFormat="0" applyBorder="0" applyAlignment="0" applyProtection="0"/>
    <xf numFmtId="0" fontId="28" fillId="71" borderId="0" applyNumberFormat="0" applyBorder="0" applyAlignment="0" applyProtection="0"/>
    <xf numFmtId="0" fontId="17" fillId="6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17" fillId="9" borderId="0" applyNumberFormat="0" applyBorder="0" applyAlignment="0" applyProtection="0"/>
    <xf numFmtId="0" fontId="28" fillId="71" borderId="0" applyNumberFormat="0" applyBorder="0" applyAlignment="0" applyProtection="0"/>
    <xf numFmtId="0" fontId="17" fillId="6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3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75" borderId="0" applyNumberFormat="0" applyBorder="0" applyAlignment="0" applyProtection="0"/>
    <xf numFmtId="0" fontId="28" fillId="77" borderId="0" applyNumberFormat="0" applyBorder="0" applyAlignment="0" applyProtection="0"/>
    <xf numFmtId="0" fontId="28" fillId="75" borderId="0" applyNumberFormat="0" applyBorder="0" applyAlignment="0" applyProtection="0"/>
    <xf numFmtId="0" fontId="28" fillId="77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8" borderId="0" applyNumberFormat="0" applyBorder="0" applyAlignment="0" applyProtection="0"/>
    <xf numFmtId="0" fontId="29" fillId="78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80" borderId="0" applyNumberFormat="0" applyBorder="0" applyAlignment="0" applyProtection="0"/>
    <xf numFmtId="0" fontId="17" fillId="13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17" fillId="13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17" fillId="13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1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76" borderId="0" applyNumberFormat="0" applyBorder="0" applyAlignment="0" applyProtection="0"/>
    <xf numFmtId="0" fontId="28" fillId="67" borderId="0" applyNumberFormat="0" applyBorder="0" applyAlignment="0" applyProtection="0"/>
    <xf numFmtId="0" fontId="28" fillId="84" borderId="0" applyNumberFormat="0" applyBorder="0" applyAlignment="0" applyProtection="0"/>
    <xf numFmtId="0" fontId="28" fillId="67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77" borderId="0" applyNumberFormat="0" applyBorder="0" applyAlignment="0" applyProtection="0"/>
    <xf numFmtId="0" fontId="25" fillId="77" borderId="0" applyNumberFormat="0" applyBorder="0" applyAlignment="0" applyProtection="0"/>
    <xf numFmtId="0" fontId="25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76" borderId="0" applyNumberFormat="0" applyBorder="0" applyAlignment="0" applyProtection="0"/>
    <xf numFmtId="0" fontId="28" fillId="67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87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87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87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6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2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89" borderId="0" applyNumberFormat="0" applyBorder="0" applyAlignment="0" applyProtection="0"/>
    <xf numFmtId="0" fontId="25" fillId="89" borderId="0" applyNumberFormat="0" applyBorder="0" applyAlignment="0" applyProtection="0"/>
    <xf numFmtId="0" fontId="25" fillId="75" borderId="0" applyNumberFormat="0" applyBorder="0" applyAlignment="0" applyProtection="0"/>
    <xf numFmtId="0" fontId="28" fillId="89" borderId="0" applyNumberFormat="0" applyBorder="0" applyAlignment="0" applyProtection="0"/>
    <xf numFmtId="0" fontId="28" fillId="90" borderId="0" applyNumberFormat="0" applyBorder="0" applyAlignment="0" applyProtection="0"/>
    <xf numFmtId="0" fontId="28" fillId="89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9" fillId="78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78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5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5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5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174" fontId="22" fillId="92" borderId="14">
      <alignment horizontal="center" vertical="center"/>
    </xf>
    <xf numFmtId="37" fontId="31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1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2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4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0" fontId="35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7" fillId="88" borderId="0" applyNumberFormat="0" applyBorder="0" applyAlignment="0" applyProtection="0"/>
    <xf numFmtId="0" fontId="38" fillId="93" borderId="0" applyNumberFormat="0" applyBorder="0" applyAlignment="0" applyProtection="0"/>
    <xf numFmtId="0" fontId="7" fillId="3" borderId="0" applyNumberFormat="0" applyBorder="0" applyAlignment="0" applyProtection="0"/>
    <xf numFmtId="0" fontId="7" fillId="46" borderId="0" applyNumberFormat="0" applyBorder="0" applyAlignment="0" applyProtection="0"/>
    <xf numFmtId="0" fontId="37" fillId="88" borderId="0" applyNumberFormat="0" applyBorder="0" applyAlignment="0" applyProtection="0"/>
    <xf numFmtId="0" fontId="36" fillId="41" borderId="0" applyNumberFormat="0" applyBorder="0" applyAlignment="0" applyProtection="0"/>
    <xf numFmtId="0" fontId="36" fillId="46" borderId="0" applyNumberFormat="0" applyBorder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40" fillId="95" borderId="16" applyNumberFormat="0" applyAlignment="0" applyProtection="0"/>
    <xf numFmtId="0" fontId="41" fillId="49" borderId="15" applyNumberFormat="0" applyAlignment="0" applyProtection="0"/>
    <xf numFmtId="0" fontId="41" fillId="49" borderId="15" applyNumberFormat="0" applyAlignment="0" applyProtection="0"/>
    <xf numFmtId="0" fontId="41" fillId="49" borderId="15" applyNumberFormat="0" applyAlignment="0" applyProtection="0"/>
    <xf numFmtId="0" fontId="42" fillId="51" borderId="15" applyNumberFormat="0" applyAlignment="0" applyProtection="0"/>
    <xf numFmtId="0" fontId="43" fillId="51" borderId="15" applyNumberFormat="0" applyAlignment="0" applyProtection="0"/>
    <xf numFmtId="0" fontId="41" fillId="49" borderId="15" applyNumberFormat="0" applyAlignment="0" applyProtection="0"/>
    <xf numFmtId="0" fontId="41" fillId="49" borderId="15" applyNumberFormat="0" applyAlignment="0" applyProtection="0"/>
    <xf numFmtId="0" fontId="41" fillId="49" borderId="15" applyNumberFormat="0" applyAlignment="0" applyProtection="0"/>
    <xf numFmtId="0" fontId="43" fillId="51" borderId="15" applyNumberFormat="0" applyAlignment="0" applyProtection="0"/>
    <xf numFmtId="0" fontId="40" fillId="95" borderId="16" applyNumberFormat="0" applyAlignment="0" applyProtection="0"/>
    <xf numFmtId="0" fontId="40" fillId="48" borderId="16" applyNumberFormat="0" applyAlignment="0" applyProtection="0"/>
    <xf numFmtId="0" fontId="11" fillId="6" borderId="4" applyNumberFormat="0" applyAlignment="0" applyProtection="0"/>
    <xf numFmtId="0" fontId="44" fillId="49" borderId="4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3" fillId="51" borderId="15" applyNumberFormat="0" applyAlignment="0" applyProtection="0"/>
    <xf numFmtId="0" fontId="39" fillId="94" borderId="15" applyNumberFormat="0" applyAlignment="0" applyProtection="0"/>
    <xf numFmtId="0" fontId="41" fillId="49" borderId="15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45" fillId="77" borderId="17" applyNumberFormat="0" applyAlignment="0" applyProtection="0"/>
    <xf numFmtId="0" fontId="46" fillId="96" borderId="17" applyNumberFormat="0" applyAlignment="0" applyProtection="0"/>
    <xf numFmtId="0" fontId="45" fillId="96" borderId="17" applyNumberFormat="0" applyAlignment="0" applyProtection="0"/>
    <xf numFmtId="0" fontId="45" fillId="86" borderId="17" applyNumberFormat="0" applyAlignment="0" applyProtection="0"/>
    <xf numFmtId="0" fontId="13" fillId="7" borderId="7" applyNumberFormat="0" applyAlignment="0" applyProtection="0"/>
    <xf numFmtId="0" fontId="46" fillId="96" borderId="17" applyNumberFormat="0" applyAlignment="0" applyProtection="0"/>
    <xf numFmtId="0" fontId="45" fillId="96" borderId="17" applyNumberFormat="0" applyAlignment="0" applyProtection="0"/>
    <xf numFmtId="0" fontId="45" fillId="86" borderId="17" applyNumberFormat="0" applyAlignment="0" applyProtection="0"/>
    <xf numFmtId="0" fontId="45" fillId="40" borderId="17" applyNumberFormat="0" applyAlignment="0" applyProtection="0"/>
    <xf numFmtId="0" fontId="13" fillId="7" borderId="7" applyNumberFormat="0" applyAlignment="0" applyProtection="0"/>
    <xf numFmtId="0" fontId="45" fillId="77" borderId="17" applyNumberFormat="0" applyAlignment="0" applyProtection="0"/>
    <xf numFmtId="0" fontId="46" fillId="96" borderId="17" applyNumberFormat="0" applyAlignment="0" applyProtection="0"/>
    <xf numFmtId="0" fontId="45" fillId="77" borderId="17" applyNumberFormat="0" applyAlignment="0" applyProtection="0"/>
    <xf numFmtId="0" fontId="45" fillId="77" borderId="17" applyNumberFormat="0" applyAlignment="0" applyProtection="0"/>
    <xf numFmtId="0" fontId="45" fillId="77" borderId="17" applyNumberFormat="0" applyAlignment="0" applyProtection="0"/>
    <xf numFmtId="0" fontId="45" fillId="77" borderId="17" applyNumberFormat="0" applyAlignment="0" applyProtection="0"/>
    <xf numFmtId="0" fontId="45" fillId="77" borderId="17" applyNumberFormat="0" applyAlignment="0" applyProtection="0"/>
    <xf numFmtId="0" fontId="47" fillId="44" borderId="0">
      <alignment horizontal="center" wrapText="1"/>
    </xf>
    <xf numFmtId="175" fontId="18" fillId="44" borderId="0">
      <alignment horizontal="center" wrapText="1"/>
    </xf>
    <xf numFmtId="175" fontId="18" fillId="44" borderId="0">
      <alignment horizontal="center" wrapText="1"/>
    </xf>
    <xf numFmtId="175" fontId="18" fillId="44" borderId="0">
      <alignment horizontal="center" wrapText="1"/>
    </xf>
    <xf numFmtId="175" fontId="18" fillId="44" borderId="0">
      <alignment horizontal="center" wrapText="1"/>
    </xf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6" fontId="49" fillId="0" borderId="0"/>
    <xf numFmtId="39" fontId="49" fillId="0" borderId="0"/>
    <xf numFmtId="177" fontId="49" fillId="0" borderId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3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3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7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50" fillId="0" borderId="0" applyFont="0" applyFill="0" applyBorder="0" applyAlignment="0" applyProtection="0"/>
    <xf numFmtId="180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6" fontId="51" fillId="0" borderId="0">
      <protection locked="0"/>
    </xf>
    <xf numFmtId="0" fontId="52" fillId="97" borderId="0" applyNumberFormat="0" applyBorder="0" applyAlignment="0" applyProtection="0"/>
    <xf numFmtId="0" fontId="52" fillId="98" borderId="0" applyNumberFormat="0" applyBorder="0" applyAlignment="0" applyProtection="0"/>
    <xf numFmtId="0" fontId="52" fillId="97" borderId="0" applyNumberFormat="0" applyBorder="0" applyAlignment="0" applyProtection="0"/>
    <xf numFmtId="0" fontId="52" fillId="99" borderId="0" applyNumberFormat="0" applyBorder="0" applyAlignment="0" applyProtection="0"/>
    <xf numFmtId="0" fontId="52" fillId="100" borderId="0" applyNumberFormat="0" applyBorder="0" applyAlignment="0" applyProtection="0"/>
    <xf numFmtId="0" fontId="52" fillId="99" borderId="0" applyNumberFormat="0" applyBorder="0" applyAlignment="0" applyProtection="0"/>
    <xf numFmtId="0" fontId="52" fillId="101" borderId="0" applyNumberFormat="0" applyBorder="0" applyAlignment="0" applyProtection="0"/>
    <xf numFmtId="169" fontId="23" fillId="0" borderId="0"/>
    <xf numFmtId="169" fontId="23" fillId="0" borderId="0"/>
    <xf numFmtId="169" fontId="23" fillId="0" borderId="0"/>
    <xf numFmtId="169" fontId="23" fillId="0" borderId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2" fontId="18" fillId="0" borderId="0">
      <protection locked="0"/>
    </xf>
    <xf numFmtId="37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9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0" fontId="5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25" fillId="83" borderId="0" applyNumberFormat="0" applyBorder="0" applyAlignment="0" applyProtection="0"/>
    <xf numFmtId="0" fontId="59" fillId="45" borderId="0" applyNumberFormat="0" applyBorder="0" applyAlignment="0" applyProtection="0"/>
    <xf numFmtId="0" fontId="6" fillId="2" borderId="0" applyNumberFormat="0" applyBorder="0" applyAlignment="0" applyProtection="0"/>
    <xf numFmtId="0" fontId="6" fillId="45" borderId="0" applyNumberFormat="0" applyBorder="0" applyAlignment="0" applyProtection="0"/>
    <xf numFmtId="0" fontId="25" fillId="83" borderId="0" applyNumberFormat="0" applyBorder="0" applyAlignment="0" applyProtection="0"/>
    <xf numFmtId="0" fontId="58" fillId="43" borderId="0" applyNumberFormat="0" applyBorder="0" applyAlignment="0" applyProtection="0"/>
    <xf numFmtId="0" fontId="57" fillId="102" borderId="0" applyNumberFormat="0" applyBorder="0" applyAlignment="0" applyProtection="0"/>
    <xf numFmtId="0" fontId="58" fillId="50" borderId="0" applyNumberFormat="0" applyBorder="0" applyAlignment="0" applyProtection="0"/>
    <xf numFmtId="0" fontId="25" fillId="83" borderId="0" applyNumberFormat="0" applyBorder="0" applyAlignment="0" applyProtection="0"/>
    <xf numFmtId="0" fontId="58" fillId="50" borderId="0" applyNumberFormat="0" applyBorder="0" applyAlignment="0" applyProtection="0"/>
    <xf numFmtId="38" fontId="23" fillId="92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18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1" fillId="0" borderId="18" applyNumberFormat="0" applyFill="0" applyAlignment="0" applyProtection="0"/>
    <xf numFmtId="0" fontId="61" fillId="0" borderId="20" applyNumberFormat="0" applyFill="0" applyAlignment="0" applyProtection="0"/>
    <xf numFmtId="0" fontId="3" fillId="0" borderId="1" applyNumberFormat="0" applyFill="0" applyAlignment="0" applyProtection="0"/>
    <xf numFmtId="0" fontId="61" fillId="0" borderId="21" applyNumberFormat="0" applyFill="0" applyAlignment="0" applyProtection="0"/>
    <xf numFmtId="0" fontId="61" fillId="0" borderId="18" applyNumberFormat="0" applyFill="0" applyAlignment="0" applyProtection="0"/>
    <xf numFmtId="0" fontId="62" fillId="0" borderId="20" applyNumberFormat="0" applyFill="0" applyAlignment="0" applyProtection="0"/>
    <xf numFmtId="0" fontId="61" fillId="0" borderId="18" applyNumberFormat="0" applyFill="0" applyAlignment="0" applyProtection="0"/>
    <xf numFmtId="0" fontId="61" fillId="0" borderId="19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3" fillId="0" borderId="22" applyNumberFormat="0" applyFill="0" applyAlignment="0" applyProtection="0"/>
    <xf numFmtId="0" fontId="63" fillId="0" borderId="23" applyNumberFormat="0" applyFill="0" applyAlignment="0" applyProtection="0"/>
    <xf numFmtId="0" fontId="63" fillId="0" borderId="24" applyNumberFormat="0" applyFill="0" applyAlignment="0" applyProtection="0"/>
    <xf numFmtId="0" fontId="64" fillId="0" borderId="22" applyNumberFormat="0" applyFill="0" applyAlignment="0" applyProtection="0"/>
    <xf numFmtId="0" fontId="64" fillId="0" borderId="22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4" fillId="0" borderId="22" applyNumberFormat="0" applyFill="0" applyAlignment="0" applyProtection="0"/>
    <xf numFmtId="0" fontId="63" fillId="0" borderId="23" applyNumberFormat="0" applyFill="0" applyAlignment="0" applyProtection="0"/>
    <xf numFmtId="0" fontId="63" fillId="0" borderId="22" applyNumberFormat="0" applyFill="0" applyAlignment="0" applyProtection="0"/>
    <xf numFmtId="0" fontId="4" fillId="0" borderId="2" applyNumberFormat="0" applyFill="0" applyAlignment="0" applyProtection="0"/>
    <xf numFmtId="0" fontId="63" fillId="0" borderId="25" applyNumberFormat="0" applyFill="0" applyAlignment="0" applyProtection="0"/>
    <xf numFmtId="0" fontId="63" fillId="0" borderId="23" applyNumberFormat="0" applyFill="0" applyAlignment="0" applyProtection="0"/>
    <xf numFmtId="0" fontId="64" fillId="0" borderId="22" applyNumberFormat="0" applyFill="0" applyAlignment="0" applyProtection="0"/>
    <xf numFmtId="0" fontId="63" fillId="0" borderId="23" applyNumberFormat="0" applyFill="0" applyAlignment="0" applyProtection="0"/>
    <xf numFmtId="0" fontId="63" fillId="0" borderId="24" applyNumberFormat="0" applyFill="0" applyAlignment="0" applyProtection="0"/>
    <xf numFmtId="0" fontId="63" fillId="0" borderId="23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5" fillId="0" borderId="26" applyNumberFormat="0" applyFill="0" applyAlignment="0" applyProtection="0"/>
    <xf numFmtId="0" fontId="65" fillId="0" borderId="27" applyNumberFormat="0" applyFill="0" applyAlignment="0" applyProtection="0"/>
    <xf numFmtId="0" fontId="65" fillId="0" borderId="28" applyNumberFormat="0" applyFill="0" applyAlignment="0" applyProtection="0"/>
    <xf numFmtId="0" fontId="66" fillId="0" borderId="29" applyNumberFormat="0" applyFill="0" applyAlignment="0" applyProtection="0"/>
    <xf numFmtId="0" fontId="66" fillId="0" borderId="29" applyNumberFormat="0" applyFill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66" fillId="0" borderId="29" applyNumberFormat="0" applyFill="0" applyAlignment="0" applyProtection="0"/>
    <xf numFmtId="0" fontId="65" fillId="0" borderId="27" applyNumberFormat="0" applyFill="0" applyAlignment="0" applyProtection="0"/>
    <xf numFmtId="0" fontId="65" fillId="0" borderId="27" applyNumberFormat="0" applyFill="0" applyAlignment="0" applyProtection="0"/>
    <xf numFmtId="0" fontId="5" fillId="0" borderId="3" applyNumberFormat="0" applyFill="0" applyAlignment="0" applyProtection="0"/>
    <xf numFmtId="0" fontId="65" fillId="0" borderId="30" applyNumberFormat="0" applyFill="0" applyAlignment="0" applyProtection="0"/>
    <xf numFmtId="0" fontId="66" fillId="0" borderId="29" applyNumberFormat="0" applyFill="0" applyAlignment="0" applyProtection="0"/>
    <xf numFmtId="0" fontId="65" fillId="0" borderId="26" applyNumberFormat="0" applyFill="0" applyAlignment="0" applyProtection="0"/>
    <xf numFmtId="0" fontId="65" fillId="0" borderId="28" applyNumberFormat="0" applyFill="0" applyAlignment="0" applyProtection="0"/>
    <xf numFmtId="0" fontId="65" fillId="0" borderId="27" applyNumberFormat="0" applyFill="0" applyAlignment="0" applyProtection="0"/>
    <xf numFmtId="0" fontId="65" fillId="0" borderId="27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184" fontId="49" fillId="0" borderId="0"/>
    <xf numFmtId="0" fontId="67" fillId="0" borderId="31" applyNumberFormat="0" applyFill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10" fontId="23" fillId="34" borderId="32" applyNumberFormat="0" applyBorder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54" borderId="15" applyNumberFormat="0" applyAlignment="0" applyProtection="0"/>
    <xf numFmtId="0" fontId="71" fillId="54" borderId="15" applyNumberFormat="0" applyAlignment="0" applyProtection="0"/>
    <xf numFmtId="0" fontId="71" fillId="54" borderId="15" applyNumberFormat="0" applyAlignment="0" applyProtection="0"/>
    <xf numFmtId="0" fontId="71" fillId="47" borderId="15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1" fillId="54" borderId="15" applyNumberFormat="0" applyAlignment="0" applyProtection="0"/>
    <xf numFmtId="0" fontId="72" fillId="89" borderId="16" applyNumberFormat="0" applyAlignment="0" applyProtection="0"/>
    <xf numFmtId="0" fontId="71" fillId="54" borderId="15" applyNumberFormat="0" applyAlignment="0" applyProtection="0"/>
    <xf numFmtId="0" fontId="72" fillId="89" borderId="16" applyNumberFormat="0" applyAlignment="0" applyProtection="0"/>
    <xf numFmtId="0" fontId="71" fillId="54" borderId="15" applyNumberFormat="0" applyAlignment="0" applyProtection="0"/>
    <xf numFmtId="0" fontId="72" fillId="89" borderId="16" applyNumberFormat="0" applyAlignment="0" applyProtection="0"/>
    <xf numFmtId="0" fontId="71" fillId="54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3" fillId="47" borderId="15" applyNumberFormat="0" applyAlignment="0" applyProtection="0"/>
    <xf numFmtId="0" fontId="71" fillId="47" borderId="15" applyNumberFormat="0" applyAlignment="0" applyProtection="0"/>
    <xf numFmtId="0" fontId="71" fillId="54" borderId="15" applyNumberFormat="0" applyAlignment="0" applyProtection="0"/>
    <xf numFmtId="0" fontId="71" fillId="54" borderId="15" applyNumberFormat="0" applyAlignment="0" applyProtection="0"/>
    <xf numFmtId="0" fontId="71" fillId="54" borderId="15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3" fillId="47" borderId="16" applyNumberFormat="0" applyAlignment="0" applyProtection="0"/>
    <xf numFmtId="0" fontId="9" fillId="5" borderId="4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4" fillId="0" borderId="33" applyNumberFormat="0" applyFill="0" applyAlignment="0" applyProtection="0"/>
    <xf numFmtId="0" fontId="57" fillId="0" borderId="34" applyNumberFormat="0" applyFill="0" applyAlignment="0" applyProtection="0"/>
    <xf numFmtId="0" fontId="75" fillId="0" borderId="35" applyNumberFormat="0" applyFill="0" applyAlignment="0" applyProtection="0"/>
    <xf numFmtId="0" fontId="76" fillId="0" borderId="36" applyNumberFormat="0" applyFill="0" applyAlignment="0" applyProtection="0"/>
    <xf numFmtId="0" fontId="77" fillId="0" borderId="36" applyNumberFormat="0" applyFill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0" borderId="36" applyNumberFormat="0" applyFill="0" applyAlignment="0" applyProtection="0"/>
    <xf numFmtId="0" fontId="57" fillId="0" borderId="34" applyNumberFormat="0" applyFill="0" applyAlignment="0" applyProtection="0"/>
    <xf numFmtId="0" fontId="57" fillId="0" borderId="34" applyNumberFormat="0" applyFill="0" applyAlignment="0" applyProtection="0"/>
    <xf numFmtId="0" fontId="12" fillId="0" borderId="6" applyNumberFormat="0" applyFill="0" applyAlignment="0" applyProtection="0"/>
    <xf numFmtId="0" fontId="74" fillId="0" borderId="33" applyNumberFormat="0" applyFill="0" applyAlignment="0" applyProtection="0"/>
    <xf numFmtId="0" fontId="77" fillId="0" borderId="36" applyNumberFormat="0" applyFill="0" applyAlignment="0" applyProtection="0"/>
    <xf numFmtId="0" fontId="74" fillId="0" borderId="33" applyNumberFormat="0" applyFill="0" applyAlignment="0" applyProtection="0"/>
    <xf numFmtId="0" fontId="75" fillId="0" borderId="35" applyNumberFormat="0" applyFill="0" applyAlignment="0" applyProtection="0"/>
    <xf numFmtId="0" fontId="57" fillId="0" borderId="34" applyNumberFormat="0" applyFill="0" applyAlignment="0" applyProtection="0"/>
    <xf numFmtId="0" fontId="57" fillId="0" borderId="34" applyNumberFormat="0" applyFill="0" applyAlignment="0" applyProtection="0"/>
    <xf numFmtId="0" fontId="74" fillId="0" borderId="33" applyNumberFormat="0" applyFill="0" applyAlignment="0" applyProtection="0"/>
    <xf numFmtId="0" fontId="74" fillId="0" borderId="33" applyNumberFormat="0" applyFill="0" applyAlignment="0" applyProtection="0"/>
    <xf numFmtId="14" fontId="49" fillId="0" borderId="0">
      <alignment horizontal="center"/>
    </xf>
    <xf numFmtId="37" fontId="47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185" fontId="23" fillId="0" borderId="32">
      <alignment horizontal="right"/>
    </xf>
    <xf numFmtId="185" fontId="23" fillId="0" borderId="32">
      <alignment horizontal="right"/>
    </xf>
    <xf numFmtId="185" fontId="23" fillId="0" borderId="32">
      <alignment horizontal="right"/>
    </xf>
    <xf numFmtId="185" fontId="23" fillId="0" borderId="32">
      <alignment horizontal="right"/>
    </xf>
    <xf numFmtId="185" fontId="23" fillId="0" borderId="0">
      <alignment horizontal="center"/>
    </xf>
    <xf numFmtId="185" fontId="23" fillId="0" borderId="0">
      <alignment horizontal="center"/>
    </xf>
    <xf numFmtId="185" fontId="23" fillId="0" borderId="0">
      <alignment horizontal="center"/>
    </xf>
    <xf numFmtId="185" fontId="23" fillId="0" borderId="0">
      <alignment horizontal="center"/>
    </xf>
    <xf numFmtId="186" fontId="49" fillId="0" borderId="0">
      <alignment horizontal="center"/>
    </xf>
    <xf numFmtId="17" fontId="49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0" fontId="79" fillId="54" borderId="0" applyNumberFormat="0" applyBorder="0" applyAlignment="0" applyProtection="0"/>
    <xf numFmtId="0" fontId="80" fillId="54" borderId="0" applyNumberFormat="0" applyBorder="0" applyAlignment="0" applyProtection="0"/>
    <xf numFmtId="0" fontId="81" fillId="54" borderId="0" applyNumberFormat="0" applyBorder="0" applyAlignment="0" applyProtection="0"/>
    <xf numFmtId="0" fontId="81" fillId="54" borderId="0" applyNumberFormat="0" applyBorder="0" applyAlignment="0" applyProtection="0"/>
    <xf numFmtId="0" fontId="57" fillId="89" borderId="0" applyNumberFormat="0" applyBorder="0" applyAlignment="0" applyProtection="0"/>
    <xf numFmtId="0" fontId="37" fillId="57" borderId="0" applyNumberFormat="0" applyBorder="0" applyAlignment="0" applyProtection="0"/>
    <xf numFmtId="0" fontId="8" fillId="4" borderId="0" applyNumberFormat="0" applyBorder="0" applyAlignment="0" applyProtection="0"/>
    <xf numFmtId="0" fontId="8" fillId="47" borderId="0" applyNumberFormat="0" applyBorder="0" applyAlignment="0" applyProtection="0"/>
    <xf numFmtId="0" fontId="57" fillId="89" borderId="0" applyNumberFormat="0" applyBorder="0" applyAlignment="0" applyProtection="0"/>
    <xf numFmtId="0" fontId="80" fillId="54" borderId="0" applyNumberFormat="0" applyBorder="0" applyAlignment="0" applyProtection="0"/>
    <xf numFmtId="0" fontId="81" fillId="54" borderId="0" applyNumberFormat="0" applyBorder="0" applyAlignment="0" applyProtection="0"/>
    <xf numFmtId="37" fontId="82" fillId="0" borderId="0"/>
    <xf numFmtId="187" fontId="83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166" fontId="18" fillId="0" borderId="0">
      <alignment horizontal="left" wrapText="1"/>
    </xf>
    <xf numFmtId="0" fontId="25" fillId="0" borderId="0"/>
    <xf numFmtId="0" fontId="20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18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22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23" fillId="103" borderId="0"/>
    <xf numFmtId="0" fontId="22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1" fillId="0" borderId="0"/>
    <xf numFmtId="0" fontId="1" fillId="0" borderId="0"/>
    <xf numFmtId="0" fontId="25" fillId="0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166" fontId="18" fillId="0" borderId="0">
      <alignment horizontal="left" wrapText="1"/>
    </xf>
    <xf numFmtId="0" fontId="25" fillId="0" borderId="0"/>
    <xf numFmtId="0" fontId="20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3" fillId="103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8" fillId="0" borderId="0"/>
    <xf numFmtId="166" fontId="22" fillId="0" borderId="0">
      <alignment horizontal="left" wrapText="1"/>
    </xf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18" fillId="0" borderId="0"/>
    <xf numFmtId="166" fontId="18" fillId="0" borderId="0">
      <alignment horizontal="left" wrapText="1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2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2" fillId="0" borderId="0"/>
    <xf numFmtId="0" fontId="22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3" fillId="103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18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18" fillId="0" borderId="0"/>
    <xf numFmtId="166" fontId="18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0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166" fontId="22" fillId="0" borderId="0">
      <alignment horizontal="left" wrapText="1"/>
    </xf>
    <xf numFmtId="0" fontId="22" fillId="44" borderId="37" applyNumberFormat="0" applyFont="0" applyAlignment="0" applyProtection="0"/>
    <xf numFmtId="0" fontId="22" fillId="44" borderId="37" applyNumberFormat="0" applyFont="0" applyAlignment="0" applyProtection="0"/>
    <xf numFmtId="0" fontId="22" fillId="44" borderId="37" applyNumberFormat="0" applyFont="0" applyAlignment="0" applyProtection="0"/>
    <xf numFmtId="0" fontId="18" fillId="44" borderId="37" applyNumberFormat="0" applyFont="0" applyAlignment="0" applyProtection="0"/>
    <xf numFmtId="0" fontId="23" fillId="88" borderId="16" applyNumberFormat="0" applyFont="0" applyAlignment="0" applyProtection="0"/>
    <xf numFmtId="0" fontId="25" fillId="8" borderId="8" applyNumberFormat="0" applyFont="0" applyAlignment="0" applyProtection="0"/>
    <xf numFmtId="166" fontId="22" fillId="0" borderId="0">
      <alignment horizontal="left" wrapText="1"/>
    </xf>
    <xf numFmtId="0" fontId="25" fillId="8" borderId="8" applyNumberFormat="0" applyFont="0" applyAlignment="0" applyProtection="0"/>
    <xf numFmtId="0" fontId="22" fillId="44" borderId="37" applyNumberFormat="0" applyFont="0" applyAlignment="0" applyProtection="0"/>
    <xf numFmtId="0" fontId="22" fillId="44" borderId="37" applyNumberFormat="0" applyFont="0" applyAlignment="0" applyProtection="0"/>
    <xf numFmtId="166" fontId="22" fillId="0" borderId="0">
      <alignment horizontal="left" wrapText="1"/>
    </xf>
    <xf numFmtId="0" fontId="23" fillId="88" borderId="16" applyNumberFormat="0" applyFont="0" applyAlignment="0" applyProtection="0"/>
    <xf numFmtId="0" fontId="25" fillId="44" borderId="38" applyNumberFormat="0" applyFont="0" applyAlignment="0" applyProtection="0"/>
    <xf numFmtId="0" fontId="25" fillId="8" borderId="8" applyNumberFormat="0" applyFont="0" applyAlignment="0" applyProtection="0"/>
    <xf numFmtId="0" fontId="25" fillId="44" borderId="38" applyNumberFormat="0" applyFont="0" applyAlignment="0" applyProtection="0"/>
    <xf numFmtId="166" fontId="22" fillId="0" borderId="0">
      <alignment horizontal="left" wrapText="1"/>
    </xf>
    <xf numFmtId="0" fontId="18" fillId="88" borderId="37" applyNumberFormat="0" applyFont="0" applyAlignment="0" applyProtection="0"/>
    <xf numFmtId="0" fontId="25" fillId="8" borderId="8" applyNumberFormat="0" applyFont="0" applyAlignment="0" applyProtection="0"/>
    <xf numFmtId="0" fontId="18" fillId="88" borderId="37" applyNumberFormat="0" applyFont="0" applyAlignment="0" applyProtection="0"/>
    <xf numFmtId="166" fontId="22" fillId="0" borderId="0">
      <alignment horizontal="left" wrapText="1"/>
    </xf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3" fillId="88" borderId="16" applyNumberFormat="0" applyFont="0" applyAlignment="0" applyProtection="0"/>
    <xf numFmtId="166" fontId="22" fillId="0" borderId="0">
      <alignment horizontal="left" wrapText="1"/>
    </xf>
    <xf numFmtId="0" fontId="26" fillId="44" borderId="37" applyNumberFormat="0" applyFont="0" applyAlignment="0" applyProtection="0"/>
    <xf numFmtId="0" fontId="18" fillId="88" borderId="37" applyNumberFormat="0" applyFont="0" applyAlignment="0" applyProtection="0"/>
    <xf numFmtId="0" fontId="22" fillId="44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188" fontId="84" fillId="104" borderId="32" applyNumberFormat="0" applyFont="0" applyFill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6" fillId="49" borderId="39" applyNumberFormat="0" applyAlignment="0" applyProtection="0"/>
    <xf numFmtId="0" fontId="86" fillId="49" borderId="39" applyNumberFormat="0" applyAlignment="0" applyProtection="0"/>
    <xf numFmtId="0" fontId="86" fillId="49" borderId="39" applyNumberFormat="0" applyAlignment="0" applyProtection="0"/>
    <xf numFmtId="0" fontId="85" fillId="51" borderId="39" applyNumberFormat="0" applyAlignment="0" applyProtection="0"/>
    <xf numFmtId="0" fontId="86" fillId="51" borderId="39" applyNumberFormat="0" applyAlignment="0" applyProtection="0"/>
    <xf numFmtId="0" fontId="86" fillId="49" borderId="39" applyNumberFormat="0" applyAlignment="0" applyProtection="0"/>
    <xf numFmtId="0" fontId="86" fillId="49" borderId="39" applyNumberFormat="0" applyAlignment="0" applyProtection="0"/>
    <xf numFmtId="0" fontId="86" fillId="49" borderId="39" applyNumberFormat="0" applyAlignment="0" applyProtection="0"/>
    <xf numFmtId="166" fontId="22" fillId="0" borderId="0">
      <alignment horizontal="left" wrapText="1"/>
    </xf>
    <xf numFmtId="0" fontId="85" fillId="95" borderId="39" applyNumberFormat="0" applyAlignment="0" applyProtection="0"/>
    <xf numFmtId="0" fontId="85" fillId="48" borderId="39" applyNumberFormat="0" applyAlignment="0" applyProtection="0"/>
    <xf numFmtId="0" fontId="85" fillId="48" borderId="39" applyNumberFormat="0" applyAlignment="0" applyProtection="0"/>
    <xf numFmtId="0" fontId="10" fillId="6" borderId="5" applyNumberFormat="0" applyAlignment="0" applyProtection="0"/>
    <xf numFmtId="0" fontId="10" fillId="49" borderId="5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166" fontId="22" fillId="0" borderId="0">
      <alignment horizontal="left" wrapText="1"/>
    </xf>
    <xf numFmtId="0" fontId="86" fillId="51" borderId="39" applyNumberFormat="0" applyAlignment="0" applyProtection="0"/>
    <xf numFmtId="0" fontId="85" fillId="94" borderId="39" applyNumberFormat="0" applyAlignment="0" applyProtection="0"/>
    <xf numFmtId="0" fontId="86" fillId="49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7" fillId="0" borderId="0">
      <alignment horizontal="centerContinuous"/>
    </xf>
    <xf numFmtId="189" fontId="23" fillId="0" borderId="0"/>
    <xf numFmtId="189" fontId="23" fillId="0" borderId="0"/>
    <xf numFmtId="189" fontId="23" fillId="0" borderId="0"/>
    <xf numFmtId="189" fontId="23" fillId="0" borderId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66" fontId="22" fillId="0" borderId="0">
      <alignment horizontal="left" wrapText="1"/>
    </xf>
    <xf numFmtId="191" fontId="23" fillId="0" borderId="0"/>
    <xf numFmtId="191" fontId="23" fillId="0" borderId="0"/>
    <xf numFmtId="10" fontId="18" fillId="0" borderId="0" applyFont="0" applyFill="0" applyBorder="0" applyAlignment="0" applyProtection="0"/>
    <xf numFmtId="191" fontId="23" fillId="0" borderId="0"/>
    <xf numFmtId="191" fontId="23" fillId="0" borderId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173" fontId="23" fillId="0" borderId="0"/>
    <xf numFmtId="173" fontId="23" fillId="0" borderId="0"/>
    <xf numFmtId="173" fontId="23" fillId="0" borderId="0"/>
    <xf numFmtId="173" fontId="23" fillId="0" borderId="0"/>
    <xf numFmtId="192" fontId="23" fillId="0" borderId="0"/>
    <xf numFmtId="192" fontId="23" fillId="0" borderId="0"/>
    <xf numFmtId="192" fontId="23" fillId="0" borderId="0"/>
    <xf numFmtId="192" fontId="23" fillId="0" borderId="0"/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23" fillId="54" borderId="16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90" fillId="105" borderId="16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166" fontId="22" fillId="0" borderId="0">
      <alignment horizontal="left" wrapTex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166" fontId="22" fillId="0" borderId="0">
      <alignment horizontal="left" wrapText="1"/>
    </xf>
    <xf numFmtId="4" fontId="23" fillId="62" borderId="16" applyNumberFormat="0" applyProtection="0">
      <alignment horizontal="left" vertical="center" indent="1"/>
    </xf>
    <xf numFmtId="4" fontId="92" fillId="0" borderId="0" applyNumberFormat="0" applyProtection="0">
      <alignment horizontal="left"/>
    </xf>
    <xf numFmtId="4" fontId="23" fillId="62" borderId="16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106" borderId="0" applyNumberFormat="0" applyProtection="0">
      <alignment horizontal="left" vertical="center" indent="1"/>
    </xf>
    <xf numFmtId="4" fontId="88" fillId="106" borderId="0" applyNumberFormat="0" applyProtection="0">
      <alignment horizontal="left" vertical="center" indent="1"/>
    </xf>
    <xf numFmtId="4" fontId="92" fillId="0" borderId="0" applyNumberFormat="0" applyProtection="0">
      <alignment horizontal="left"/>
    </xf>
    <xf numFmtId="166" fontId="22" fillId="0" borderId="0">
      <alignment horizontal="left" wrapText="1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108" borderId="42" applyNumberFormat="0" applyProtection="0">
      <alignment horizontal="left" vertical="center" indent="1"/>
    </xf>
    <xf numFmtId="4" fontId="88" fillId="108" borderId="42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3" fillId="110" borderId="0" applyNumberFormat="0" applyProtection="0">
      <alignment horizontal="left" vertical="center" indent="1"/>
    </xf>
    <xf numFmtId="4" fontId="93" fillId="110" borderId="0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3" fillId="110" borderId="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4" fontId="27" fillId="106" borderId="0" applyNumberFormat="0" applyProtection="0">
      <alignment horizontal="left" vertical="center" indent="1"/>
    </xf>
    <xf numFmtId="4" fontId="27" fillId="106" borderId="0" applyNumberFormat="0" applyProtection="0">
      <alignment horizontal="left" vertical="center" indent="1"/>
    </xf>
    <xf numFmtId="4" fontId="27" fillId="106" borderId="0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106" borderId="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106" borderId="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0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52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23" fillId="87" borderId="16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40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40" borderId="40" applyNumberFormat="0" applyProtection="0">
      <alignment horizontal="left" vertical="top" indent="1"/>
    </xf>
    <xf numFmtId="0" fontId="23" fillId="38" borderId="16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38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38" borderId="40" applyNumberFormat="0" applyProtection="0">
      <alignment horizontal="left" vertical="top" indent="1"/>
    </xf>
    <xf numFmtId="0" fontId="23" fillId="39" borderId="16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23" fillId="39" borderId="16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39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39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49" borderId="43" applyNumberFormat="0">
      <protection locked="0"/>
    </xf>
    <xf numFmtId="166" fontId="22" fillId="0" borderId="0">
      <alignment horizontal="left" wrapText="1"/>
    </xf>
    <xf numFmtId="0" fontId="18" fillId="0" borderId="0"/>
    <xf numFmtId="0" fontId="22" fillId="0" borderId="0"/>
    <xf numFmtId="0" fontId="18" fillId="0" borderId="0"/>
    <xf numFmtId="166" fontId="22" fillId="0" borderId="0">
      <alignment horizontal="left" wrapText="1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0" borderId="0"/>
    <xf numFmtId="0" fontId="22" fillId="0" borderId="0"/>
    <xf numFmtId="0" fontId="18" fillId="0" borderId="0"/>
    <xf numFmtId="0" fontId="47" fillId="52" borderId="44" applyBorder="0"/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94" fillId="44" borderId="40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166" fontId="22" fillId="0" borderId="0">
      <alignment horizontal="left" wrapText="1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0" fillId="113" borderId="32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166" fontId="22" fillId="0" borderId="0">
      <alignment horizontal="left" wrapTex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166" fontId="22" fillId="0" borderId="0">
      <alignment horizontal="left" wrapText="1"/>
    </xf>
    <xf numFmtId="4" fontId="23" fillId="0" borderId="16" applyNumberFormat="0" applyProtection="0">
      <alignment horizontal="right" vertical="center"/>
    </xf>
    <xf numFmtId="4" fontId="27" fillId="0" borderId="0" applyNumberFormat="0" applyProtection="0">
      <alignment horizontal="right"/>
    </xf>
    <xf numFmtId="4" fontId="23" fillId="0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39" borderId="40" applyNumberFormat="0" applyProtection="0">
      <alignment horizontal="right" vertical="center"/>
    </xf>
    <xf numFmtId="4" fontId="27" fillId="39" borderId="40" applyNumberFormat="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4" fontId="27" fillId="0" borderId="0" applyNumberFormat="0" applyProtection="0">
      <alignment horizontal="right"/>
    </xf>
    <xf numFmtId="166" fontId="22" fillId="0" borderId="0">
      <alignment horizontal="left" wrapText="1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0" borderId="0" applyNumberFormat="0" applyProtection="0">
      <alignment horizontal="left" vertical="center" wrapText="1" indent="1"/>
    </xf>
    <xf numFmtId="4" fontId="88" fillId="0" borderId="0" applyNumberFormat="0" applyProtection="0">
      <alignment horizontal="left" vertical="center" wrapText="1" indent="1"/>
    </xf>
    <xf numFmtId="4" fontId="23" fillId="62" borderId="16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40" borderId="40" applyNumberFormat="0" applyProtection="0">
      <alignment horizontal="left" vertical="center" indent="1"/>
    </xf>
    <xf numFmtId="4" fontId="27" fillId="40" borderId="40" applyNumberFormat="0" applyProtection="0">
      <alignment horizontal="left" vertical="center" indent="1"/>
    </xf>
    <xf numFmtId="166" fontId="22" fillId="0" borderId="0">
      <alignment horizontal="left" wrapText="1"/>
    </xf>
    <xf numFmtId="0" fontId="92" fillId="0" borderId="0" applyNumberFormat="0" applyProtection="0">
      <alignment horizontal="center" wrapText="1"/>
    </xf>
    <xf numFmtId="0" fontId="92" fillId="0" borderId="0" applyNumberFormat="0" applyProtection="0">
      <alignment horizontal="center" wrapText="1"/>
    </xf>
    <xf numFmtId="0" fontId="94" fillId="40" borderId="40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7" fillId="106" borderId="40" applyNumberFormat="0" applyProtection="0">
      <alignment horizontal="left" vertical="top" indent="1"/>
    </xf>
    <xf numFmtId="0" fontId="27" fillId="106" borderId="40" applyNumberFormat="0" applyProtection="0">
      <alignment horizontal="left" vertical="top" indent="1"/>
    </xf>
    <xf numFmtId="0" fontId="92" fillId="0" borderId="0" applyNumberFormat="0" applyProtection="0">
      <alignment horizontal="center" wrapText="1"/>
    </xf>
    <xf numFmtId="166" fontId="22" fillId="0" borderId="0">
      <alignment horizontal="left" wrapText="1"/>
    </xf>
    <xf numFmtId="4" fontId="96" fillId="0" borderId="0" applyNumberFormat="0" applyProtection="0">
      <alignment horizontal="left"/>
    </xf>
    <xf numFmtId="4" fontId="97" fillId="114" borderId="41" applyNumberFormat="0" applyProtection="0">
      <alignment horizontal="left" vertical="center" indent="1"/>
    </xf>
    <xf numFmtId="4" fontId="96" fillId="0" borderId="0" applyNumberFormat="0" applyProtection="0">
      <alignment horizontal="left"/>
    </xf>
    <xf numFmtId="4" fontId="98" fillId="114" borderId="0" applyNumberFormat="0" applyProtection="0">
      <alignment horizontal="left" vertical="center" indent="1"/>
    </xf>
    <xf numFmtId="0" fontId="23" fillId="115" borderId="32"/>
    <xf numFmtId="4" fontId="99" fillId="0" borderId="0" applyNumberFormat="0" applyProtection="0">
      <alignment horizontal="right"/>
    </xf>
    <xf numFmtId="4" fontId="99" fillId="0" borderId="0" applyNumberFormat="0" applyProtection="0">
      <alignment horizontal="right"/>
    </xf>
    <xf numFmtId="4" fontId="99" fillId="0" borderId="0" applyNumberFormat="0" applyProtection="0">
      <alignment horizontal="right"/>
    </xf>
    <xf numFmtId="4" fontId="100" fillId="49" borderId="16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9" fillId="39" borderId="40" applyNumberFormat="0" applyProtection="0">
      <alignment horizontal="right" vertical="center"/>
    </xf>
    <xf numFmtId="0" fontId="101" fillId="0" borderId="0"/>
    <xf numFmtId="0" fontId="102" fillId="0" borderId="0"/>
    <xf numFmtId="0" fontId="103" fillId="116" borderId="0"/>
    <xf numFmtId="0" fontId="103" fillId="116" borderId="0"/>
    <xf numFmtId="166" fontId="22" fillId="0" borderId="0">
      <alignment horizontal="left" wrapText="1"/>
    </xf>
    <xf numFmtId="49" fontId="104" fillId="116" borderId="0"/>
    <xf numFmtId="49" fontId="104" fillId="116" borderId="0"/>
    <xf numFmtId="166" fontId="22" fillId="0" borderId="0">
      <alignment horizontal="left" wrapText="1"/>
    </xf>
    <xf numFmtId="49" fontId="105" fillId="116" borderId="46"/>
    <xf numFmtId="49" fontId="105" fillId="116" borderId="0"/>
    <xf numFmtId="0" fontId="103" fillId="34" borderId="46">
      <protection locked="0"/>
    </xf>
    <xf numFmtId="0" fontId="103" fillId="116" borderId="0"/>
    <xf numFmtId="0" fontId="106" fillId="112" borderId="0"/>
    <xf numFmtId="0" fontId="106" fillId="117" borderId="0"/>
    <xf numFmtId="166" fontId="22" fillId="0" borderId="0">
      <alignment horizontal="left" wrapText="1"/>
    </xf>
    <xf numFmtId="0" fontId="106" fillId="118" borderId="0"/>
    <xf numFmtId="0" fontId="106" fillId="119" borderId="0"/>
    <xf numFmtId="166" fontId="22" fillId="0" borderId="0">
      <alignment horizontal="left" wrapText="1"/>
    </xf>
    <xf numFmtId="0" fontId="106" fillId="120" borderId="0"/>
    <xf numFmtId="0" fontId="106" fillId="121" borderId="0"/>
    <xf numFmtId="166" fontId="22" fillId="0" borderId="0">
      <alignment horizontal="left" wrapText="1"/>
    </xf>
    <xf numFmtId="0" fontId="107" fillId="0" borderId="0" applyNumberFormat="0" applyFill="0" applyBorder="0" applyAlignment="0" applyProtection="0"/>
    <xf numFmtId="37" fontId="23" fillId="49" borderId="47"/>
    <xf numFmtId="175" fontId="18" fillId="49" borderId="47"/>
    <xf numFmtId="175" fontId="18" fillId="49" borderId="47"/>
    <xf numFmtId="175" fontId="18" fillId="49" borderId="47"/>
    <xf numFmtId="175" fontId="18" fillId="49" borderId="47"/>
    <xf numFmtId="37" fontId="23" fillId="49" borderId="47"/>
    <xf numFmtId="0" fontId="47" fillId="44" borderId="47">
      <alignment horizontal="center"/>
    </xf>
    <xf numFmtId="175" fontId="18" fillId="44" borderId="47">
      <alignment horizontal="center"/>
    </xf>
    <xf numFmtId="175" fontId="18" fillId="44" borderId="47">
      <alignment horizontal="center"/>
    </xf>
    <xf numFmtId="175" fontId="18" fillId="44" borderId="47">
      <alignment horizontal="center"/>
    </xf>
    <xf numFmtId="175" fontId="18" fillId="44" borderId="47">
      <alignment horizontal="center"/>
    </xf>
    <xf numFmtId="0" fontId="47" fillId="44" borderId="47">
      <alignment horizontal="center"/>
    </xf>
    <xf numFmtId="37" fontId="10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66" fontId="22" fillId="0" borderId="0">
      <alignment horizontal="left" wrapText="1"/>
    </xf>
    <xf numFmtId="37" fontId="109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66" fontId="22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39" fontId="47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166" fontId="22" fillId="0" borderId="0">
      <alignment horizontal="left" wrapText="1"/>
    </xf>
    <xf numFmtId="0" fontId="23" fillId="49" borderId="0"/>
    <xf numFmtId="175" fontId="18" fillId="49" borderId="0"/>
    <xf numFmtId="175" fontId="18" fillId="49" borderId="0"/>
    <xf numFmtId="175" fontId="18" fillId="49" borderId="0"/>
    <xf numFmtId="175" fontId="18" fillId="49" borderId="0"/>
    <xf numFmtId="166" fontId="22" fillId="0" borderId="0">
      <alignment horizontal="left" wrapText="1"/>
    </xf>
    <xf numFmtId="0" fontId="47" fillId="49" borderId="0"/>
    <xf numFmtId="175" fontId="18" fillId="49" borderId="0"/>
    <xf numFmtId="175" fontId="18" fillId="49" borderId="0"/>
    <xf numFmtId="175" fontId="18" fillId="49" borderId="0"/>
    <xf numFmtId="175" fontId="18" fillId="49" borderId="0"/>
    <xf numFmtId="166" fontId="22" fillId="0" borderId="0">
      <alignment horizontal="left" wrapText="1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66" fontId="22" fillId="0" borderId="0">
      <alignment horizontal="left" wrapText="1"/>
    </xf>
    <xf numFmtId="0" fontId="11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22" fillId="0" borderId="0">
      <alignment horizontal="left" wrapText="1"/>
    </xf>
    <xf numFmtId="0" fontId="107" fillId="0" borderId="0" applyNumberFormat="0" applyFill="0" applyBorder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52" fillId="0" borderId="50" applyNumberFormat="0" applyFill="0" applyAlignment="0" applyProtection="0"/>
    <xf numFmtId="0" fontId="111" fillId="0" borderId="50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166" fontId="22" fillId="0" borderId="0">
      <alignment horizontal="left" wrapText="1"/>
    </xf>
    <xf numFmtId="0" fontId="52" fillId="0" borderId="48" applyNumberFormat="0" applyFill="0" applyAlignment="0" applyProtection="0"/>
    <xf numFmtId="0" fontId="16" fillId="0" borderId="9" applyNumberFormat="0" applyFill="0" applyAlignment="0" applyProtection="0"/>
    <xf numFmtId="0" fontId="16" fillId="0" borderId="51" applyNumberFormat="0" applyFill="0" applyAlignment="0" applyProtection="0"/>
    <xf numFmtId="0" fontId="16" fillId="0" borderId="51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166" fontId="22" fillId="0" borderId="0">
      <alignment horizontal="left" wrapText="1"/>
    </xf>
    <xf numFmtId="0" fontId="111" fillId="0" borderId="50" applyNumberFormat="0" applyFill="0" applyAlignment="0" applyProtection="0"/>
    <xf numFmtId="0" fontId="52" fillId="0" borderId="48" applyNumberFormat="0" applyFill="0" applyAlignment="0" applyProtection="0"/>
    <xf numFmtId="0" fontId="111" fillId="0" borderId="49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37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166" fontId="22" fillId="0" borderId="0">
      <alignment horizontal="left" wrapText="1"/>
    </xf>
    <xf numFmtId="37" fontId="23" fillId="92" borderId="0" applyNumberFormat="0" applyBorder="0" applyAlignment="0" applyProtection="0"/>
    <xf numFmtId="37" fontId="23" fillId="0" borderId="0"/>
    <xf numFmtId="3" fontId="31" fillId="0" borderId="31" applyProtection="0"/>
    <xf numFmtId="37" fontId="23" fillId="44" borderId="0">
      <protection locked="0"/>
    </xf>
    <xf numFmtId="37" fontId="23" fillId="51" borderId="0"/>
    <xf numFmtId="175" fontId="18" fillId="44" borderId="0">
      <protection locked="0"/>
    </xf>
    <xf numFmtId="175" fontId="18" fillId="44" borderId="0">
      <protection locked="0"/>
    </xf>
    <xf numFmtId="175" fontId="18" fillId="44" borderId="0">
      <protection locked="0"/>
    </xf>
    <xf numFmtId="175" fontId="18" fillId="51" borderId="0"/>
    <xf numFmtId="175" fontId="18" fillId="51" borderId="0"/>
    <xf numFmtId="175" fontId="18" fillId="51" borderId="0"/>
    <xf numFmtId="175" fontId="18" fillId="51" borderId="0"/>
    <xf numFmtId="175" fontId="18" fillId="44" borderId="0">
      <protection locked="0"/>
    </xf>
    <xf numFmtId="166" fontId="22" fillId="0" borderId="0">
      <alignment horizontal="left" wrapText="1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6" fontId="22" fillId="0" borderId="0">
      <alignment horizontal="left" wrapText="1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6" fontId="22" fillId="0" borderId="0">
      <alignment horizontal="left" wrapText="1"/>
    </xf>
    <xf numFmtId="0" fontId="75" fillId="0" borderId="0" applyNumberFormat="0" applyFill="0" applyBorder="0" applyAlignment="0" applyProtection="0"/>
    <xf numFmtId="193" fontId="49" fillId="0" borderId="0">
      <alignment horizontal="center"/>
    </xf>
    <xf numFmtId="0" fontId="50" fillId="0" borderId="0"/>
    <xf numFmtId="0" fontId="118" fillId="0" borderId="0"/>
    <xf numFmtId="43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23" fillId="0" borderId="0"/>
    <xf numFmtId="43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5" fillId="37" borderId="0" applyNumberFormat="0" applyBorder="0" applyAlignment="0" applyProtection="0"/>
    <xf numFmtId="0" fontId="20" fillId="10" borderId="0" applyNumberFormat="0" applyBorder="0" applyAlignment="0" applyProtection="0"/>
    <xf numFmtId="0" fontId="27" fillId="37" borderId="0" applyNumberFormat="0" applyBorder="0" applyAlignment="0" applyProtection="0"/>
    <xf numFmtId="0" fontId="20" fillId="10" borderId="0" applyNumberFormat="0" applyBorder="0" applyAlignment="0" applyProtection="0"/>
    <xf numFmtId="0" fontId="27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5" fillId="41" borderId="0" applyNumberFormat="0" applyBorder="0" applyAlignment="0" applyProtection="0"/>
    <xf numFmtId="0" fontId="20" fillId="14" borderId="0" applyNumberFormat="0" applyBorder="0" applyAlignment="0" applyProtection="0"/>
    <xf numFmtId="0" fontId="27" fillId="41" borderId="0" applyNumberFormat="0" applyBorder="0" applyAlignment="0" applyProtection="0"/>
    <xf numFmtId="0" fontId="20" fillId="14" borderId="0" applyNumberFormat="0" applyBorder="0" applyAlignment="0" applyProtection="0"/>
    <xf numFmtId="0" fontId="27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5" fillId="43" borderId="0" applyNumberFormat="0" applyBorder="0" applyAlignment="0" applyProtection="0"/>
    <xf numFmtId="0" fontId="20" fillId="18" borderId="0" applyNumberFormat="0" applyBorder="0" applyAlignment="0" applyProtection="0"/>
    <xf numFmtId="0" fontId="27" fillId="43" borderId="0" applyNumberFormat="0" applyBorder="0" applyAlignment="0" applyProtection="0"/>
    <xf numFmtId="0" fontId="20" fillId="18" borderId="0" applyNumberFormat="0" applyBorder="0" applyAlignment="0" applyProtection="0"/>
    <xf numFmtId="0" fontId="27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5" fillId="46" borderId="0" applyNumberFormat="0" applyBorder="0" applyAlignment="0" applyProtection="0"/>
    <xf numFmtId="0" fontId="20" fillId="22" borderId="0" applyNumberFormat="0" applyBorder="0" applyAlignment="0" applyProtection="0"/>
    <xf numFmtId="0" fontId="27" fillId="46" borderId="0" applyNumberFormat="0" applyBorder="0" applyAlignment="0" applyProtection="0"/>
    <xf numFmtId="0" fontId="20" fillId="22" borderId="0" applyNumberFormat="0" applyBorder="0" applyAlignment="0" applyProtection="0"/>
    <xf numFmtId="0" fontId="27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26" borderId="0" applyNumberFormat="0" applyBorder="0" applyAlignment="0" applyProtection="0"/>
    <xf numFmtId="0" fontId="27" fillId="50" borderId="0" applyNumberFormat="0" applyBorder="0" applyAlignment="0" applyProtection="0"/>
    <xf numFmtId="0" fontId="20" fillId="26" borderId="0" applyNumberFormat="0" applyBorder="0" applyAlignment="0" applyProtection="0"/>
    <xf numFmtId="0" fontId="27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5" fillId="47" borderId="0" applyNumberFormat="0" applyBorder="0" applyAlignment="0" applyProtection="0"/>
    <xf numFmtId="0" fontId="20" fillId="30" borderId="0" applyNumberFormat="0" applyBorder="0" applyAlignment="0" applyProtection="0"/>
    <xf numFmtId="0" fontId="27" fillId="47" borderId="0" applyNumberFormat="0" applyBorder="0" applyAlignment="0" applyProtection="0"/>
    <xf numFmtId="0" fontId="20" fillId="30" borderId="0" applyNumberFormat="0" applyBorder="0" applyAlignment="0" applyProtection="0"/>
    <xf numFmtId="0" fontId="27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5" fillId="38" borderId="0" applyNumberFormat="0" applyBorder="0" applyAlignment="0" applyProtection="0"/>
    <xf numFmtId="0" fontId="20" fillId="11" borderId="0" applyNumberFormat="0" applyBorder="0" applyAlignment="0" applyProtection="0"/>
    <xf numFmtId="0" fontId="27" fillId="38" borderId="0" applyNumberFormat="0" applyBorder="0" applyAlignment="0" applyProtection="0"/>
    <xf numFmtId="0" fontId="20" fillId="11" borderId="0" applyNumberFormat="0" applyBorder="0" applyAlignment="0" applyProtection="0"/>
    <xf numFmtId="0" fontId="27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7" fillId="42" borderId="0" applyNumberFormat="0" applyBorder="0" applyAlignment="0" applyProtection="0"/>
    <xf numFmtId="0" fontId="20" fillId="15" borderId="0" applyNumberFormat="0" applyBorder="0" applyAlignment="0" applyProtection="0"/>
    <xf numFmtId="0" fontId="27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5" fillId="53" borderId="0" applyNumberFormat="0" applyBorder="0" applyAlignment="0" applyProtection="0"/>
    <xf numFmtId="0" fontId="20" fillId="19" borderId="0" applyNumberFormat="0" applyBorder="0" applyAlignment="0" applyProtection="0"/>
    <xf numFmtId="0" fontId="27" fillId="53" borderId="0" applyNumberFormat="0" applyBorder="0" applyAlignment="0" applyProtection="0"/>
    <xf numFmtId="0" fontId="20" fillId="19" borderId="0" applyNumberFormat="0" applyBorder="0" applyAlignment="0" applyProtection="0"/>
    <xf numFmtId="0" fontId="27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4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5" fillId="46" borderId="0" applyNumberFormat="0" applyBorder="0" applyAlignment="0" applyProtection="0"/>
    <xf numFmtId="0" fontId="20" fillId="23" borderId="0" applyNumberFormat="0" applyBorder="0" applyAlignment="0" applyProtection="0"/>
    <xf numFmtId="0" fontId="27" fillId="46" borderId="0" applyNumberFormat="0" applyBorder="0" applyAlignment="0" applyProtection="0"/>
    <xf numFmtId="0" fontId="20" fillId="23" borderId="0" applyNumberFormat="0" applyBorder="0" applyAlignment="0" applyProtection="0"/>
    <xf numFmtId="0" fontId="27" fillId="4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5" fillId="38" borderId="0" applyNumberFormat="0" applyBorder="0" applyAlignment="0" applyProtection="0"/>
    <xf numFmtId="0" fontId="20" fillId="27" borderId="0" applyNumberFormat="0" applyBorder="0" applyAlignment="0" applyProtection="0"/>
    <xf numFmtId="0" fontId="27" fillId="38" borderId="0" applyNumberFormat="0" applyBorder="0" applyAlignment="0" applyProtection="0"/>
    <xf numFmtId="0" fontId="20" fillId="27" borderId="0" applyNumberFormat="0" applyBorder="0" applyAlignment="0" applyProtection="0"/>
    <xf numFmtId="0" fontId="27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5" fillId="57" borderId="0" applyNumberFormat="0" applyBorder="0" applyAlignment="0" applyProtection="0"/>
    <xf numFmtId="0" fontId="20" fillId="31" borderId="0" applyNumberFormat="0" applyBorder="0" applyAlignment="0" applyProtection="0"/>
    <xf numFmtId="0" fontId="27" fillId="57" borderId="0" applyNumberFormat="0" applyBorder="0" applyAlignment="0" applyProtection="0"/>
    <xf numFmtId="0" fontId="20" fillId="31" borderId="0" applyNumberFormat="0" applyBorder="0" applyAlignment="0" applyProtection="0"/>
    <xf numFmtId="0" fontId="27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125" fillId="12" borderId="0" applyNumberFormat="0" applyBorder="0" applyAlignment="0" applyProtection="0"/>
    <xf numFmtId="0" fontId="17" fillId="12" borderId="0" applyNumberFormat="0" applyBorder="0" applyAlignment="0" applyProtection="0"/>
    <xf numFmtId="0" fontId="125" fillId="12" borderId="0" applyNumberFormat="0" applyBorder="0" applyAlignment="0" applyProtection="0"/>
    <xf numFmtId="0" fontId="125" fillId="12" borderId="0" applyNumberFormat="0" applyBorder="0" applyAlignment="0" applyProtection="0"/>
    <xf numFmtId="0" fontId="125" fillId="12" borderId="0" applyNumberFormat="0" applyBorder="0" applyAlignment="0" applyProtection="0"/>
    <xf numFmtId="0" fontId="125" fillId="16" borderId="0" applyNumberFormat="0" applyBorder="0" applyAlignment="0" applyProtection="0"/>
    <xf numFmtId="0" fontId="17" fillId="16" borderId="0" applyNumberFormat="0" applyBorder="0" applyAlignment="0" applyProtection="0"/>
    <xf numFmtId="0" fontId="125" fillId="16" borderId="0" applyNumberFormat="0" applyBorder="0" applyAlignment="0" applyProtection="0"/>
    <xf numFmtId="0" fontId="125" fillId="16" borderId="0" applyNumberFormat="0" applyBorder="0" applyAlignment="0" applyProtection="0"/>
    <xf numFmtId="0" fontId="125" fillId="16" borderId="0" applyNumberFormat="0" applyBorder="0" applyAlignment="0" applyProtection="0"/>
    <xf numFmtId="0" fontId="125" fillId="20" borderId="0" applyNumberFormat="0" applyBorder="0" applyAlignment="0" applyProtection="0"/>
    <xf numFmtId="0" fontId="17" fillId="20" borderId="0" applyNumberFormat="0" applyBorder="0" applyAlignment="0" applyProtection="0"/>
    <xf numFmtId="0" fontId="125" fillId="20" borderId="0" applyNumberFormat="0" applyBorder="0" applyAlignment="0" applyProtection="0"/>
    <xf numFmtId="0" fontId="125" fillId="20" borderId="0" applyNumberFormat="0" applyBorder="0" applyAlignment="0" applyProtection="0"/>
    <xf numFmtId="0" fontId="125" fillId="20" borderId="0" applyNumberFormat="0" applyBorder="0" applyAlignment="0" applyProtection="0"/>
    <xf numFmtId="0" fontId="125" fillId="24" borderId="0" applyNumberFormat="0" applyBorder="0" applyAlignment="0" applyProtection="0"/>
    <xf numFmtId="0" fontId="17" fillId="24" borderId="0" applyNumberFormat="0" applyBorder="0" applyAlignment="0" applyProtection="0"/>
    <xf numFmtId="0" fontId="125" fillId="24" borderId="0" applyNumberFormat="0" applyBorder="0" applyAlignment="0" applyProtection="0"/>
    <xf numFmtId="0" fontId="125" fillId="24" borderId="0" applyNumberFormat="0" applyBorder="0" applyAlignment="0" applyProtection="0"/>
    <xf numFmtId="0" fontId="125" fillId="24" borderId="0" applyNumberFormat="0" applyBorder="0" applyAlignment="0" applyProtection="0"/>
    <xf numFmtId="0" fontId="125" fillId="28" borderId="0" applyNumberFormat="0" applyBorder="0" applyAlignment="0" applyProtection="0"/>
    <xf numFmtId="0" fontId="17" fillId="28" borderId="0" applyNumberFormat="0" applyBorder="0" applyAlignment="0" applyProtection="0"/>
    <xf numFmtId="0" fontId="125" fillId="28" borderId="0" applyNumberFormat="0" applyBorder="0" applyAlignment="0" applyProtection="0"/>
    <xf numFmtId="0" fontId="125" fillId="28" borderId="0" applyNumberFormat="0" applyBorder="0" applyAlignment="0" applyProtection="0"/>
    <xf numFmtId="0" fontId="125" fillId="28" borderId="0" applyNumberFormat="0" applyBorder="0" applyAlignment="0" applyProtection="0"/>
    <xf numFmtId="0" fontId="125" fillId="32" borderId="0" applyNumberFormat="0" applyBorder="0" applyAlignment="0" applyProtection="0"/>
    <xf numFmtId="0" fontId="17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8" borderId="0" applyNumberFormat="0" applyBorder="0" applyAlignment="0" applyProtection="0"/>
    <xf numFmtId="0" fontId="28" fillId="78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0" borderId="0" applyNumberFormat="0" applyBorder="0" applyAlignment="0" applyProtection="0"/>
    <xf numFmtId="37" fontId="126" fillId="34" borderId="10" applyBorder="0" applyProtection="0">
      <alignment vertical="center"/>
    </xf>
    <xf numFmtId="0" fontId="127" fillId="3" borderId="0" applyNumberFormat="0" applyBorder="0" applyAlignment="0" applyProtection="0"/>
    <xf numFmtId="0" fontId="35" fillId="41" borderId="0" applyNumberFormat="0" applyBorder="0" applyAlignment="0" applyProtection="0"/>
    <xf numFmtId="0" fontId="7" fillId="3" borderId="0" applyNumberFormat="0" applyBorder="0" applyAlignment="0" applyProtection="0"/>
    <xf numFmtId="0" fontId="127" fillId="3" borderId="0" applyNumberFormat="0" applyBorder="0" applyAlignment="0" applyProtection="0"/>
    <xf numFmtId="0" fontId="127" fillId="3" borderId="0" applyNumberFormat="0" applyBorder="0" applyAlignment="0" applyProtection="0"/>
    <xf numFmtId="0" fontId="127" fillId="3" borderId="0" applyNumberFormat="0" applyBorder="0" applyAlignment="0" applyProtection="0"/>
    <xf numFmtId="5" fontId="128" fillId="0" borderId="71">
      <protection locked="0"/>
    </xf>
    <xf numFmtId="0" fontId="129" fillId="130" borderId="0" applyBorder="0">
      <alignment horizontal="left" vertical="center" indent="1"/>
    </xf>
    <xf numFmtId="0" fontId="42" fillId="51" borderId="15" applyNumberFormat="0" applyAlignment="0" applyProtection="0"/>
    <xf numFmtId="0" fontId="13" fillId="7" borderId="7" applyNumberFormat="0" applyAlignment="0" applyProtection="0"/>
    <xf numFmtId="0" fontId="45" fillId="96" borderId="17" applyNumberFormat="0" applyAlignment="0" applyProtection="0"/>
    <xf numFmtId="41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130" fillId="0" borderId="72"/>
    <xf numFmtId="4" fontId="128" fillId="131" borderId="72">
      <protection locked="0"/>
    </xf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2" borderId="0" applyNumberFormat="0" applyBorder="0" applyAlignment="0" applyProtection="0"/>
    <xf numFmtId="0" fontId="57" fillId="4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4" fontId="128" fillId="132" borderId="72"/>
    <xf numFmtId="43" fontId="117" fillId="0" borderId="73"/>
    <xf numFmtId="37" fontId="133" fillId="92" borderId="55" applyFill="0">
      <alignment vertical="center"/>
    </xf>
    <xf numFmtId="0" fontId="133" fillId="94" borderId="74" applyNumberFormat="0">
      <alignment horizontal="left" vertical="top" indent="1"/>
    </xf>
    <xf numFmtId="0" fontId="133" fillId="34" borderId="0" applyBorder="0">
      <alignment horizontal="left" vertical="center" indent="1"/>
    </xf>
    <xf numFmtId="0" fontId="133" fillId="0" borderId="74" applyNumberFormat="0" applyFill="0">
      <alignment horizontal="centerContinuous" vertical="top"/>
    </xf>
    <xf numFmtId="0" fontId="62" fillId="0" borderId="20" applyNumberFormat="0" applyFill="0" applyAlignment="0" applyProtection="0"/>
    <xf numFmtId="0" fontId="64" fillId="0" borderId="22" applyNumberFormat="0" applyFill="0" applyAlignment="0" applyProtection="0"/>
    <xf numFmtId="0" fontId="66" fillId="0" borderId="29" applyNumberFormat="0" applyFill="0" applyAlignment="0" applyProtection="0"/>
    <xf numFmtId="0" fontId="13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73" fillId="47" borderId="15" applyNumberFormat="0" applyAlignment="0" applyProtection="0"/>
    <xf numFmtId="43" fontId="117" fillId="0" borderId="52"/>
    <xf numFmtId="0" fontId="76" fillId="0" borderId="36" applyNumberFormat="0" applyFill="0" applyAlignment="0" applyProtection="0"/>
    <xf numFmtId="44" fontId="117" fillId="0" borderId="70"/>
    <xf numFmtId="0" fontId="135" fillId="4" borderId="0" applyNumberFormat="0" applyBorder="0" applyAlignment="0" applyProtection="0"/>
    <xf numFmtId="0" fontId="79" fillId="54" borderId="0" applyNumberFormat="0" applyBorder="0" applyAlignment="0" applyProtection="0"/>
    <xf numFmtId="0" fontId="8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6" fillId="92" borderId="0">
      <alignment horizontal="left" wrapText="1" inden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23" fillId="0" borderId="0"/>
    <xf numFmtId="0" fontId="123" fillId="0" borderId="0"/>
    <xf numFmtId="0" fontId="123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23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0" borderId="0"/>
    <xf numFmtId="0" fontId="123" fillId="0" borderId="0"/>
    <xf numFmtId="0" fontId="27" fillId="0" borderId="0">
      <alignment vertical="top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18" fillId="0" borderId="0"/>
    <xf numFmtId="0" fontId="23" fillId="103" borderId="0"/>
    <xf numFmtId="0" fontId="27" fillId="0" borderId="0">
      <alignment vertical="top"/>
    </xf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166" fontId="18" fillId="0" borderId="0">
      <alignment horizontal="left" wrapText="1"/>
    </xf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66" fontId="18" fillId="0" borderId="0">
      <alignment horizontal="left" wrapText="1"/>
    </xf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7" fillId="0" borderId="0"/>
    <xf numFmtId="0" fontId="20" fillId="8" borderId="8" applyNumberFormat="0" applyFont="0" applyAlignment="0" applyProtection="0"/>
    <xf numFmtId="0" fontId="18" fillId="0" borderId="0"/>
    <xf numFmtId="0" fontId="20" fillId="8" borderId="8" applyNumberFormat="0" applyFont="0" applyAlignment="0" applyProtection="0"/>
    <xf numFmtId="0" fontId="18" fillId="0" borderId="0"/>
    <xf numFmtId="0" fontId="20" fillId="8" borderId="8" applyNumberFormat="0" applyFont="0" applyAlignment="0" applyProtection="0"/>
    <xf numFmtId="0" fontId="18" fillId="44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44" borderId="37" applyNumberFormat="0" applyFont="0" applyAlignment="0" applyProtection="0"/>
    <xf numFmtId="0" fontId="1" fillId="8" borderId="8" applyNumberFormat="0" applyFont="0" applyAlignment="0" applyProtection="0"/>
    <xf numFmtId="0" fontId="2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88" borderId="37" applyNumberFormat="0" applyFont="0" applyAlignment="0" applyProtection="0"/>
    <xf numFmtId="0" fontId="18" fillId="0" borderId="0"/>
    <xf numFmtId="188" fontId="84" fillId="104" borderId="32" applyNumberFormat="0" applyFont="0" applyFill="0" applyAlignment="0" applyProtection="0"/>
    <xf numFmtId="0" fontId="138" fillId="6" borderId="5" applyNumberFormat="0" applyAlignment="0" applyProtection="0"/>
    <xf numFmtId="0" fontId="138" fillId="6" borderId="5" applyNumberFormat="0" applyAlignment="0" applyProtection="0"/>
    <xf numFmtId="0" fontId="138" fillId="6" borderId="5" applyNumberFormat="0" applyAlignment="0" applyProtection="0"/>
    <xf numFmtId="0" fontId="138" fillId="6" borderId="5" applyNumberFormat="0" applyAlignment="0" applyProtection="0"/>
    <xf numFmtId="0" fontId="85" fillId="51" borderId="39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197" fontId="23" fillId="67" borderId="75"/>
    <xf numFmtId="198" fontId="23" fillId="0" borderId="75" applyFont="0" applyFill="0" applyBorder="0" applyAlignment="0" applyProtection="0">
      <protection locked="0"/>
    </xf>
    <xf numFmtId="2" fontId="140" fillId="0" borderId="0">
      <protection locked="0"/>
    </xf>
    <xf numFmtId="0" fontId="18" fillId="0" borderId="0"/>
    <xf numFmtId="4" fontId="18" fillId="52" borderId="41" applyNumberFormat="0" applyProtection="0">
      <alignment horizontal="left" vertical="center" indent="1"/>
    </xf>
    <xf numFmtId="0" fontId="18" fillId="0" borderId="0"/>
    <xf numFmtId="4" fontId="27" fillId="0" borderId="0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0" fontId="18" fillId="0" borderId="0"/>
    <xf numFmtId="4" fontId="93" fillId="52" borderId="0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0" borderId="0"/>
    <xf numFmtId="0" fontId="23" fillId="52" borderId="40" applyNumberFormat="0" applyProtection="0">
      <alignment horizontal="left" vertical="top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top" indent="1"/>
    </xf>
    <xf numFmtId="0" fontId="18" fillId="38" borderId="40" applyNumberFormat="0" applyProtection="0">
      <alignment horizontal="left" vertical="center" indent="1"/>
    </xf>
    <xf numFmtId="0" fontId="18" fillId="0" borderId="0"/>
    <xf numFmtId="0" fontId="18" fillId="38" borderId="40" applyNumberFormat="0" applyProtection="0">
      <alignment horizontal="left" vertical="top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top" indent="1"/>
    </xf>
    <xf numFmtId="0" fontId="18" fillId="0" borderId="0"/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49" borderId="32" applyNumberFormat="0">
      <protection locked="0"/>
    </xf>
    <xf numFmtId="0" fontId="18" fillId="0" borderId="0"/>
    <xf numFmtId="0" fontId="23" fillId="49" borderId="43" applyNumberFormat="0">
      <protection locked="0"/>
    </xf>
    <xf numFmtId="4" fontId="90" fillId="113" borderId="32" applyNumberFormat="0" applyProtection="0">
      <alignment vertical="center"/>
    </xf>
    <xf numFmtId="0" fontId="18" fillId="0" borderId="0"/>
    <xf numFmtId="0" fontId="18" fillId="0" borderId="0"/>
    <xf numFmtId="0" fontId="23" fillId="115" borderId="32"/>
    <xf numFmtId="0" fontId="18" fillId="133" borderId="0"/>
    <xf numFmtId="0" fontId="141" fillId="0" borderId="0">
      <alignment horizontal="right"/>
    </xf>
    <xf numFmtId="0" fontId="142" fillId="0" borderId="0"/>
    <xf numFmtId="0" fontId="52" fillId="0" borderId="50" applyNumberFormat="0" applyFill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" fontId="145" fillId="34" borderId="15">
      <alignment readingOrder="1"/>
      <protection locked="0"/>
    </xf>
    <xf numFmtId="4" fontId="145" fillId="130" borderId="15">
      <alignment readingOrder="1"/>
      <protection locked="0"/>
    </xf>
    <xf numFmtId="41" fontId="18" fillId="0" borderId="0" applyFont="0" applyFill="0" applyBorder="0" applyAlignment="0" applyProtection="0"/>
    <xf numFmtId="0" fontId="150" fillId="92" borderId="15" applyNumberFormat="0">
      <alignment readingOrder="1"/>
      <protection locked="0"/>
    </xf>
    <xf numFmtId="0" fontId="150" fillId="92" borderId="15" applyNumberFormat="0">
      <alignment readingOrder="1"/>
      <protection locked="0"/>
    </xf>
    <xf numFmtId="0" fontId="151" fillId="0" borderId="15" applyNumberFormat="0">
      <alignment readingOrder="1"/>
      <protection locked="0"/>
    </xf>
    <xf numFmtId="0" fontId="145" fillId="0" borderId="15" applyNumberFormat="0">
      <alignment readingOrder="1"/>
      <protection locked="0"/>
    </xf>
    <xf numFmtId="202" fontId="145" fillId="92" borderId="15">
      <alignment readingOrder="1"/>
      <protection locked="0"/>
    </xf>
    <xf numFmtId="202" fontId="152" fillId="92" borderId="15">
      <alignment readingOrder="1"/>
      <protection locked="0"/>
    </xf>
    <xf numFmtId="0" fontId="145" fillId="136" borderId="15" applyNumberFormat="0">
      <alignment readingOrder="1"/>
      <protection locked="0"/>
    </xf>
    <xf numFmtId="4" fontId="145" fillId="130" borderId="15">
      <alignment horizontal="center" readingOrder="1"/>
      <protection locked="0"/>
    </xf>
    <xf numFmtId="0" fontId="145" fillId="34" borderId="15" applyNumberFormat="0">
      <alignment horizontal="center" readingOrder="1"/>
      <protection locked="0"/>
    </xf>
    <xf numFmtId="4" fontId="145" fillId="34" borderId="15">
      <alignment readingOrder="1"/>
      <protection locked="0"/>
    </xf>
    <xf numFmtId="4" fontId="145" fillId="130" borderId="15">
      <alignment readingOrder="1"/>
      <protection locked="0"/>
    </xf>
    <xf numFmtId="2" fontId="18" fillId="0" borderId="0" applyFill="0" applyBorder="0" applyProtection="0">
      <alignment horizontal="right"/>
    </xf>
    <xf numFmtId="14" fontId="153" fillId="137" borderId="77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40" fontId="22" fillId="0" borderId="0" applyFont="0" applyFill="0" applyBorder="0" applyAlignment="0" applyProtection="0"/>
    <xf numFmtId="43" fontId="154" fillId="0" borderId="0" applyFont="0" applyFill="0" applyBorder="0" applyAlignment="0" applyProtection="0"/>
    <xf numFmtId="178" fontId="18" fillId="0" borderId="0" applyFont="0" applyFill="0" applyBorder="0" applyAlignment="0" applyProtection="0"/>
    <xf numFmtId="38" fontId="23" fillId="92" borderId="0" applyNumberFormat="0" applyBorder="0" applyAlignment="0" applyProtection="0"/>
    <xf numFmtId="10" fontId="23" fillId="34" borderId="32" applyNumberFormat="0" applyBorder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55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0" fontId="91" fillId="54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39" borderId="41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47" fillId="52" borderId="44" applyBorder="0"/>
    <xf numFmtId="0" fontId="47" fillId="52" borderId="44" applyBorder="0"/>
    <xf numFmtId="0" fontId="47" fillId="52" borderId="44" applyBorder="0"/>
    <xf numFmtId="0" fontId="47" fillId="52" borderId="44" applyBorder="0"/>
    <xf numFmtId="0" fontId="47" fillId="52" borderId="44" applyBorder="0"/>
    <xf numFmtId="4" fontId="94" fillId="44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94" fillId="51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0" fontId="94" fillId="44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0" fontId="94" fillId="40" borderId="40" applyNumberFormat="0" applyProtection="0">
      <alignment horizontal="left" vertical="top" indent="1"/>
    </xf>
    <xf numFmtId="0" fontId="94" fillId="40" borderId="40" applyNumberFormat="0" applyProtection="0">
      <alignment horizontal="left" vertical="top" indent="1"/>
    </xf>
    <xf numFmtId="4" fontId="97" fillId="114" borderId="41" applyNumberFormat="0" applyProtection="0">
      <alignment horizontal="left" vertical="center" indent="1"/>
    </xf>
    <xf numFmtId="4" fontId="97" fillId="114" borderId="41" applyNumberFormat="0" applyProtection="0">
      <alignment horizontal="left" vertical="center" indent="1"/>
    </xf>
    <xf numFmtId="4" fontId="97" fillId="114" borderId="41" applyNumberFormat="0" applyProtection="0">
      <alignment horizontal="left" vertical="center" indent="1"/>
    </xf>
    <xf numFmtId="0" fontId="23" fillId="115" borderId="32"/>
    <xf numFmtId="0" fontId="23" fillId="115" borderId="32"/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37" fontId="23" fillId="92" borderId="0" applyNumberFormat="0" applyBorder="0" applyAlignment="0" applyProtection="0"/>
    <xf numFmtId="37" fontId="23" fillId="0" borderId="0"/>
    <xf numFmtId="37" fontId="23" fillId="92" borderId="0" applyNumberFormat="0" applyBorder="0" applyAlignment="0" applyProtection="0"/>
    <xf numFmtId="0" fontId="23" fillId="103" borderId="0"/>
    <xf numFmtId="0" fontId="139" fillId="0" borderId="0"/>
    <xf numFmtId="0" fontId="156" fillId="0" borderId="0"/>
    <xf numFmtId="43" fontId="156" fillId="0" borderId="0" applyFont="0" applyFill="0" applyBorder="0" applyAlignment="0" applyProtection="0"/>
    <xf numFmtId="44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41" fontId="156" fillId="0" borderId="0" applyFont="0" applyFill="0" applyBorder="0" applyAlignment="0" applyProtection="0"/>
    <xf numFmtId="0" fontId="127" fillId="3" borderId="0" applyNumberFormat="0" applyBorder="0" applyAlignment="0" applyProtection="0"/>
    <xf numFmtId="177" fontId="23" fillId="0" borderId="0" applyFill="0" applyBorder="0" applyAlignment="0"/>
    <xf numFmtId="0" fontId="157" fillId="0" borderId="0" applyNumberFormat="0" applyAlignment="0">
      <alignment horizontal="left"/>
    </xf>
    <xf numFmtId="0" fontId="158" fillId="0" borderId="0" applyNumberFormat="0" applyAlignment="0">
      <alignment horizontal="left"/>
    </xf>
    <xf numFmtId="14" fontId="159" fillId="0" borderId="0" applyNumberFormat="0" applyFill="0" applyBorder="0" applyAlignment="0" applyProtection="0">
      <alignment horizontal="left"/>
    </xf>
    <xf numFmtId="40" fontId="160" fillId="0" borderId="0" applyBorder="0">
      <alignment horizontal="right"/>
    </xf>
    <xf numFmtId="0" fontId="123" fillId="0" borderId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" fontId="145" fillId="34" borderId="15">
      <alignment readingOrder="1"/>
      <protection locked="0"/>
    </xf>
    <xf numFmtId="4" fontId="145" fillId="34" borderId="15">
      <alignment readingOrder="1"/>
      <protection locked="0"/>
    </xf>
    <xf numFmtId="4" fontId="145" fillId="34" borderId="15">
      <alignment readingOrder="1"/>
      <protection locked="0"/>
    </xf>
    <xf numFmtId="4" fontId="145" fillId="130" borderId="15">
      <alignment readingOrder="1"/>
      <protection locked="0"/>
    </xf>
    <xf numFmtId="4" fontId="145" fillId="130" borderId="15">
      <alignment readingOrder="1"/>
      <protection locked="0"/>
    </xf>
    <xf numFmtId="4" fontId="145" fillId="130" borderId="15">
      <alignment readingOrder="1"/>
      <protection locked="0"/>
    </xf>
    <xf numFmtId="0" fontId="28" fillId="58" borderId="0" applyNumberFormat="0" applyBorder="0" applyAlignment="0" applyProtection="0"/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5" fontId="128" fillId="0" borderId="71">
      <protection locked="0"/>
    </xf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1" fillId="49" borderId="15" applyNumberFormat="0" applyAlignment="0" applyProtection="0"/>
    <xf numFmtId="0" fontId="41" fillId="49" borderId="15" applyNumberFormat="0" applyAlignment="0" applyProtection="0"/>
    <xf numFmtId="0" fontId="41" fillId="49" borderId="15" applyNumberFormat="0" applyAlignment="0" applyProtection="0"/>
    <xf numFmtId="0" fontId="42" fillId="51" borderId="15" applyNumberFormat="0" applyAlignment="0" applyProtection="0"/>
    <xf numFmtId="0" fontId="42" fillId="51" borderId="15" applyNumberFormat="0" applyAlignment="0" applyProtection="0"/>
    <xf numFmtId="0" fontId="42" fillId="51" borderId="15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0" fillId="48" borderId="16" applyNumberFormat="0" applyAlignment="0" applyProtection="0"/>
    <xf numFmtId="0" fontId="40" fillId="48" borderId="16" applyNumberFormat="0" applyAlignment="0" applyProtection="0"/>
    <xf numFmtId="0" fontId="40" fillId="48" borderId="16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0" fillId="95" borderId="16" applyNumberFormat="0" applyAlignment="0" applyProtection="0"/>
    <xf numFmtId="0" fontId="42" fillId="51" borderId="15" applyNumberFormat="0" applyAlignment="0" applyProtection="0"/>
    <xf numFmtId="0" fontId="42" fillId="51" borderId="15" applyNumberFormat="0" applyAlignment="0" applyProtection="0"/>
    <xf numFmtId="0" fontId="42" fillId="51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0" fontId="39" fillId="94" borderId="15" applyNumberFormat="0" applyAlignment="0" applyProtection="0"/>
    <xf numFmtId="43" fontId="1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37" fontId="161" fillId="139" borderId="71" applyBorder="0">
      <alignment horizontal="left" vertical="center" indent="1"/>
    </xf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1" fillId="54" borderId="15" applyNumberFormat="0" applyAlignment="0" applyProtection="0"/>
    <xf numFmtId="0" fontId="71" fillId="54" borderId="15" applyNumberFormat="0" applyAlignment="0" applyProtection="0"/>
    <xf numFmtId="0" fontId="71" fillId="54" borderId="15" applyNumberFormat="0" applyAlignment="0" applyProtection="0"/>
    <xf numFmtId="0" fontId="73" fillId="47" borderId="15" applyNumberFormat="0" applyAlignment="0" applyProtection="0"/>
    <xf numFmtId="0" fontId="73" fillId="47" borderId="15" applyNumberFormat="0" applyAlignment="0" applyProtection="0"/>
    <xf numFmtId="0" fontId="73" fillId="47" borderId="15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3" fillId="47" borderId="16" applyNumberFormat="0" applyAlignment="0" applyProtection="0"/>
    <xf numFmtId="0" fontId="73" fillId="47" borderId="16" applyNumberFormat="0" applyAlignment="0" applyProtection="0"/>
    <xf numFmtId="0" fontId="73" fillId="47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2" fillId="89" borderId="16" applyNumberFormat="0" applyAlignment="0" applyProtection="0"/>
    <xf numFmtId="0" fontId="73" fillId="47" borderId="15" applyNumberFormat="0" applyAlignment="0" applyProtection="0"/>
    <xf numFmtId="0" fontId="73" fillId="47" borderId="15" applyNumberFormat="0" applyAlignment="0" applyProtection="0"/>
    <xf numFmtId="0" fontId="73" fillId="47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43" fontId="117" fillId="0" borderId="52"/>
    <xf numFmtId="43" fontId="117" fillId="0" borderId="52"/>
    <xf numFmtId="43" fontId="117" fillId="0" borderId="52"/>
    <xf numFmtId="185" fontId="23" fillId="0" borderId="32">
      <alignment horizontal="right"/>
    </xf>
    <xf numFmtId="185" fontId="23" fillId="0" borderId="32">
      <alignment horizontal="right"/>
    </xf>
    <xf numFmtId="185" fontId="23" fillId="0" borderId="32">
      <alignment horizontal="right"/>
    </xf>
    <xf numFmtId="185" fontId="23" fillId="0" borderId="32">
      <alignment horizontal="right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23" fillId="88" borderId="16" applyNumberFormat="0" applyFont="0" applyAlignment="0" applyProtection="0"/>
    <xf numFmtId="0" fontId="23" fillId="88" borderId="16" applyNumberFormat="0" applyFont="0" applyAlignment="0" applyProtection="0"/>
    <xf numFmtId="0" fontId="23" fillId="88" borderId="16" applyNumberFormat="0" applyFont="0" applyAlignment="0" applyProtection="0"/>
    <xf numFmtId="0" fontId="22" fillId="44" borderId="37" applyNumberFormat="0" applyFont="0" applyAlignment="0" applyProtection="0"/>
    <xf numFmtId="0" fontId="22" fillId="44" borderId="37" applyNumberFormat="0" applyFont="0" applyAlignment="0" applyProtection="0"/>
    <xf numFmtId="0" fontId="22" fillId="44" borderId="37" applyNumberFormat="0" applyFont="0" applyAlignment="0" applyProtection="0"/>
    <xf numFmtId="0" fontId="18" fillId="44" borderId="37" applyNumberFormat="0" applyFont="0" applyAlignment="0" applyProtection="0"/>
    <xf numFmtId="0" fontId="18" fillId="44" borderId="37" applyNumberFormat="0" applyFont="0" applyAlignment="0" applyProtection="0"/>
    <xf numFmtId="0" fontId="18" fillId="44" borderId="37" applyNumberFormat="0" applyFont="0" applyAlignment="0" applyProtection="0"/>
    <xf numFmtId="0" fontId="23" fillId="88" borderId="16" applyNumberFormat="0" applyFont="0" applyAlignment="0" applyProtection="0"/>
    <xf numFmtId="0" fontId="23" fillId="88" borderId="16" applyNumberFormat="0" applyFont="0" applyAlignment="0" applyProtection="0"/>
    <xf numFmtId="0" fontId="23" fillId="88" borderId="16" applyNumberFormat="0" applyFont="0" applyAlignment="0" applyProtection="0"/>
    <xf numFmtId="0" fontId="25" fillId="44" borderId="38" applyNumberFormat="0" applyFont="0" applyAlignment="0" applyProtection="0"/>
    <xf numFmtId="0" fontId="25" fillId="44" borderId="38" applyNumberFormat="0" applyFont="0" applyAlignment="0" applyProtection="0"/>
    <xf numFmtId="0" fontId="25" fillId="44" borderId="38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23" fillId="88" borderId="16" applyNumberFormat="0" applyFont="0" applyAlignment="0" applyProtection="0"/>
    <xf numFmtId="0" fontId="23" fillId="88" borderId="16" applyNumberFormat="0" applyFont="0" applyAlignment="0" applyProtection="0"/>
    <xf numFmtId="0" fontId="23" fillId="88" borderId="16" applyNumberFormat="0" applyFont="0" applyAlignment="0" applyProtection="0"/>
    <xf numFmtId="0" fontId="25" fillId="44" borderId="37" applyNumberFormat="0" applyFont="0" applyAlignment="0" applyProtection="0"/>
    <xf numFmtId="0" fontId="25" fillId="44" borderId="37" applyNumberFormat="0" applyFont="0" applyAlignment="0" applyProtection="0"/>
    <xf numFmtId="0" fontId="25" fillId="44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0" fontId="18" fillId="88" borderId="37" applyNumberFormat="0" applyFont="0" applyAlignment="0" applyProtection="0"/>
    <xf numFmtId="188" fontId="84" fillId="104" borderId="88" applyNumberFormat="0" applyFont="0" applyFill="0" applyAlignment="0" applyProtection="0"/>
    <xf numFmtId="188" fontId="84" fillId="104" borderId="88" applyNumberFormat="0" applyFont="0" applyFill="0" applyAlignment="0" applyProtection="0"/>
    <xf numFmtId="188" fontId="84" fillId="104" borderId="88" applyNumberFormat="0" applyFont="0" applyFill="0" applyAlignment="0" applyProtection="0"/>
    <xf numFmtId="188" fontId="84" fillId="104" borderId="88" applyNumberFormat="0" applyFont="0" applyFill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6" fillId="49" borderId="39" applyNumberFormat="0" applyAlignment="0" applyProtection="0"/>
    <xf numFmtId="0" fontId="86" fillId="49" borderId="39" applyNumberFormat="0" applyAlignment="0" applyProtection="0"/>
    <xf numFmtId="0" fontId="86" fillId="49" borderId="39" applyNumberFormat="0" applyAlignment="0" applyProtection="0"/>
    <xf numFmtId="0" fontId="85" fillId="51" borderId="39" applyNumberFormat="0" applyAlignment="0" applyProtection="0"/>
    <xf numFmtId="0" fontId="85" fillId="51" borderId="39" applyNumberFormat="0" applyAlignment="0" applyProtection="0"/>
    <xf numFmtId="0" fontId="85" fillId="51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48" borderId="39" applyNumberFormat="0" applyAlignment="0" applyProtection="0"/>
    <xf numFmtId="0" fontId="85" fillId="48" borderId="39" applyNumberFormat="0" applyAlignment="0" applyProtection="0"/>
    <xf numFmtId="0" fontId="85" fillId="48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95" borderId="39" applyNumberFormat="0" applyAlignment="0" applyProtection="0"/>
    <xf numFmtId="0" fontId="85" fillId="51" borderId="39" applyNumberFormat="0" applyAlignment="0" applyProtection="0"/>
    <xf numFmtId="0" fontId="85" fillId="51" borderId="39" applyNumberFormat="0" applyAlignment="0" applyProtection="0"/>
    <xf numFmtId="0" fontId="85" fillId="51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0" fontId="85" fillId="94" borderId="39" applyNumberFormat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197" fontId="23" fillId="67" borderId="75"/>
    <xf numFmtId="197" fontId="23" fillId="67" borderId="75"/>
    <xf numFmtId="197" fontId="23" fillId="67" borderId="75"/>
    <xf numFmtId="198" fontId="23" fillId="0" borderId="75" applyFont="0" applyFill="0" applyBorder="0" applyAlignment="0" applyProtection="0">
      <protection locked="0"/>
    </xf>
    <xf numFmtId="198" fontId="23" fillId="0" borderId="75" applyFont="0" applyFill="0" applyBorder="0" applyAlignment="0" applyProtection="0">
      <protection locked="0"/>
    </xf>
    <xf numFmtId="198" fontId="23" fillId="0" borderId="75" applyFont="0" applyFill="0" applyBorder="0" applyAlignment="0" applyProtection="0">
      <protection locked="0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23" fillId="54" borderId="16" applyNumberFormat="0" applyProtection="0">
      <alignment vertical="center"/>
    </xf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88" fillId="54" borderId="40" applyNumberFormat="0" applyProtection="0">
      <alignment vertical="center"/>
    </xf>
    <xf numFmtId="4" fontId="90" fillId="105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89" fillId="54" borderId="40" applyNumberFormat="0" applyProtection="0">
      <alignment vertical="center"/>
    </xf>
    <xf numFmtId="4" fontId="89" fillId="54" borderId="40" applyNumberFormat="0" applyProtection="0">
      <alignment vertical="center"/>
    </xf>
    <xf numFmtId="4" fontId="89" fillId="54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89" fillId="105" borderId="40" applyNumberFormat="0" applyProtection="0">
      <alignment vertical="center"/>
    </xf>
    <xf numFmtId="4" fontId="90" fillId="105" borderId="16" applyNumberFormat="0" applyProtection="0">
      <alignment vertical="center"/>
    </xf>
    <xf numFmtId="4" fontId="90" fillId="105" borderId="16" applyNumberFormat="0" applyProtection="0">
      <alignment vertical="center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23" fillId="105" borderId="16" applyNumberFormat="0" applyProtection="0">
      <alignment horizontal="left" vertical="center" indent="1"/>
    </xf>
    <xf numFmtId="4" fontId="88" fillId="54" borderId="40" applyNumberFormat="0" applyProtection="0">
      <alignment horizontal="left" vertical="center" indent="1"/>
    </xf>
    <xf numFmtId="4" fontId="88" fillId="54" borderId="40" applyNumberFormat="0" applyProtection="0">
      <alignment horizontal="left" vertical="center" indent="1"/>
    </xf>
    <xf numFmtId="4" fontId="88" fillId="54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4" fontId="88" fillId="105" borderId="40" applyNumberFormat="0" applyProtection="0">
      <alignment horizontal="left" vertical="center" indent="1"/>
    </xf>
    <xf numFmtId="0" fontId="91" fillId="54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0" fontId="88" fillId="54" borderId="40" applyNumberFormat="0" applyProtection="0">
      <alignment horizontal="left" vertical="top" indent="1"/>
    </xf>
    <xf numFmtId="0" fontId="88" fillId="54" borderId="40" applyNumberFormat="0" applyProtection="0">
      <alignment horizontal="left" vertical="top" indent="1"/>
    </xf>
    <xf numFmtId="0" fontId="88" fillId="54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88" fillId="105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0" fontId="91" fillId="54" borderId="40" applyNumberFormat="0" applyProtection="0">
      <alignment horizontal="left" vertical="top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92" fillId="0" borderId="0" applyNumberFormat="0" applyProtection="0">
      <alignment horizontal="left"/>
    </xf>
    <xf numFmtId="4" fontId="92" fillId="0" borderId="0" applyNumberFormat="0" applyProtection="0">
      <alignment horizontal="left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7" fillId="41" borderId="40" applyNumberFormat="0" applyProtection="0">
      <alignment horizontal="right" vertical="center"/>
    </xf>
    <xf numFmtId="4" fontId="23" fillId="41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7" fillId="42" borderId="40" applyNumberFormat="0" applyProtection="0">
      <alignment horizontal="right" vertical="center"/>
    </xf>
    <xf numFmtId="4" fontId="23" fillId="107" borderId="16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7" fillId="78" borderId="40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78" borderId="41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7" fillId="57" borderId="40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7" fillId="63" borderId="40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7" fillId="60" borderId="40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7" fillId="55" borderId="40" applyNumberFormat="0" applyProtection="0">
      <alignment horizontal="right" vertical="center"/>
    </xf>
    <xf numFmtId="4" fontId="23" fillId="5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7" fillId="45" borderId="40" applyNumberFormat="0" applyProtection="0">
      <alignment horizontal="right" vertical="center"/>
    </xf>
    <xf numFmtId="4" fontId="23" fillId="45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7" fillId="53" borderId="40" applyNumberFormat="0" applyProtection="0">
      <alignment horizontal="right" vertical="center"/>
    </xf>
    <xf numFmtId="4" fontId="23" fillId="53" borderId="16" applyNumberFormat="0" applyProtection="0">
      <alignment horizontal="right" vertical="center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23" fillId="109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18" fillId="52" borderId="41" applyNumberFormat="0" applyProtection="0">
      <alignment horizontal="left" vertical="center" indent="1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7" fillId="40" borderId="40" applyNumberFormat="0" applyProtection="0">
      <alignment horizontal="right" vertical="center"/>
    </xf>
    <xf numFmtId="4" fontId="23" fillId="40" borderId="16" applyNumberFormat="0" applyProtection="0">
      <alignment horizontal="right" vertical="center"/>
    </xf>
    <xf numFmtId="4" fontId="23" fillId="39" borderId="41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4" fontId="23" fillId="39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4" fontId="23" fillId="40" borderId="41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110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18" fillId="52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78" fillId="110" borderId="40" applyNumberFormat="0" applyProtection="0">
      <alignment horizontal="left" vertical="center" indent="1"/>
    </xf>
    <xf numFmtId="0" fontId="23" fillId="51" borderId="16" applyNumberFormat="0" applyProtection="0">
      <alignment horizontal="left" vertical="center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23" fillId="52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18" fillId="110" borderId="40" applyNumberFormat="0" applyProtection="0">
      <alignment horizontal="left" vertical="top" indent="1"/>
    </xf>
    <xf numFmtId="0" fontId="23" fillId="87" borderId="16" applyNumberFormat="0" applyProtection="0">
      <alignment horizontal="left" vertical="center" indent="1"/>
    </xf>
    <xf numFmtId="0" fontId="23" fillId="87" borderId="16" applyNumberFormat="0" applyProtection="0">
      <alignment horizontal="left" vertical="center" indent="1"/>
    </xf>
    <xf numFmtId="0" fontId="23" fillId="87" borderId="16" applyNumberFormat="0" applyProtection="0">
      <alignment horizontal="left" vertical="center" indent="1"/>
    </xf>
    <xf numFmtId="0" fontId="23" fillId="87" borderId="16" applyNumberFormat="0" applyProtection="0">
      <alignment horizontal="left" vertical="center" indent="1"/>
    </xf>
    <xf numFmtId="0" fontId="23" fillId="87" borderId="16" applyNumberFormat="0" applyProtection="0">
      <alignment horizontal="left" vertical="center" indent="1"/>
    </xf>
    <xf numFmtId="0" fontId="23" fillId="87" borderId="16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40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18" fillId="106" borderId="40" applyNumberFormat="0" applyProtection="0">
      <alignment horizontal="left" vertical="center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40" borderId="40" applyNumberFormat="0" applyProtection="0">
      <alignment horizontal="left" vertical="top" indent="1"/>
    </xf>
    <xf numFmtId="0" fontId="18" fillId="40" borderId="40" applyNumberFormat="0" applyProtection="0">
      <alignment horizontal="left" vertical="top" indent="1"/>
    </xf>
    <xf numFmtId="0" fontId="18" fillId="40" borderId="40" applyNumberFormat="0" applyProtection="0">
      <alignment horizontal="left" vertical="top" indent="1"/>
    </xf>
    <xf numFmtId="0" fontId="18" fillId="40" borderId="40" applyNumberFormat="0" applyProtection="0">
      <alignment horizontal="left" vertical="top" indent="1"/>
    </xf>
    <xf numFmtId="0" fontId="18" fillId="40" borderId="40" applyNumberFormat="0" applyProtection="0">
      <alignment horizontal="left" vertical="top" indent="1"/>
    </xf>
    <xf numFmtId="0" fontId="18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23" fillId="40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18" fillId="106" borderId="40" applyNumberFormat="0" applyProtection="0">
      <alignment horizontal="left" vertical="top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38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18" fillId="111" borderId="40" applyNumberFormat="0" applyProtection="0">
      <alignment horizontal="left" vertical="center" indent="1"/>
    </xf>
    <xf numFmtId="0" fontId="23" fillId="38" borderId="16" applyNumberFormat="0" applyProtection="0">
      <alignment horizontal="left" vertical="center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38" borderId="40" applyNumberFormat="0" applyProtection="0">
      <alignment horizontal="left" vertical="top" indent="1"/>
    </xf>
    <xf numFmtId="0" fontId="18" fillId="38" borderId="40" applyNumberFormat="0" applyProtection="0">
      <alignment horizontal="left" vertical="top" indent="1"/>
    </xf>
    <xf numFmtId="0" fontId="18" fillId="38" borderId="40" applyNumberFormat="0" applyProtection="0">
      <alignment horizontal="left" vertical="top" indent="1"/>
    </xf>
    <xf numFmtId="0" fontId="18" fillId="38" borderId="40" applyNumberFormat="0" applyProtection="0">
      <alignment horizontal="left" vertical="top" indent="1"/>
    </xf>
    <xf numFmtId="0" fontId="18" fillId="38" borderId="40" applyNumberFormat="0" applyProtection="0">
      <alignment horizontal="left" vertical="top" indent="1"/>
    </xf>
    <xf numFmtId="0" fontId="18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23" fillId="38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18" fillId="111" borderId="40" applyNumberFormat="0" applyProtection="0">
      <alignment horizontal="left" vertical="top" indent="1"/>
    </xf>
    <xf numFmtId="0" fontId="23" fillId="39" borderId="16" applyNumberFormat="0" applyProtection="0">
      <alignment horizontal="left" vertical="center" indent="1"/>
    </xf>
    <xf numFmtId="0" fontId="23" fillId="39" borderId="16" applyNumberFormat="0" applyProtection="0">
      <alignment horizontal="left" vertical="center" indent="1"/>
    </xf>
    <xf numFmtId="0" fontId="23" fillId="39" borderId="16" applyNumberFormat="0" applyProtection="0">
      <alignment horizontal="left" vertical="center" indent="1"/>
    </xf>
    <xf numFmtId="0" fontId="23" fillId="39" borderId="16" applyNumberFormat="0" applyProtection="0">
      <alignment horizontal="left" vertical="center" indent="1"/>
    </xf>
    <xf numFmtId="0" fontId="23" fillId="39" borderId="16" applyNumberFormat="0" applyProtection="0">
      <alignment horizontal="left" vertical="center" indent="1"/>
    </xf>
    <xf numFmtId="0" fontId="23" fillId="39" borderId="16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39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18" fillId="112" borderId="40" applyNumberFormat="0" applyProtection="0">
      <alignment horizontal="left" vertical="center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39" borderId="40" applyNumberFormat="0" applyProtection="0">
      <alignment horizontal="left" vertical="top" indent="1"/>
    </xf>
    <xf numFmtId="0" fontId="18" fillId="39" borderId="40" applyNumberFormat="0" applyProtection="0">
      <alignment horizontal="left" vertical="top" indent="1"/>
    </xf>
    <xf numFmtId="0" fontId="18" fillId="39" borderId="40" applyNumberFormat="0" applyProtection="0">
      <alignment horizontal="left" vertical="top" indent="1"/>
    </xf>
    <xf numFmtId="0" fontId="18" fillId="39" borderId="40" applyNumberFormat="0" applyProtection="0">
      <alignment horizontal="left" vertical="top" indent="1"/>
    </xf>
    <xf numFmtId="0" fontId="18" fillId="39" borderId="40" applyNumberFormat="0" applyProtection="0">
      <alignment horizontal="left" vertical="top" indent="1"/>
    </xf>
    <xf numFmtId="0" fontId="18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23" fillId="39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112" borderId="40" applyNumberFormat="0" applyProtection="0">
      <alignment horizontal="left" vertical="top" indent="1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18" fillId="49" borderId="88" applyNumberFormat="0">
      <protection locked="0"/>
    </xf>
    <xf numFmtId="0" fontId="47" fillId="52" borderId="44" applyBorder="0"/>
    <xf numFmtId="0" fontId="47" fillId="52" borderId="44" applyBorder="0"/>
    <xf numFmtId="0" fontId="47" fillId="52" borderId="44" applyBorder="0"/>
    <xf numFmtId="4" fontId="94" fillId="44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27" fillId="44" borderId="40" applyNumberFormat="0" applyProtection="0">
      <alignment vertical="center"/>
    </xf>
    <xf numFmtId="4" fontId="27" fillId="44" borderId="40" applyNumberFormat="0" applyProtection="0">
      <alignment vertical="center"/>
    </xf>
    <xf numFmtId="4" fontId="27" fillId="44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27" fillId="113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94" fillId="44" borderId="40" applyNumberFormat="0" applyProtection="0">
      <alignment vertical="center"/>
    </xf>
    <xf numFmtId="4" fontId="90" fillId="113" borderId="32" applyNumberFormat="0" applyProtection="0">
      <alignment vertical="center"/>
    </xf>
    <xf numFmtId="4" fontId="90" fillId="113" borderId="32" applyNumberFormat="0" applyProtection="0">
      <alignment vertical="center"/>
    </xf>
    <xf numFmtId="4" fontId="90" fillId="113" borderId="32" applyNumberFormat="0" applyProtection="0">
      <alignment vertical="center"/>
    </xf>
    <xf numFmtId="4" fontId="95" fillId="44" borderId="40" applyNumberFormat="0" applyProtection="0">
      <alignment vertical="center"/>
    </xf>
    <xf numFmtId="4" fontId="95" fillId="44" borderId="40" applyNumberFormat="0" applyProtection="0">
      <alignment vertical="center"/>
    </xf>
    <xf numFmtId="4" fontId="95" fillId="44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0" fillId="113" borderId="88" applyNumberFormat="0" applyProtection="0">
      <alignment vertical="center"/>
    </xf>
    <xf numFmtId="4" fontId="90" fillId="113" borderId="88" applyNumberFormat="0" applyProtection="0">
      <alignment vertical="center"/>
    </xf>
    <xf numFmtId="4" fontId="90" fillId="113" borderId="88" applyNumberFormat="0" applyProtection="0">
      <alignment vertical="center"/>
    </xf>
    <xf numFmtId="4" fontId="90" fillId="113" borderId="88" applyNumberFormat="0" applyProtection="0">
      <alignment vertical="center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5" fillId="113" borderId="40" applyNumberFormat="0" applyProtection="0">
      <alignment vertical="center"/>
    </xf>
    <xf numFmtId="4" fontId="90" fillId="113" borderId="32" applyNumberFormat="0" applyProtection="0">
      <alignment vertical="center"/>
    </xf>
    <xf numFmtId="4" fontId="90" fillId="113" borderId="32" applyNumberFormat="0" applyProtection="0">
      <alignment vertical="center"/>
    </xf>
    <xf numFmtId="4" fontId="90" fillId="113" borderId="32" applyNumberFormat="0" applyProtection="0">
      <alignment vertical="center"/>
    </xf>
    <xf numFmtId="4" fontId="94" fillId="51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4" fontId="27" fillId="44" borderId="40" applyNumberFormat="0" applyProtection="0">
      <alignment horizontal="left" vertical="center" indent="1"/>
    </xf>
    <xf numFmtId="4" fontId="27" fillId="44" borderId="40" applyNumberFormat="0" applyProtection="0">
      <alignment horizontal="left" vertical="center" indent="1"/>
    </xf>
    <xf numFmtId="4" fontId="27" fillId="44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27" fillId="113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4" fontId="94" fillId="51" borderId="40" applyNumberFormat="0" applyProtection="0">
      <alignment horizontal="left" vertical="center" indent="1"/>
    </xf>
    <xf numFmtId="0" fontId="94" fillId="44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0" fontId="27" fillId="44" borderId="40" applyNumberFormat="0" applyProtection="0">
      <alignment horizontal="left" vertical="top" indent="1"/>
    </xf>
    <xf numFmtId="0" fontId="27" fillId="44" borderId="40" applyNumberFormat="0" applyProtection="0">
      <alignment horizontal="left" vertical="top" indent="1"/>
    </xf>
    <xf numFmtId="0" fontId="27" fillId="44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27" fillId="113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0" fontId="94" fillId="44" borderId="40" applyNumberFormat="0" applyProtection="0">
      <alignment horizontal="left" vertical="top" indent="1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3" fillId="0" borderId="16" applyNumberFormat="0" applyProtection="0">
      <alignment horizontal="right" vertical="center"/>
    </xf>
    <xf numFmtId="4" fontId="27" fillId="39" borderId="40" applyNumberFormat="0" applyProtection="0">
      <alignment horizontal="right" vertical="center"/>
    </xf>
    <xf numFmtId="4" fontId="27" fillId="39" borderId="40" applyNumberFormat="0" applyProtection="0">
      <alignment horizontal="right" vertical="center"/>
    </xf>
    <xf numFmtId="4" fontId="27" fillId="39" borderId="40" applyNumberFormat="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3" fontId="27" fillId="112" borderId="40" applyProtection="0">
      <alignment horizontal="right" vertical="center"/>
    </xf>
    <xf numFmtId="4" fontId="27" fillId="0" borderId="0" applyNumberFormat="0" applyProtection="0">
      <alignment horizontal="right"/>
    </xf>
    <xf numFmtId="4" fontId="27" fillId="0" borderId="0" applyNumberFormat="0" applyProtection="0">
      <alignment horizontal="right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88" fillId="0" borderId="45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90" fillId="34" borderId="16" applyNumberFormat="0" applyProtection="0">
      <alignment horizontal="right" vertical="center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4" fontId="27" fillId="40" borderId="40" applyNumberFormat="0" applyProtection="0">
      <alignment horizontal="left" vertical="center" indent="1"/>
    </xf>
    <xf numFmtId="4" fontId="27" fillId="40" borderId="40" applyNumberFormat="0" applyProtection="0">
      <alignment horizontal="left" vertical="center" indent="1"/>
    </xf>
    <xf numFmtId="4" fontId="27" fillId="40" borderId="40" applyNumberFormat="0" applyProtection="0">
      <alignment horizontal="left" vertical="center" indent="1"/>
    </xf>
    <xf numFmtId="4" fontId="23" fillId="62" borderId="16" applyNumberFormat="0" applyProtection="0">
      <alignment horizontal="left" vertical="center" indent="1"/>
    </xf>
    <xf numFmtId="0" fontId="94" fillId="40" borderId="40" applyNumberFormat="0" applyProtection="0">
      <alignment horizontal="left" vertical="top" indent="1"/>
    </xf>
    <xf numFmtId="0" fontId="94" fillId="40" borderId="40" applyNumberFormat="0" applyProtection="0">
      <alignment horizontal="left" vertical="top" indent="1"/>
    </xf>
    <xf numFmtId="0" fontId="94" fillId="40" borderId="40" applyNumberFormat="0" applyProtection="0">
      <alignment horizontal="left" vertical="top" indent="1"/>
    </xf>
    <xf numFmtId="0" fontId="94" fillId="40" borderId="40" applyNumberFormat="0" applyProtection="0">
      <alignment horizontal="left" vertical="top" indent="1"/>
    </xf>
    <xf numFmtId="0" fontId="27" fillId="40" borderId="40" applyNumberFormat="0" applyProtection="0">
      <alignment horizontal="left" vertical="top" indent="1"/>
    </xf>
    <xf numFmtId="0" fontId="27" fillId="40" borderId="40" applyNumberFormat="0" applyProtection="0">
      <alignment horizontal="left" vertical="top" indent="1"/>
    </xf>
    <xf numFmtId="0" fontId="27" fillId="40" borderId="40" applyNumberFormat="0" applyProtection="0">
      <alignment horizontal="left" vertical="top" indent="1"/>
    </xf>
    <xf numFmtId="0" fontId="27" fillId="106" borderId="40" applyNumberFormat="0" applyProtection="0">
      <alignment horizontal="left" vertical="top" indent="1"/>
    </xf>
    <xf numFmtId="0" fontId="27" fillId="106" borderId="40" applyNumberFormat="0" applyProtection="0">
      <alignment horizontal="left" vertical="top" indent="1"/>
    </xf>
    <xf numFmtId="0" fontId="27" fillId="106" borderId="40" applyNumberFormat="0" applyProtection="0">
      <alignment horizontal="left" vertical="top" indent="1"/>
    </xf>
    <xf numFmtId="0" fontId="94" fillId="40" borderId="40" applyNumberFormat="0" applyProtection="0">
      <alignment horizontal="left" vertical="top" indent="1"/>
    </xf>
    <xf numFmtId="0" fontId="94" fillId="40" borderId="40" applyNumberFormat="0" applyProtection="0">
      <alignment horizontal="left" vertical="top" indent="1"/>
    </xf>
    <xf numFmtId="4" fontId="97" fillId="114" borderId="41" applyNumberFormat="0" applyProtection="0">
      <alignment horizontal="left" vertical="center" indent="1"/>
    </xf>
    <xf numFmtId="4" fontId="97" fillId="114" borderId="41" applyNumberFormat="0" applyProtection="0">
      <alignment horizontal="left" vertical="center" indent="1"/>
    </xf>
    <xf numFmtId="4" fontId="97" fillId="114" borderId="41" applyNumberFormat="0" applyProtection="0">
      <alignment horizontal="left" vertical="center" indent="1"/>
    </xf>
    <xf numFmtId="0" fontId="23" fillId="115" borderId="88"/>
    <xf numFmtId="0" fontId="23" fillId="115" borderId="88"/>
    <xf numFmtId="0" fontId="23" fillId="115" borderId="88"/>
    <xf numFmtId="0" fontId="23" fillId="115" borderId="88"/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4" fontId="100" fillId="49" borderId="16" applyNumberFormat="0" applyProtection="0">
      <alignment horizontal="right" vertical="center"/>
    </xf>
    <xf numFmtId="49" fontId="105" fillId="116" borderId="46"/>
    <xf numFmtId="49" fontId="105" fillId="116" borderId="46"/>
    <xf numFmtId="49" fontId="105" fillId="116" borderId="46"/>
    <xf numFmtId="49" fontId="105" fillId="116" borderId="46"/>
    <xf numFmtId="49" fontId="105" fillId="116" borderId="46"/>
    <xf numFmtId="49" fontId="105" fillId="116" borderId="46"/>
    <xf numFmtId="0" fontId="103" fillId="34" borderId="46">
      <protection locked="0"/>
    </xf>
    <xf numFmtId="0" fontId="103" fillId="34" borderId="46">
      <protection locked="0"/>
    </xf>
    <xf numFmtId="0" fontId="103" fillId="34" borderId="46">
      <protection locked="0"/>
    </xf>
    <xf numFmtId="0" fontId="103" fillId="34" borderId="46">
      <protection locked="0"/>
    </xf>
    <xf numFmtId="0" fontId="103" fillId="34" borderId="46">
      <protection locked="0"/>
    </xf>
    <xf numFmtId="0" fontId="103" fillId="34" borderId="46">
      <protection locked="0"/>
    </xf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52" fillId="0" borderId="50" applyNumberFormat="0" applyFill="0" applyAlignment="0" applyProtection="0"/>
    <xf numFmtId="0" fontId="52" fillId="0" borderId="50" applyNumberFormat="0" applyFill="0" applyAlignment="0" applyProtection="0"/>
    <xf numFmtId="0" fontId="52" fillId="0" borderId="50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16" fillId="0" borderId="51" applyNumberFormat="0" applyFill="0" applyAlignment="0" applyProtection="0"/>
    <xf numFmtId="0" fontId="16" fillId="0" borderId="51" applyNumberFormat="0" applyFill="0" applyAlignment="0" applyProtection="0"/>
    <xf numFmtId="0" fontId="16" fillId="0" borderId="51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50" applyNumberFormat="0" applyFill="0" applyAlignment="0" applyProtection="0"/>
    <xf numFmtId="0" fontId="52" fillId="0" borderId="50" applyNumberFormat="0" applyFill="0" applyAlignment="0" applyProtection="0"/>
    <xf numFmtId="0" fontId="52" fillId="0" borderId="50" applyNumberFormat="0" applyFill="0" applyAlignment="0" applyProtection="0"/>
    <xf numFmtId="0" fontId="47" fillId="52" borderId="97" applyBorder="0"/>
    <xf numFmtId="4" fontId="23" fillId="62" borderId="98" applyNumberFormat="0" applyProtection="0">
      <alignment horizontal="left" vertical="center" indent="1"/>
    </xf>
    <xf numFmtId="4" fontId="23" fillId="62" borderId="98" applyNumberFormat="0" applyProtection="0">
      <alignment horizontal="left" vertical="center" indent="1"/>
    </xf>
    <xf numFmtId="0" fontId="23" fillId="87" borderId="98" applyNumberFormat="0" applyProtection="0">
      <alignment horizontal="left" vertical="center" indent="1"/>
    </xf>
    <xf numFmtId="0" fontId="23" fillId="39" borderId="98" applyNumberFormat="0" applyProtection="0">
      <alignment horizontal="left" vertical="center" indent="1"/>
    </xf>
    <xf numFmtId="4" fontId="23" fillId="0" borderId="98" applyNumberFormat="0" applyProtection="0">
      <alignment horizontal="right" vertical="center"/>
    </xf>
    <xf numFmtId="0" fontId="23" fillId="38" borderId="98" applyNumberFormat="0" applyProtection="0">
      <alignment horizontal="left" vertical="center" indent="1"/>
    </xf>
    <xf numFmtId="0" fontId="23" fillId="51" borderId="98" applyNumberFormat="0" applyProtection="0">
      <alignment horizontal="left" vertical="center" indent="1"/>
    </xf>
  </cellStyleXfs>
  <cellXfs count="427">
    <xf numFmtId="0" fontId="0" fillId="0" borderId="0" xfId="0"/>
    <xf numFmtId="0" fontId="19" fillId="33" borderId="0" xfId="3" applyFont="1" applyFill="1" applyAlignment="1"/>
    <xf numFmtId="0" fontId="20" fillId="33" borderId="0" xfId="3" applyFont="1" applyFill="1" applyBorder="1" applyAlignment="1"/>
    <xf numFmtId="0" fontId="20" fillId="33" borderId="0" xfId="3" applyFont="1" applyFill="1" applyAlignment="1"/>
    <xf numFmtId="14" fontId="19" fillId="33" borderId="0" xfId="3" applyNumberFormat="1" applyFont="1" applyFill="1" applyBorder="1" applyAlignment="1">
      <alignment horizontal="left"/>
    </xf>
    <xf numFmtId="0" fontId="0" fillId="33" borderId="0" xfId="0" applyFill="1"/>
    <xf numFmtId="0" fontId="21" fillId="33" borderId="0" xfId="3" applyFont="1" applyFill="1" applyBorder="1" applyAlignment="1"/>
    <xf numFmtId="0" fontId="21" fillId="33" borderId="0" xfId="3" applyFont="1" applyFill="1" applyBorder="1" applyAlignment="1">
      <alignment vertical="top"/>
    </xf>
    <xf numFmtId="14" fontId="21" fillId="33" borderId="0" xfId="3" applyNumberFormat="1" applyFont="1" applyFill="1" applyBorder="1" applyAlignment="1">
      <alignment horizontal="left"/>
    </xf>
    <xf numFmtId="0" fontId="16" fillId="33" borderId="0" xfId="0" applyFont="1" applyFill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9" fillId="34" borderId="13" xfId="3" applyNumberFormat="1" applyFont="1" applyFill="1" applyBorder="1" applyAlignment="1">
      <alignment horizontal="center"/>
    </xf>
    <xf numFmtId="0" fontId="20" fillId="33" borderId="0" xfId="3" applyNumberFormat="1" applyFont="1" applyFill="1" applyBorder="1" applyAlignment="1">
      <alignment horizontal="center"/>
    </xf>
    <xf numFmtId="17" fontId="20" fillId="33" borderId="0" xfId="3" applyNumberFormat="1" applyFont="1" applyFill="1" applyBorder="1" applyAlignment="1">
      <alignment horizontal="center"/>
    </xf>
    <xf numFmtId="9" fontId="20" fillId="33" borderId="0" xfId="5" applyNumberFormat="1" applyFont="1" applyFill="1" applyBorder="1" applyAlignment="1">
      <alignment horizontal="center" wrapText="1"/>
    </xf>
    <xf numFmtId="9" fontId="20" fillId="33" borderId="0" xfId="5" applyNumberFormat="1" applyFont="1" applyFill="1" applyBorder="1" applyAlignment="1">
      <alignment horizontal="center"/>
    </xf>
    <xf numFmtId="3" fontId="20" fillId="33" borderId="0" xfId="3" applyNumberFormat="1" applyFont="1" applyFill="1" applyBorder="1" applyAlignment="1">
      <alignment horizontal="center" wrapText="1"/>
    </xf>
    <xf numFmtId="3" fontId="19" fillId="34" borderId="13" xfId="3" applyNumberFormat="1" applyFont="1" applyFill="1" applyBorder="1" applyAlignment="1">
      <alignment horizontal="center" wrapText="1"/>
    </xf>
    <xf numFmtId="9" fontId="19" fillId="34" borderId="13" xfId="3" applyNumberFormat="1" applyFont="1" applyFill="1" applyBorder="1" applyAlignment="1">
      <alignment horizontal="center" wrapText="1"/>
    </xf>
    <xf numFmtId="9" fontId="19" fillId="33" borderId="13" xfId="3" applyNumberFormat="1" applyFont="1" applyFill="1" applyBorder="1" applyAlignment="1">
      <alignment horizontal="center" wrapText="1"/>
    </xf>
    <xf numFmtId="3" fontId="19" fillId="33" borderId="13" xfId="3" applyNumberFormat="1" applyFont="1" applyFill="1" applyBorder="1" applyAlignment="1">
      <alignment horizontal="center" wrapText="1"/>
    </xf>
    <xf numFmtId="3" fontId="19" fillId="35" borderId="11" xfId="4" applyNumberFormat="1" applyFont="1" applyFill="1" applyBorder="1" applyAlignment="1">
      <alignment horizontal="center"/>
    </xf>
    <xf numFmtId="9" fontId="19" fillId="35" borderId="11" xfId="5" applyNumberFormat="1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3" fontId="0" fillId="33" borderId="0" xfId="0" applyNumberFormat="1" applyFill="1" applyAlignment="1">
      <alignment horizontal="center"/>
    </xf>
    <xf numFmtId="9" fontId="0" fillId="33" borderId="0" xfId="0" applyNumberFormat="1" applyFill="1" applyAlignment="1">
      <alignment horizontal="center"/>
    </xf>
    <xf numFmtId="3" fontId="20" fillId="33" borderId="0" xfId="4" applyNumberFormat="1" applyFont="1" applyFill="1" applyBorder="1" applyAlignment="1">
      <alignment horizontal="center"/>
    </xf>
    <xf numFmtId="17" fontId="19" fillId="35" borderId="10" xfId="3" quotePrefix="1" applyNumberFormat="1" applyFont="1" applyFill="1" applyBorder="1" applyAlignment="1">
      <alignment horizontal="center"/>
    </xf>
    <xf numFmtId="17" fontId="19" fillId="35" borderId="11" xfId="3" applyNumberFormat="1" applyFont="1" applyFill="1" applyBorder="1" applyAlignment="1">
      <alignment horizontal="center"/>
    </xf>
    <xf numFmtId="9" fontId="20" fillId="33" borderId="0" xfId="2" applyNumberFormat="1" applyFont="1" applyFill="1" applyBorder="1" applyAlignment="1">
      <alignment horizontal="center" wrapText="1"/>
    </xf>
    <xf numFmtId="0" fontId="19" fillId="33" borderId="0" xfId="3" applyNumberFormat="1" applyFont="1" applyFill="1" applyBorder="1" applyAlignment="1">
      <alignment horizontal="center"/>
    </xf>
    <xf numFmtId="0" fontId="0" fillId="0" borderId="0" xfId="0" applyFill="1" applyBorder="1"/>
    <xf numFmtId="0" fontId="0" fillId="33" borderId="0" xfId="0" applyFill="1" applyBorder="1"/>
    <xf numFmtId="164" fontId="20" fillId="33" borderId="0" xfId="0" applyNumberFormat="1" applyFont="1" applyFill="1" applyBorder="1"/>
    <xf numFmtId="9" fontId="20" fillId="33" borderId="0" xfId="2" applyFont="1" applyFill="1" applyBorder="1" applyAlignment="1">
      <alignment horizontal="center"/>
    </xf>
    <xf numFmtId="0" fontId="19" fillId="33" borderId="0" xfId="3" applyNumberFormat="1" applyFont="1" applyFill="1" applyBorder="1" applyAlignment="1">
      <alignment horizontal="center" wrapText="1"/>
    </xf>
    <xf numFmtId="164" fontId="20" fillId="33" borderId="0" xfId="4" applyNumberFormat="1" applyFont="1" applyFill="1" applyBorder="1" applyAlignment="1">
      <alignment horizontal="left"/>
    </xf>
    <xf numFmtId="9" fontId="20" fillId="33" borderId="0" xfId="5" applyFont="1" applyFill="1" applyBorder="1" applyAlignment="1">
      <alignment horizontal="center" wrapText="1"/>
    </xf>
    <xf numFmtId="9" fontId="20" fillId="33" borderId="0" xfId="5" applyFont="1" applyFill="1" applyBorder="1" applyAlignment="1">
      <alignment horizontal="center"/>
    </xf>
    <xf numFmtId="164" fontId="20" fillId="33" borderId="0" xfId="3" applyNumberFormat="1" applyFont="1" applyFill="1" applyBorder="1" applyAlignment="1">
      <alignment horizontal="center" wrapText="1"/>
    </xf>
    <xf numFmtId="9" fontId="20" fillId="33" borderId="0" xfId="2" applyFont="1" applyFill="1" applyBorder="1" applyAlignment="1">
      <alignment horizontal="center" wrapText="1"/>
    </xf>
    <xf numFmtId="164" fontId="20" fillId="33" borderId="0" xfId="5" applyNumberFormat="1" applyFont="1" applyFill="1" applyBorder="1" applyAlignment="1">
      <alignment horizontal="center" wrapText="1"/>
    </xf>
    <xf numFmtId="0" fontId="16" fillId="33" borderId="0" xfId="0" applyFont="1" applyFill="1" applyBorder="1"/>
    <xf numFmtId="0" fontId="20" fillId="0" borderId="0" xfId="0" applyFont="1"/>
    <xf numFmtId="164" fontId="20" fillId="0" borderId="0" xfId="1" applyNumberFormat="1" applyFont="1" applyFill="1" applyAlignment="1">
      <alignment horizontal="center"/>
    </xf>
    <xf numFmtId="3" fontId="20" fillId="0" borderId="0" xfId="0" applyNumberFormat="1" applyFont="1"/>
    <xf numFmtId="164" fontId="20" fillId="0" borderId="0" xfId="1" applyNumberFormat="1" applyFont="1"/>
    <xf numFmtId="0" fontId="20" fillId="0" borderId="0" xfId="0" applyFont="1" applyBorder="1"/>
    <xf numFmtId="0" fontId="78" fillId="0" borderId="0" xfId="3" applyFont="1"/>
    <xf numFmtId="0" fontId="78" fillId="0" borderId="0" xfId="3" applyFont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left"/>
    </xf>
    <xf numFmtId="0" fontId="116" fillId="0" borderId="0" xfId="3" applyFont="1"/>
    <xf numFmtId="164" fontId="18" fillId="0" borderId="0" xfId="3" applyNumberFormat="1" applyFont="1"/>
    <xf numFmtId="43" fontId="18" fillId="0" borderId="0" xfId="3" applyNumberFormat="1" applyFont="1"/>
    <xf numFmtId="194" fontId="20" fillId="124" borderId="0" xfId="7022" applyNumberFormat="1" applyFont="1" applyFill="1"/>
    <xf numFmtId="164" fontId="20" fillId="0" borderId="0" xfId="1443" applyNumberFormat="1" applyFont="1"/>
    <xf numFmtId="10" fontId="20" fillId="0" borderId="0" xfId="7022" applyNumberFormat="1" applyFont="1"/>
    <xf numFmtId="0" fontId="18" fillId="0" borderId="0" xfId="2351" applyFont="1"/>
    <xf numFmtId="0" fontId="18" fillId="0" borderId="0" xfId="2351" applyFont="1" applyAlignment="1">
      <alignment horizontal="center"/>
    </xf>
    <xf numFmtId="0" fontId="116" fillId="0" borderId="0" xfId="2351" applyFont="1" applyBorder="1" applyAlignment="1">
      <alignment wrapText="1"/>
    </xf>
    <xf numFmtId="0" fontId="115" fillId="0" borderId="0" xfId="7727" applyFont="1" applyFill="1" applyAlignment="1">
      <alignment horizontal="center" wrapText="1"/>
    </xf>
    <xf numFmtId="0" fontId="78" fillId="0" borderId="0" xfId="2351" applyFont="1"/>
    <xf numFmtId="0" fontId="18" fillId="0" borderId="0" xfId="2351" applyFont="1" applyFill="1" applyAlignment="1">
      <alignment horizontal="center"/>
    </xf>
    <xf numFmtId="0" fontId="18" fillId="0" borderId="0" xfId="2351" applyFont="1" applyAlignment="1">
      <alignment horizontal="left" indent="1"/>
    </xf>
    <xf numFmtId="164" fontId="20" fillId="125" borderId="0" xfId="1" applyNumberFormat="1" applyFont="1" applyFill="1" applyAlignment="1">
      <alignment horizontal="center"/>
    </xf>
    <xf numFmtId="164" fontId="20" fillId="0" borderId="47" xfId="1" applyNumberFormat="1" applyFont="1" applyFill="1" applyBorder="1" applyAlignment="1">
      <alignment horizontal="center"/>
    </xf>
    <xf numFmtId="164" fontId="78" fillId="0" borderId="0" xfId="2351" applyNumberFormat="1" applyFont="1" applyAlignment="1">
      <alignment horizontal="center"/>
    </xf>
    <xf numFmtId="164" fontId="78" fillId="0" borderId="0" xfId="2351" applyNumberFormat="1" applyFont="1" applyFill="1" applyAlignment="1">
      <alignment horizontal="center"/>
    </xf>
    <xf numFmtId="164" fontId="20" fillId="125" borderId="47" xfId="1" applyNumberFormat="1" applyFont="1" applyFill="1" applyBorder="1" applyAlignment="1">
      <alignment horizontal="center"/>
    </xf>
    <xf numFmtId="0" fontId="114" fillId="36" borderId="0" xfId="7728" applyFont="1" applyFill="1"/>
    <xf numFmtId="0" fontId="120" fillId="126" borderId="57" xfId="7728" applyFont="1" applyFill="1" applyBorder="1"/>
    <xf numFmtId="0" fontId="120" fillId="126" borderId="57" xfId="7728" applyFont="1" applyFill="1" applyBorder="1" applyAlignment="1">
      <alignment horizontal="center"/>
    </xf>
    <xf numFmtId="0" fontId="120" fillId="128" borderId="58" xfId="7728" applyFont="1" applyFill="1" applyBorder="1"/>
    <xf numFmtId="0" fontId="120" fillId="128" borderId="62" xfId="7728" applyFont="1" applyFill="1" applyBorder="1"/>
    <xf numFmtId="0" fontId="120" fillId="128" borderId="65" xfId="7728" applyFont="1" applyFill="1" applyBorder="1"/>
    <xf numFmtId="0" fontId="120" fillId="128" borderId="59" xfId="7728" applyFont="1" applyFill="1" applyBorder="1"/>
    <xf numFmtId="0" fontId="120" fillId="128" borderId="66" xfId="7728" applyFont="1" applyFill="1" applyBorder="1"/>
    <xf numFmtId="164" fontId="114" fillId="122" borderId="59" xfId="7729" applyNumberFormat="1" applyFont="1" applyFill="1" applyBorder="1"/>
    <xf numFmtId="164" fontId="114" fillId="122" borderId="60" xfId="7729" applyNumberFormat="1" applyFont="1" applyFill="1" applyBorder="1"/>
    <xf numFmtId="164" fontId="120" fillId="127" borderId="61" xfId="7729" applyNumberFormat="1" applyFont="1" applyFill="1" applyBorder="1"/>
    <xf numFmtId="164" fontId="114" fillId="122" borderId="63" xfId="7729" applyNumberFormat="1" applyFont="1" applyFill="1" applyBorder="1"/>
    <xf numFmtId="164" fontId="114" fillId="122" borderId="0" xfId="7729" applyNumberFormat="1" applyFont="1" applyFill="1" applyBorder="1"/>
    <xf numFmtId="164" fontId="120" fillId="127" borderId="64" xfId="7729" applyNumberFormat="1" applyFont="1" applyFill="1" applyBorder="1"/>
    <xf numFmtId="164" fontId="121" fillId="122" borderId="66" xfId="7729" applyNumberFormat="1" applyFont="1" applyFill="1" applyBorder="1"/>
    <xf numFmtId="164" fontId="121" fillId="122" borderId="67" xfId="7729" applyNumberFormat="1" applyFont="1" applyFill="1" applyBorder="1"/>
    <xf numFmtId="164" fontId="122" fillId="127" borderId="68" xfId="7729" applyNumberFormat="1" applyFont="1" applyFill="1" applyBorder="1"/>
    <xf numFmtId="164" fontId="121" fillId="122" borderId="59" xfId="7729" applyNumberFormat="1" applyFont="1" applyFill="1" applyBorder="1"/>
    <xf numFmtId="164" fontId="121" fillId="122" borderId="60" xfId="7729" applyNumberFormat="1" applyFont="1" applyFill="1" applyBorder="1"/>
    <xf numFmtId="164" fontId="122" fillId="127" borderId="61" xfId="7729" applyNumberFormat="1" applyFont="1" applyFill="1" applyBorder="1"/>
    <xf numFmtId="10" fontId="114" fillId="122" borderId="66" xfId="7730" applyNumberFormat="1" applyFont="1" applyFill="1" applyBorder="1"/>
    <xf numFmtId="10" fontId="114" fillId="122" borderId="67" xfId="7730" applyNumberFormat="1" applyFont="1" applyFill="1" applyBorder="1"/>
    <xf numFmtId="10" fontId="120" fillId="127" borderId="68" xfId="7730" applyNumberFormat="1" applyFont="1" applyFill="1" applyBorder="1"/>
    <xf numFmtId="164" fontId="121" fillId="122" borderId="59" xfId="7728" applyNumberFormat="1" applyFont="1" applyFill="1" applyBorder="1"/>
    <xf numFmtId="164" fontId="121" fillId="122" borderId="60" xfId="7728" applyNumberFormat="1" applyFont="1" applyFill="1" applyBorder="1"/>
    <xf numFmtId="164" fontId="122" fillId="127" borderId="61" xfId="7728" applyNumberFormat="1" applyFont="1" applyFill="1" applyBorder="1"/>
    <xf numFmtId="44" fontId="18" fillId="0" borderId="32" xfId="7733" applyFont="1" applyBorder="1" applyAlignment="1">
      <alignment horizontal="center"/>
    </xf>
    <xf numFmtId="44" fontId="18" fillId="0" borderId="32" xfId="7733" applyFont="1" applyBorder="1"/>
    <xf numFmtId="44" fontId="18" fillId="0" borderId="0" xfId="7733" applyFont="1" applyAlignment="1">
      <alignment horizontal="center"/>
    </xf>
    <xf numFmtId="164" fontId="19" fillId="0" borderId="0" xfId="1443" applyNumberFormat="1" applyFont="1" applyFill="1"/>
    <xf numFmtId="0" fontId="27" fillId="0" borderId="0" xfId="4178" applyFont="1"/>
    <xf numFmtId="0" fontId="20" fillId="0" borderId="0" xfId="4178" applyFont="1"/>
    <xf numFmtId="0" fontId="144" fillId="0" borderId="0" xfId="4178" applyFont="1"/>
    <xf numFmtId="0" fontId="144" fillId="0" borderId="0" xfId="4178" applyFont="1" applyAlignment="1">
      <alignment horizontal="center"/>
    </xf>
    <xf numFmtId="0" fontId="144" fillId="0" borderId="0" xfId="4178" applyFont="1" applyAlignment="1">
      <alignment horizontal="center" wrapText="1"/>
    </xf>
    <xf numFmtId="0" fontId="88" fillId="0" borderId="0" xfId="4178" applyFont="1"/>
    <xf numFmtId="165" fontId="27" fillId="0" borderId="0" xfId="4178" applyNumberFormat="1" applyFont="1"/>
    <xf numFmtId="0" fontId="27" fillId="0" borderId="0" xfId="4178" applyFont="1" applyAlignment="1">
      <alignment horizontal="center"/>
    </xf>
    <xf numFmtId="0" fontId="27" fillId="0" borderId="13" xfId="4178" applyFont="1" applyBorder="1" applyAlignment="1">
      <alignment horizontal="center"/>
    </xf>
    <xf numFmtId="0" fontId="27" fillId="0" borderId="13" xfId="4178" applyFont="1" applyBorder="1"/>
    <xf numFmtId="0" fontId="20" fillId="0" borderId="0" xfId="4178" quotePrefix="1" applyFont="1"/>
    <xf numFmtId="165" fontId="20" fillId="0" borderId="0" xfId="15968" applyNumberFormat="1" applyFont="1"/>
    <xf numFmtId="10" fontId="20" fillId="0" borderId="0" xfId="15969" applyNumberFormat="1" applyFont="1"/>
    <xf numFmtId="43" fontId="20" fillId="0" borderId="0" xfId="15970" applyFont="1"/>
    <xf numFmtId="194" fontId="20" fillId="0" borderId="0" xfId="15969" applyNumberFormat="1" applyFont="1" applyAlignment="1">
      <alignment horizontal="center"/>
    </xf>
    <xf numFmtId="164" fontId="20" fillId="0" borderId="0" xfId="15970" applyNumberFormat="1" applyFont="1"/>
    <xf numFmtId="43" fontId="20" fillId="0" borderId="13" xfId="15970" applyFont="1" applyBorder="1"/>
    <xf numFmtId="164" fontId="20" fillId="0" borderId="13" xfId="15970" applyNumberFormat="1" applyFont="1" applyBorder="1"/>
    <xf numFmtId="165" fontId="20" fillId="0" borderId="13" xfId="15968" applyNumberFormat="1" applyFont="1" applyBorder="1"/>
    <xf numFmtId="43" fontId="19" fillId="0" borderId="0" xfId="15970" applyFont="1"/>
    <xf numFmtId="165" fontId="19" fillId="0" borderId="0" xfId="15968" applyNumberFormat="1" applyFont="1"/>
    <xf numFmtId="194" fontId="19" fillId="0" borderId="0" xfId="15969" applyNumberFormat="1" applyFont="1" applyAlignment="1">
      <alignment horizontal="center"/>
    </xf>
    <xf numFmtId="165" fontId="88" fillId="0" borderId="0" xfId="4178" applyNumberFormat="1" applyFont="1"/>
    <xf numFmtId="164" fontId="20" fillId="0" borderId="70" xfId="15970" applyNumberFormat="1" applyFont="1" applyBorder="1"/>
    <xf numFmtId="165" fontId="20" fillId="0" borderId="70" xfId="15968" applyNumberFormat="1" applyFont="1" applyBorder="1"/>
    <xf numFmtId="194" fontId="19" fillId="122" borderId="0" xfId="15969" applyNumberFormat="1" applyFont="1" applyFill="1" applyAlignment="1">
      <alignment horizontal="center"/>
    </xf>
    <xf numFmtId="165" fontId="88" fillId="122" borderId="0" xfId="4178" applyNumberFormat="1" applyFont="1" applyFill="1"/>
    <xf numFmtId="0" fontId="19" fillId="0" borderId="0" xfId="4178" applyFont="1"/>
    <xf numFmtId="0" fontId="18" fillId="34" borderId="0" xfId="2351" applyFill="1"/>
    <xf numFmtId="0" fontId="18" fillId="34" borderId="0" xfId="2351" applyFont="1" applyFill="1" applyBorder="1"/>
    <xf numFmtId="0" fontId="18" fillId="34" borderId="0" xfId="2351" applyFont="1" applyFill="1"/>
    <xf numFmtId="165" fontId="18" fillId="34" borderId="0" xfId="2351" applyNumberFormat="1" applyFont="1" applyFill="1"/>
    <xf numFmtId="164" fontId="18" fillId="34" borderId="0" xfId="1443" applyNumberFormat="1" applyFont="1" applyFill="1"/>
    <xf numFmtId="0" fontId="78" fillId="34" borderId="32" xfId="2351" applyFont="1" applyFill="1" applyBorder="1" applyAlignment="1">
      <alignment horizontal="left"/>
    </xf>
    <xf numFmtId="0" fontId="78" fillId="34" borderId="32" xfId="2351" applyFont="1" applyFill="1" applyBorder="1" applyAlignment="1">
      <alignment horizontal="center"/>
    </xf>
    <xf numFmtId="0" fontId="78" fillId="34" borderId="0" xfId="2351" applyFont="1" applyFill="1" applyAlignment="1">
      <alignment horizontal="center"/>
    </xf>
    <xf numFmtId="165" fontId="143" fillId="34" borderId="0" xfId="2351" applyNumberFormat="1" applyFont="1" applyFill="1"/>
    <xf numFmtId="0" fontId="18" fillId="34" borderId="32" xfId="2351" applyFont="1" applyFill="1" applyBorder="1"/>
    <xf numFmtId="165" fontId="18" fillId="34" borderId="32" xfId="1532" applyNumberFormat="1" applyFont="1" applyFill="1" applyBorder="1"/>
    <xf numFmtId="0" fontId="147" fillId="34" borderId="0" xfId="2351" applyFont="1" applyFill="1"/>
    <xf numFmtId="0" fontId="18" fillId="34" borderId="76" xfId="2351" applyFont="1" applyFill="1" applyBorder="1"/>
    <xf numFmtId="194" fontId="18" fillId="34" borderId="76" xfId="7022" applyNumberFormat="1" applyFont="1" applyFill="1" applyBorder="1"/>
    <xf numFmtId="194" fontId="18" fillId="34" borderId="32" xfId="7022" applyNumberFormat="1" applyFont="1" applyFill="1" applyBorder="1"/>
    <xf numFmtId="0" fontId="148" fillId="34" borderId="0" xfId="2351" applyFont="1" applyFill="1" applyBorder="1"/>
    <xf numFmtId="43" fontId="18" fillId="34" borderId="0" xfId="1443" applyFont="1" applyFill="1"/>
    <xf numFmtId="0" fontId="78" fillId="34" borderId="32" xfId="2351" applyFont="1" applyFill="1" applyBorder="1" applyAlignment="1">
      <alignment horizontal="left" wrapText="1"/>
    </xf>
    <xf numFmtId="0" fontId="149" fillId="34" borderId="0" xfId="2351" applyFont="1" applyFill="1" applyAlignment="1">
      <alignment horizontal="center"/>
    </xf>
    <xf numFmtId="194" fontId="18" fillId="34" borderId="0" xfId="7022" applyNumberFormat="1" applyFont="1" applyFill="1"/>
    <xf numFmtId="0" fontId="143" fillId="34" borderId="0" xfId="2351" applyFont="1" applyFill="1"/>
    <xf numFmtId="0" fontId="146" fillId="130" borderId="0" xfId="2351" applyFont="1" applyFill="1" applyAlignment="1">
      <alignment horizontal="centerContinuous"/>
    </xf>
    <xf numFmtId="164" fontId="78" fillId="34" borderId="0" xfId="1443" applyNumberFormat="1" applyFont="1" applyFill="1" applyAlignment="1">
      <alignment horizontal="center"/>
    </xf>
    <xf numFmtId="0" fontId="78" fillId="34" borderId="10" xfId="2351" applyFont="1" applyFill="1" applyBorder="1" applyAlignment="1">
      <alignment horizontal="center"/>
    </xf>
    <xf numFmtId="0" fontId="78" fillId="34" borderId="11" xfId="2351" applyFont="1" applyFill="1" applyBorder="1" applyAlignment="1">
      <alignment horizontal="center"/>
    </xf>
    <xf numFmtId="0" fontId="78" fillId="34" borderId="12" xfId="2351" applyFont="1" applyFill="1" applyBorder="1" applyAlignment="1">
      <alignment horizontal="center"/>
    </xf>
    <xf numFmtId="0" fontId="23" fillId="122" borderId="0" xfId="17844" applyFill="1"/>
    <xf numFmtId="0" fontId="23" fillId="122" borderId="0" xfId="17844" quotePrefix="1" applyFill="1" applyAlignment="1"/>
    <xf numFmtId="0" fontId="78" fillId="133" borderId="0" xfId="17844" applyFont="1" applyFill="1"/>
    <xf numFmtId="0" fontId="78" fillId="122" borderId="0" xfId="17844" applyFont="1" applyFill="1"/>
    <xf numFmtId="0" fontId="23" fillId="62" borderId="16" xfId="7225" quotePrefix="1" applyNumberFormat="1">
      <alignment horizontal="left" vertical="center" indent="1"/>
    </xf>
    <xf numFmtId="0" fontId="23" fillId="62" borderId="16" xfId="7564" quotePrefix="1" applyNumberFormat="1">
      <alignment horizontal="left" vertical="center" indent="1"/>
    </xf>
    <xf numFmtId="0" fontId="23" fillId="38" borderId="16" xfId="7414" quotePrefix="1" applyAlignment="1">
      <alignment horizontal="left" vertical="center" indent="4"/>
    </xf>
    <xf numFmtId="0" fontId="23" fillId="38" borderId="16" xfId="7414" quotePrefix="1">
      <alignment horizontal="left" vertical="center" indent="1"/>
    </xf>
    <xf numFmtId="0" fontId="23" fillId="39" borderId="16" xfId="7451" quotePrefix="1" applyAlignment="1">
      <alignment horizontal="left" vertical="center" indent="5"/>
    </xf>
    <xf numFmtId="0" fontId="23" fillId="39" borderId="16" xfId="7451" quotePrefix="1">
      <alignment horizontal="left" vertical="center" indent="1"/>
    </xf>
    <xf numFmtId="203" fontId="23" fillId="0" borderId="16" xfId="7545" applyNumberFormat="1">
      <alignment horizontal="right" vertical="center"/>
    </xf>
    <xf numFmtId="0" fontId="23" fillId="0" borderId="16" xfId="7545" applyNumberFormat="1">
      <alignment horizontal="right" vertical="center"/>
    </xf>
    <xf numFmtId="0" fontId="23" fillId="87" borderId="16" xfId="7368" quotePrefix="1" applyAlignment="1">
      <alignment horizontal="left" vertical="center" indent="3"/>
    </xf>
    <xf numFmtId="0" fontId="23" fillId="87" borderId="16" xfId="7368" quotePrefix="1">
      <alignment horizontal="left" vertical="center" indent="1"/>
    </xf>
    <xf numFmtId="0" fontId="23" fillId="51" borderId="16" xfId="7329" quotePrefix="1" applyAlignment="1">
      <alignment horizontal="left" vertical="center" indent="2"/>
    </xf>
    <xf numFmtId="0" fontId="23" fillId="51" borderId="16" xfId="7329" quotePrefix="1">
      <alignment horizontal="left" vertical="center" indent="1"/>
    </xf>
    <xf numFmtId="0" fontId="23" fillId="39" borderId="16" xfId="7451" quotePrefix="1" applyAlignment="1">
      <alignment horizontal="left" vertical="center" indent="7"/>
    </xf>
    <xf numFmtId="0" fontId="23" fillId="39" borderId="16" xfId="7451" quotePrefix="1" applyAlignment="1">
      <alignment horizontal="left" vertical="center" indent="6"/>
    </xf>
    <xf numFmtId="0" fontId="47" fillId="122" borderId="0" xfId="17844" applyFont="1" applyFill="1"/>
    <xf numFmtId="203" fontId="47" fillId="122" borderId="0" xfId="17844" applyNumberFormat="1" applyFont="1" applyFill="1"/>
    <xf numFmtId="0" fontId="18" fillId="0" borderId="0" xfId="3" applyFont="1" applyFill="1"/>
    <xf numFmtId="164" fontId="20" fillId="0" borderId="0" xfId="1443" applyNumberFormat="1" applyFont="1" applyFill="1"/>
    <xf numFmtId="0" fontId="18" fillId="0" borderId="0" xfId="3" applyFont="1" applyFill="1" applyAlignment="1">
      <alignment horizontal="center"/>
    </xf>
    <xf numFmtId="164" fontId="78" fillId="0" borderId="0" xfId="3" applyNumberFormat="1" applyFont="1" applyFill="1"/>
    <xf numFmtId="194" fontId="20" fillId="0" borderId="0" xfId="7022" applyNumberFormat="1" applyFont="1" applyFill="1"/>
    <xf numFmtId="194" fontId="20" fillId="0" borderId="13" xfId="7022" applyNumberFormat="1" applyFont="1" applyFill="1" applyBorder="1"/>
    <xf numFmtId="0" fontId="18" fillId="0" borderId="0" xfId="3" applyFont="1" applyFill="1" applyBorder="1"/>
    <xf numFmtId="194" fontId="20" fillId="0" borderId="0" xfId="7022" applyNumberFormat="1" applyFont="1" applyFill="1" applyBorder="1"/>
    <xf numFmtId="194" fontId="19" fillId="0" borderId="0" xfId="7022" applyNumberFormat="1" applyFont="1" applyFill="1"/>
    <xf numFmtId="194" fontId="78" fillId="0" borderId="0" xfId="3" applyNumberFormat="1" applyFont="1" applyFill="1"/>
    <xf numFmtId="164" fontId="78" fillId="0" borderId="0" xfId="3" applyNumberFormat="1" applyFont="1" applyFill="1" applyBorder="1"/>
    <xf numFmtId="0" fontId="18" fillId="0" borderId="0" xfId="3" applyFont="1" applyFill="1" applyBorder="1" applyAlignment="1">
      <alignment horizontal="center"/>
    </xf>
    <xf numFmtId="194" fontId="19" fillId="0" borderId="0" xfId="7022" applyNumberFormat="1" applyFont="1" applyFill="1" applyBorder="1"/>
    <xf numFmtId="194" fontId="78" fillId="0" borderId="0" xfId="3" applyNumberFormat="1" applyFont="1" applyFill="1" applyBorder="1"/>
    <xf numFmtId="194" fontId="19" fillId="33" borderId="0" xfId="15969" applyNumberFormat="1" applyFont="1" applyFill="1" applyAlignment="1">
      <alignment horizontal="center"/>
    </xf>
    <xf numFmtId="165" fontId="88" fillId="33" borderId="0" xfId="4178" applyNumberFormat="1" applyFont="1" applyFill="1"/>
    <xf numFmtId="9" fontId="27" fillId="0" borderId="0" xfId="4178" applyNumberFormat="1" applyFont="1" applyAlignment="1">
      <alignment horizontal="center"/>
    </xf>
    <xf numFmtId="0" fontId="156" fillId="34" borderId="0" xfId="17846" applyFill="1"/>
    <xf numFmtId="0" fontId="18" fillId="34" borderId="0" xfId="17846" applyFont="1" applyFill="1" applyBorder="1"/>
    <xf numFmtId="0" fontId="18" fillId="34" borderId="0" xfId="17846" applyFont="1" applyFill="1"/>
    <xf numFmtId="165" fontId="18" fillId="34" borderId="0" xfId="17846" applyNumberFormat="1" applyFont="1" applyFill="1"/>
    <xf numFmtId="164" fontId="18" fillId="34" borderId="0" xfId="17847" applyNumberFormat="1" applyFont="1" applyFill="1"/>
    <xf numFmtId="0" fontId="78" fillId="34" borderId="32" xfId="17846" applyFont="1" applyFill="1" applyBorder="1" applyAlignment="1">
      <alignment horizontal="left"/>
    </xf>
    <xf numFmtId="0" fontId="78" fillId="34" borderId="32" xfId="17846" applyFont="1" applyFill="1" applyBorder="1" applyAlignment="1">
      <alignment horizontal="center"/>
    </xf>
    <xf numFmtId="0" fontId="78" fillId="34" borderId="0" xfId="17846" applyFont="1" applyFill="1" applyAlignment="1">
      <alignment horizontal="center"/>
    </xf>
    <xf numFmtId="165" fontId="143" fillId="34" borderId="0" xfId="17846" applyNumberFormat="1" applyFont="1" applyFill="1"/>
    <xf numFmtId="0" fontId="18" fillId="34" borderId="32" xfId="17846" applyFont="1" applyFill="1" applyBorder="1"/>
    <xf numFmtId="165" fontId="18" fillId="34" borderId="32" xfId="17848" applyNumberFormat="1" applyFont="1" applyFill="1" applyBorder="1"/>
    <xf numFmtId="164" fontId="143" fillId="34" borderId="0" xfId="17847" applyNumberFormat="1" applyFont="1" applyFill="1"/>
    <xf numFmtId="165" fontId="18" fillId="135" borderId="32" xfId="17848" applyNumberFormat="1" applyFont="1" applyFill="1" applyBorder="1"/>
    <xf numFmtId="0" fontId="147" fillId="34" borderId="0" xfId="17846" applyFont="1" applyFill="1"/>
    <xf numFmtId="0" fontId="18" fillId="34" borderId="76" xfId="17846" applyFont="1" applyFill="1" applyBorder="1"/>
    <xf numFmtId="194" fontId="18" fillId="34" borderId="76" xfId="17849" applyNumberFormat="1" applyFont="1" applyFill="1" applyBorder="1"/>
    <xf numFmtId="194" fontId="18" fillId="34" borderId="32" xfId="17849" applyNumberFormat="1" applyFont="1" applyFill="1" applyBorder="1"/>
    <xf numFmtId="0" fontId="148" fillId="34" borderId="0" xfId="17846" applyFont="1" applyFill="1" applyBorder="1"/>
    <xf numFmtId="165" fontId="18" fillId="34" borderId="0" xfId="17848" applyNumberFormat="1" applyFont="1" applyFill="1"/>
    <xf numFmtId="43" fontId="18" fillId="34" borderId="0" xfId="17847" applyFont="1" applyFill="1"/>
    <xf numFmtId="0" fontId="78" fillId="34" borderId="32" xfId="17846" applyFont="1" applyFill="1" applyBorder="1" applyAlignment="1">
      <alignment horizontal="left" wrapText="1"/>
    </xf>
    <xf numFmtId="0" fontId="149" fillId="34" borderId="0" xfId="17846" applyFont="1" applyFill="1" applyAlignment="1">
      <alignment horizontal="center"/>
    </xf>
    <xf numFmtId="0" fontId="156" fillId="34" borderId="0" xfId="17846" applyFont="1" applyFill="1"/>
    <xf numFmtId="0" fontId="18" fillId="33" borderId="0" xfId="17846" applyFont="1" applyFill="1"/>
    <xf numFmtId="0" fontId="18" fillId="33" borderId="0" xfId="17846" applyFont="1" applyFill="1" applyAlignment="1">
      <alignment horizontal="right"/>
    </xf>
    <xf numFmtId="201" fontId="18" fillId="33" borderId="0" xfId="17850" applyNumberFormat="1" applyFont="1" applyFill="1"/>
    <xf numFmtId="194" fontId="18" fillId="34" borderId="0" xfId="17849" applyNumberFormat="1" applyFont="1" applyFill="1"/>
    <xf numFmtId="0" fontId="143" fillId="34" borderId="0" xfId="17846" applyFont="1" applyFill="1"/>
    <xf numFmtId="164" fontId="20" fillId="122" borderId="13" xfId="1443" applyNumberFormat="1" applyFont="1" applyFill="1" applyBorder="1"/>
    <xf numFmtId="164" fontId="20" fillId="129" borderId="13" xfId="1443" applyNumberFormat="1" applyFont="1" applyFill="1" applyBorder="1"/>
    <xf numFmtId="164" fontId="18" fillId="129" borderId="13" xfId="3" applyNumberFormat="1" applyFont="1" applyFill="1" applyBorder="1"/>
    <xf numFmtId="0" fontId="120" fillId="129" borderId="58" xfId="7728" applyFont="1" applyFill="1" applyBorder="1"/>
    <xf numFmtId="164" fontId="121" fillId="129" borderId="59" xfId="7729" applyNumberFormat="1" applyFont="1" applyFill="1" applyBorder="1"/>
    <xf numFmtId="164" fontId="121" fillId="129" borderId="60" xfId="7729" applyNumberFormat="1" applyFont="1" applyFill="1" applyBorder="1"/>
    <xf numFmtId="164" fontId="122" fillId="129" borderId="61" xfId="7729" applyNumberFormat="1" applyFont="1" applyFill="1" applyBorder="1"/>
    <xf numFmtId="164" fontId="19" fillId="122" borderId="0" xfId="1443" applyNumberFormat="1" applyFont="1" applyFill="1"/>
    <xf numFmtId="0" fontId="18" fillId="122" borderId="0" xfId="3" applyFont="1" applyFill="1"/>
    <xf numFmtId="0" fontId="20" fillId="0" borderId="0" xfId="17857" applyFont="1"/>
    <xf numFmtId="0" fontId="20" fillId="33" borderId="32" xfId="17857" applyFont="1" applyFill="1" applyBorder="1" applyAlignment="1">
      <alignment horizontal="left" indent="1"/>
    </xf>
    <xf numFmtId="164" fontId="18" fillId="33" borderId="32" xfId="17858" applyNumberFormat="1" applyFont="1" applyFill="1" applyBorder="1" applyAlignment="1">
      <alignment horizontal="right"/>
    </xf>
    <xf numFmtId="42" fontId="20" fillId="0" borderId="0" xfId="17857" applyNumberFormat="1" applyFont="1"/>
    <xf numFmtId="10" fontId="20" fillId="0" borderId="0" xfId="17857" applyNumberFormat="1" applyFont="1"/>
    <xf numFmtId="44" fontId="20" fillId="0" borderId="0" xfId="17857" applyNumberFormat="1" applyFont="1"/>
    <xf numFmtId="164" fontId="18" fillId="0" borderId="32" xfId="17858" applyNumberFormat="1" applyFont="1" applyBorder="1"/>
    <xf numFmtId="0" fontId="19" fillId="122" borderId="80" xfId="17857" applyFont="1" applyFill="1" applyBorder="1" applyAlignment="1">
      <alignment horizontal="left" indent="1"/>
    </xf>
    <xf numFmtId="44" fontId="78" fillId="122" borderId="81" xfId="7733" applyFont="1" applyFill="1" applyBorder="1" applyAlignment="1">
      <alignment horizontal="center"/>
    </xf>
    <xf numFmtId="42" fontId="19" fillId="122" borderId="55" xfId="17857" applyNumberFormat="1" applyFont="1" applyFill="1" applyBorder="1"/>
    <xf numFmtId="10" fontId="19" fillId="122" borderId="55" xfId="17857" applyNumberFormat="1" applyFont="1" applyFill="1" applyBorder="1"/>
    <xf numFmtId="44" fontId="19" fillId="122" borderId="56" xfId="17857" applyNumberFormat="1" applyFont="1" applyFill="1" applyBorder="1"/>
    <xf numFmtId="0" fontId="19" fillId="125" borderId="80" xfId="17857" applyFont="1" applyFill="1" applyBorder="1" applyAlignment="1">
      <alignment horizontal="left" indent="1"/>
    </xf>
    <xf numFmtId="164" fontId="78" fillId="125" borderId="81" xfId="17858" applyNumberFormat="1" applyFont="1" applyFill="1" applyBorder="1"/>
    <xf numFmtId="44" fontId="78" fillId="125" borderId="81" xfId="7733" applyFont="1" applyFill="1" applyBorder="1" applyAlignment="1">
      <alignment horizontal="center"/>
    </xf>
    <xf numFmtId="42" fontId="19" fillId="125" borderId="55" xfId="17857" applyNumberFormat="1" applyFont="1" applyFill="1" applyBorder="1"/>
    <xf numFmtId="10" fontId="19" fillId="125" borderId="55" xfId="17857" applyNumberFormat="1" applyFont="1" applyFill="1" applyBorder="1"/>
    <xf numFmtId="44" fontId="19" fillId="125" borderId="56" xfId="17857" applyNumberFormat="1" applyFont="1" applyFill="1" applyBorder="1"/>
    <xf numFmtId="0" fontId="20" fillId="33" borderId="82" xfId="17857" applyFont="1" applyFill="1" applyBorder="1" applyAlignment="1">
      <alignment horizontal="left" indent="1"/>
    </xf>
    <xf numFmtId="44" fontId="18" fillId="0" borderId="82" xfId="7733" applyFont="1" applyBorder="1" applyAlignment="1">
      <alignment horizontal="center"/>
    </xf>
    <xf numFmtId="0" fontId="19" fillId="35" borderId="83" xfId="17857" applyFont="1" applyFill="1" applyBorder="1" applyAlignment="1">
      <alignment horizontal="left" indent="1"/>
    </xf>
    <xf numFmtId="44" fontId="78" fillId="35" borderId="84" xfId="7733" applyFont="1" applyFill="1" applyBorder="1" applyAlignment="1">
      <alignment horizontal="center"/>
    </xf>
    <xf numFmtId="42" fontId="19" fillId="35" borderId="73" xfId="17857" applyNumberFormat="1" applyFont="1" applyFill="1" applyBorder="1"/>
    <xf numFmtId="10" fontId="19" fillId="35" borderId="73" xfId="17857" applyNumberFormat="1" applyFont="1" applyFill="1" applyBorder="1"/>
    <xf numFmtId="44" fontId="19" fillId="35" borderId="85" xfId="17857" applyNumberFormat="1" applyFont="1" applyFill="1" applyBorder="1"/>
    <xf numFmtId="0" fontId="19" fillId="35" borderId="86" xfId="17857" applyFont="1" applyFill="1" applyBorder="1" applyAlignment="1">
      <alignment horizontal="left" indent="1"/>
    </xf>
    <xf numFmtId="44" fontId="78" fillId="35" borderId="76" xfId="7733" applyFont="1" applyFill="1" applyBorder="1" applyAlignment="1">
      <alignment horizontal="center"/>
    </xf>
    <xf numFmtId="42" fontId="19" fillId="35" borderId="74" xfId="17857" applyNumberFormat="1" applyFont="1" applyFill="1" applyBorder="1"/>
    <xf numFmtId="10" fontId="19" fillId="35" borderId="74" xfId="17857" applyNumberFormat="1" applyFont="1" applyFill="1" applyBorder="1"/>
    <xf numFmtId="44" fontId="19" fillId="35" borderId="87" xfId="17857" applyNumberFormat="1" applyFont="1" applyFill="1" applyBorder="1"/>
    <xf numFmtId="0" fontId="19" fillId="129" borderId="80" xfId="17857" applyFont="1" applyFill="1" applyBorder="1" applyAlignment="1">
      <alignment horizontal="left" indent="1"/>
    </xf>
    <xf numFmtId="164" fontId="78" fillId="129" borderId="81" xfId="17858" applyNumberFormat="1" applyFont="1" applyFill="1" applyBorder="1"/>
    <xf numFmtId="44" fontId="78" fillId="129" borderId="81" xfId="7733" applyFont="1" applyFill="1" applyBorder="1" applyAlignment="1">
      <alignment horizontal="center"/>
    </xf>
    <xf numFmtId="42" fontId="19" fillId="129" borderId="55" xfId="17857" applyNumberFormat="1" applyFont="1" applyFill="1" applyBorder="1"/>
    <xf numFmtId="10" fontId="19" fillId="129" borderId="55" xfId="17857" applyNumberFormat="1" applyFont="1" applyFill="1" applyBorder="1"/>
    <xf numFmtId="44" fontId="19" fillId="129" borderId="56" xfId="17857" applyNumberFormat="1" applyFont="1" applyFill="1" applyBorder="1"/>
    <xf numFmtId="0" fontId="20" fillId="0" borderId="53" xfId="17857" applyFont="1" applyFill="1" applyBorder="1" applyAlignment="1">
      <alignment horizontal="left" indent="1"/>
    </xf>
    <xf numFmtId="44" fontId="18" fillId="0" borderId="53" xfId="7733" applyFont="1" applyFill="1" applyBorder="1" applyAlignment="1">
      <alignment horizontal="center"/>
    </xf>
    <xf numFmtId="42" fontId="20" fillId="0" borderId="0" xfId="17857" applyNumberFormat="1" applyFont="1" applyFill="1"/>
    <xf numFmtId="10" fontId="20" fillId="0" borderId="0" xfId="17857" applyNumberFormat="1" applyFont="1" applyFill="1"/>
    <xf numFmtId="44" fontId="20" fillId="0" borderId="0" xfId="17857" applyNumberFormat="1" applyFont="1" applyFill="1"/>
    <xf numFmtId="0" fontId="20" fillId="0" borderId="0" xfId="17857" applyFont="1" applyFill="1"/>
    <xf numFmtId="42" fontId="19" fillId="0" borderId="69" xfId="17857" applyNumberFormat="1" applyFont="1" applyBorder="1"/>
    <xf numFmtId="10" fontId="19" fillId="0" borderId="70" xfId="17857" applyNumberFormat="1" applyFont="1" applyBorder="1"/>
    <xf numFmtId="42" fontId="19" fillId="0" borderId="70" xfId="17857" applyNumberFormat="1" applyFont="1" applyBorder="1"/>
    <xf numFmtId="0" fontId="20" fillId="0" borderId="0" xfId="17857" applyFont="1" applyAlignment="1">
      <alignment horizontal="center"/>
    </xf>
    <xf numFmtId="165" fontId="20" fillId="0" borderId="0" xfId="17857" applyNumberFormat="1" applyFont="1"/>
    <xf numFmtId="164" fontId="18" fillId="122" borderId="0" xfId="3" applyNumberFormat="1" applyFont="1" applyFill="1"/>
    <xf numFmtId="164" fontId="20" fillId="122" borderId="0" xfId="1443" applyNumberFormat="1" applyFont="1" applyFill="1"/>
    <xf numFmtId="164" fontId="20" fillId="33" borderId="32" xfId="17859" applyNumberFormat="1" applyFont="1" applyFill="1" applyBorder="1"/>
    <xf numFmtId="164" fontId="20" fillId="0" borderId="32" xfId="17860" applyNumberFormat="1" applyFont="1" applyBorder="1"/>
    <xf numFmtId="164" fontId="20" fillId="33" borderId="32" xfId="17861" applyNumberFormat="1" applyFont="1" applyFill="1" applyBorder="1"/>
    <xf numFmtId="164" fontId="20" fillId="0" borderId="32" xfId="17862" applyNumberFormat="1" applyFont="1" applyBorder="1"/>
    <xf numFmtId="164" fontId="20" fillId="0" borderId="32" xfId="17863" applyNumberFormat="1" applyFont="1" applyBorder="1"/>
    <xf numFmtId="164" fontId="20" fillId="0" borderId="32" xfId="17864" applyNumberFormat="1" applyFont="1" applyBorder="1"/>
    <xf numFmtId="164" fontId="20" fillId="0" borderId="32" xfId="17865" applyNumberFormat="1" applyFont="1" applyBorder="1"/>
    <xf numFmtId="164" fontId="20" fillId="0" borderId="32" xfId="17866" applyNumberFormat="1" applyFont="1" applyBorder="1"/>
    <xf numFmtId="164" fontId="20" fillId="0" borderId="32" xfId="17867" applyNumberFormat="1" applyFont="1" applyBorder="1"/>
    <xf numFmtId="164" fontId="20" fillId="0" borderId="32" xfId="17868" applyNumberFormat="1" applyFont="1" applyBorder="1"/>
    <xf numFmtId="164" fontId="20" fillId="0" borderId="32" xfId="17869" applyNumberFormat="1" applyFont="1" applyBorder="1"/>
    <xf numFmtId="164" fontId="20" fillId="0" borderId="32" xfId="17870" applyNumberFormat="1" applyFont="1" applyBorder="1"/>
    <xf numFmtId="164" fontId="20" fillId="33" borderId="32" xfId="17871" applyNumberFormat="1" applyFont="1" applyFill="1" applyBorder="1"/>
    <xf numFmtId="164" fontId="20" fillId="0" borderId="32" xfId="17872" applyNumberFormat="1" applyFont="1" applyBorder="1"/>
    <xf numFmtId="164" fontId="20" fillId="0" borderId="32" xfId="17873" applyNumberFormat="1" applyFont="1" applyBorder="1"/>
    <xf numFmtId="164" fontId="20" fillId="0" borderId="32" xfId="17874" applyNumberFormat="1" applyFont="1" applyBorder="1"/>
    <xf numFmtId="164" fontId="20" fillId="33" borderId="32" xfId="17875" applyNumberFormat="1" applyFont="1" applyFill="1" applyBorder="1"/>
    <xf numFmtId="164" fontId="20" fillId="0" borderId="32" xfId="17876" applyNumberFormat="1" applyFont="1" applyBorder="1"/>
    <xf numFmtId="164" fontId="20" fillId="0" borderId="32" xfId="17877" applyNumberFormat="1" applyFont="1" applyBorder="1"/>
    <xf numFmtId="164" fontId="20" fillId="0" borderId="32" xfId="17878" applyNumberFormat="1" applyFont="1" applyBorder="1"/>
    <xf numFmtId="164" fontId="20" fillId="0" borderId="32" xfId="17879" applyNumberFormat="1" applyFont="1" applyBorder="1"/>
    <xf numFmtId="164" fontId="20" fillId="0" borderId="32" xfId="17880" applyNumberFormat="1" applyFont="1" applyBorder="1"/>
    <xf numFmtId="164" fontId="20" fillId="0" borderId="32" xfId="17881" applyNumberFormat="1" applyFont="1" applyBorder="1"/>
    <xf numFmtId="164" fontId="20" fillId="0" borderId="32" xfId="17882" applyNumberFormat="1" applyFont="1" applyBorder="1"/>
    <xf numFmtId="164" fontId="20" fillId="0" borderId="32" xfId="17883" applyNumberFormat="1" applyFont="1" applyBorder="1"/>
    <xf numFmtId="164" fontId="20" fillId="33" borderId="32" xfId="17884" applyNumberFormat="1" applyFont="1" applyFill="1" applyBorder="1"/>
    <xf numFmtId="164" fontId="20" fillId="0" borderId="32" xfId="17885" applyNumberFormat="1" applyFont="1" applyBorder="1"/>
    <xf numFmtId="164" fontId="20" fillId="0" borderId="32" xfId="17886" applyNumberFormat="1" applyFont="1" applyBorder="1"/>
    <xf numFmtId="164" fontId="20" fillId="0" borderId="32" xfId="17887" applyNumberFormat="1" applyFont="1" applyBorder="1"/>
    <xf numFmtId="164" fontId="20" fillId="0" borderId="32" xfId="17888" applyNumberFormat="1" applyFont="1" applyBorder="1"/>
    <xf numFmtId="164" fontId="20" fillId="0" borderId="32" xfId="17889" applyNumberFormat="1" applyFont="1" applyBorder="1"/>
    <xf numFmtId="164" fontId="20" fillId="0" borderId="32" xfId="17890" applyNumberFormat="1" applyFont="1" applyBorder="1"/>
    <xf numFmtId="164" fontId="19" fillId="122" borderId="81" xfId="17891" applyNumberFormat="1" applyFont="1" applyFill="1" applyBorder="1"/>
    <xf numFmtId="164" fontId="19" fillId="122" borderId="81" xfId="17892" applyNumberFormat="1" applyFont="1" applyFill="1" applyBorder="1"/>
    <xf numFmtId="164" fontId="20" fillId="0" borderId="82" xfId="17893" applyNumberFormat="1" applyFont="1" applyBorder="1"/>
    <xf numFmtId="164" fontId="20" fillId="0" borderId="82" xfId="17894" applyNumberFormat="1" applyFont="1" applyBorder="1"/>
    <xf numFmtId="164" fontId="19" fillId="35" borderId="84" xfId="17895" applyNumberFormat="1" applyFont="1" applyFill="1" applyBorder="1"/>
    <xf numFmtId="164" fontId="19" fillId="35" borderId="84" xfId="17896" applyNumberFormat="1" applyFont="1" applyFill="1" applyBorder="1"/>
    <xf numFmtId="164" fontId="19" fillId="35" borderId="76" xfId="17897" applyNumberFormat="1" applyFont="1" applyFill="1" applyBorder="1"/>
    <xf numFmtId="164" fontId="19" fillId="35" borderId="76" xfId="17898" applyNumberFormat="1" applyFont="1" applyFill="1" applyBorder="1"/>
    <xf numFmtId="164" fontId="20" fillId="0" borderId="53" xfId="17900" applyNumberFormat="1" applyFont="1" applyFill="1" applyBorder="1"/>
    <xf numFmtId="164" fontId="20" fillId="0" borderId="53" xfId="17901" applyNumberFormat="1" applyFont="1" applyFill="1" applyBorder="1"/>
    <xf numFmtId="3" fontId="78" fillId="122" borderId="85" xfId="0" applyNumberFormat="1" applyFont="1" applyFill="1" applyBorder="1" applyAlignment="1">
      <alignment horizontal="center"/>
    </xf>
    <xf numFmtId="3" fontId="78" fillId="122" borderId="91" xfId="0" applyNumberFormat="1" applyFont="1" applyFill="1" applyBorder="1" applyAlignment="1">
      <alignment horizontal="center"/>
    </xf>
    <xf numFmtId="3" fontId="78" fillId="122" borderId="87" xfId="0" applyNumberFormat="1" applyFont="1" applyFill="1" applyBorder="1" applyAlignment="1">
      <alignment horizontal="center"/>
    </xf>
    <xf numFmtId="3" fontId="78" fillId="122" borderId="73" xfId="0" applyNumberFormat="1" applyFont="1" applyFill="1" applyBorder="1" applyAlignment="1">
      <alignment horizontal="center"/>
    </xf>
    <xf numFmtId="3" fontId="78" fillId="122" borderId="0" xfId="0" applyNumberFormat="1" applyFont="1" applyFill="1" applyBorder="1" applyAlignment="1">
      <alignment horizontal="center"/>
    </xf>
    <xf numFmtId="3" fontId="78" fillId="122" borderId="74" xfId="0" applyNumberFormat="1" applyFont="1" applyFill="1" applyBorder="1" applyAlignment="1">
      <alignment horizontal="center"/>
    </xf>
    <xf numFmtId="0" fontId="19" fillId="123" borderId="0" xfId="0" applyFont="1" applyFill="1" applyBorder="1" applyAlignment="1">
      <alignment horizontal="center" wrapText="1"/>
    </xf>
    <xf numFmtId="0" fontId="19" fillId="122" borderId="0" xfId="0" applyFont="1" applyFill="1" applyBorder="1" applyAlignment="1">
      <alignment horizontal="center" wrapText="1"/>
    </xf>
    <xf numFmtId="0" fontId="19" fillId="122" borderId="0" xfId="0" quotePrefix="1" applyFont="1" applyFill="1" applyBorder="1" applyAlignment="1">
      <alignment horizontal="center" wrapText="1"/>
    </xf>
    <xf numFmtId="0" fontId="19" fillId="0" borderId="0" xfId="0" applyFont="1"/>
    <xf numFmtId="3" fontId="19" fillId="0" borderId="0" xfId="0" applyNumberFormat="1" applyFont="1"/>
    <xf numFmtId="0" fontId="20" fillId="122" borderId="73" xfId="0" applyNumberFormat="1" applyFont="1" applyFill="1" applyBorder="1"/>
    <xf numFmtId="3" fontId="20" fillId="122" borderId="73" xfId="0" applyNumberFormat="1" applyFont="1" applyFill="1" applyBorder="1" applyAlignment="1">
      <alignment horizontal="center"/>
    </xf>
    <xf numFmtId="0" fontId="20" fillId="122" borderId="73" xfId="0" applyFont="1" applyFill="1" applyBorder="1"/>
    <xf numFmtId="0" fontId="20" fillId="122" borderId="0" xfId="0" applyNumberFormat="1" applyFont="1" applyFill="1" applyBorder="1"/>
    <xf numFmtId="3" fontId="20" fillId="122" borderId="0" xfId="0" applyNumberFormat="1" applyFont="1" applyFill="1" applyBorder="1" applyAlignment="1">
      <alignment horizontal="center"/>
    </xf>
    <xf numFmtId="0" fontId="20" fillId="122" borderId="0" xfId="0" applyFont="1" applyFill="1" applyBorder="1"/>
    <xf numFmtId="0" fontId="20" fillId="122" borderId="74" xfId="0" applyNumberFormat="1" applyFont="1" applyFill="1" applyBorder="1"/>
    <xf numFmtId="3" fontId="20" fillId="122" borderId="74" xfId="0" applyNumberFormat="1" applyFont="1" applyFill="1" applyBorder="1" applyAlignment="1">
      <alignment horizontal="center"/>
    </xf>
    <xf numFmtId="0" fontId="20" fillId="122" borderId="74" xfId="0" applyFont="1" applyFill="1" applyBorder="1"/>
    <xf numFmtId="0" fontId="19" fillId="122" borderId="89" xfId="0" applyNumberFormat="1" applyFont="1" applyFill="1" applyBorder="1"/>
    <xf numFmtId="0" fontId="19" fillId="122" borderId="90" xfId="0" applyNumberFormat="1" applyFont="1" applyFill="1" applyBorder="1"/>
    <xf numFmtId="0" fontId="19" fillId="122" borderId="92" xfId="0" applyNumberFormat="1" applyFont="1" applyFill="1" applyBorder="1"/>
    <xf numFmtId="164" fontId="18" fillId="122" borderId="0" xfId="1443" applyNumberFormat="1" applyFont="1" applyFill="1"/>
    <xf numFmtId="42" fontId="18" fillId="34" borderId="0" xfId="2351" applyNumberFormat="1" applyFont="1" applyFill="1"/>
    <xf numFmtId="0" fontId="23" fillId="103" borderId="0" xfId="17844"/>
    <xf numFmtId="203" fontId="47" fillId="134" borderId="16" xfId="7545" applyNumberFormat="1" applyFont="1" applyFill="1">
      <alignment horizontal="right" vertical="center"/>
    </xf>
    <xf numFmtId="0" fontId="47" fillId="134" borderId="16" xfId="7545" applyNumberFormat="1" applyFont="1" applyFill="1">
      <alignment horizontal="right" vertical="center"/>
    </xf>
    <xf numFmtId="0" fontId="21" fillId="0" borderId="0" xfId="2351" applyFont="1"/>
    <xf numFmtId="14" fontId="21" fillId="0" borderId="0" xfId="2351" applyNumberFormat="1" applyFont="1" applyAlignment="1">
      <alignment horizontal="left"/>
    </xf>
    <xf numFmtId="0" fontId="21" fillId="0" borderId="13" xfId="2351" applyFont="1" applyBorder="1" applyAlignment="1">
      <alignment horizontal="center" wrapText="1"/>
    </xf>
    <xf numFmtId="0" fontId="78" fillId="0" borderId="0" xfId="2351" applyFont="1" applyAlignment="1">
      <alignment horizontal="center" wrapText="1"/>
    </xf>
    <xf numFmtId="42" fontId="162" fillId="124" borderId="0" xfId="1532" applyNumberFormat="1" applyFont="1" applyFill="1"/>
    <xf numFmtId="42" fontId="20" fillId="0" borderId="0" xfId="1532" applyNumberFormat="1" applyFont="1"/>
    <xf numFmtId="5" fontId="20" fillId="0" borderId="0" xfId="1532" applyNumberFormat="1" applyFont="1" applyBorder="1"/>
    <xf numFmtId="5" fontId="20" fillId="0" borderId="0" xfId="1532" applyNumberFormat="1" applyFont="1"/>
    <xf numFmtId="42" fontId="21" fillId="124" borderId="93" xfId="1532" applyNumberFormat="1" applyFont="1" applyFill="1" applyBorder="1"/>
    <xf numFmtId="42" fontId="78" fillId="0" borderId="93" xfId="1532" applyNumberFormat="1" applyFont="1" applyBorder="1"/>
    <xf numFmtId="10" fontId="20" fillId="0" borderId="0" xfId="1532" applyNumberFormat="1" applyFont="1"/>
    <xf numFmtId="10" fontId="20" fillId="0" borderId="13" xfId="1532" applyNumberFormat="1" applyFont="1" applyBorder="1"/>
    <xf numFmtId="5" fontId="18" fillId="0" borderId="0" xfId="2351" applyNumberFormat="1" applyFont="1"/>
    <xf numFmtId="42" fontId="21" fillId="0" borderId="70" xfId="1532" applyNumberFormat="1" applyFont="1" applyBorder="1"/>
    <xf numFmtId="42" fontId="78" fillId="0" borderId="70" xfId="1532" applyNumberFormat="1" applyFont="1" applyBorder="1"/>
    <xf numFmtId="0" fontId="162" fillId="0" borderId="0" xfId="2351" applyFont="1"/>
    <xf numFmtId="0" fontId="116" fillId="0" borderId="0" xfId="2351" applyFont="1"/>
    <xf numFmtId="5" fontId="162" fillId="0" borderId="0" xfId="1532" applyNumberFormat="1" applyFont="1"/>
    <xf numFmtId="0" fontId="21" fillId="0" borderId="0" xfId="2351" applyFont="1" applyAlignment="1">
      <alignment horizontal="center" wrapText="1"/>
    </xf>
    <xf numFmtId="42" fontId="162" fillId="0" borderId="0" xfId="1532" applyNumberFormat="1" applyFont="1"/>
    <xf numFmtId="42" fontId="18" fillId="0" borderId="0" xfId="2351" applyNumberFormat="1" applyFont="1"/>
    <xf numFmtId="42" fontId="162" fillId="0" borderId="0" xfId="2351" applyNumberFormat="1" applyFont="1"/>
    <xf numFmtId="10" fontId="21" fillId="36" borderId="94" xfId="2351" applyNumberFormat="1" applyFont="1" applyFill="1" applyBorder="1"/>
    <xf numFmtId="0" fontId="18" fillId="0" borderId="74" xfId="2351" applyFont="1" applyBorder="1"/>
    <xf numFmtId="0" fontId="23" fillId="122" borderId="95" xfId="17844" applyFill="1" applyBorder="1"/>
    <xf numFmtId="0" fontId="23" fillId="122" borderId="95" xfId="17844" applyFill="1" applyBorder="1" applyAlignment="1">
      <alignment vertical="center"/>
    </xf>
    <xf numFmtId="0" fontId="23" fillId="140" borderId="95" xfId="17844" applyFill="1" applyBorder="1" applyAlignment="1">
      <alignment vertical="center"/>
    </xf>
    <xf numFmtId="0" fontId="47" fillId="140" borderId="95" xfId="17844" applyFont="1" applyFill="1" applyBorder="1" applyAlignment="1">
      <alignment horizontal="right" vertical="center"/>
    </xf>
    <xf numFmtId="0" fontId="23" fillId="140" borderId="95" xfId="17844" quotePrefix="1" applyFill="1" applyBorder="1" applyAlignment="1">
      <alignment vertical="center"/>
    </xf>
    <xf numFmtId="0" fontId="23" fillId="122" borderId="96" xfId="17844" applyFill="1" applyBorder="1"/>
    <xf numFmtId="0" fontId="23" fillId="140" borderId="95" xfId="17844" applyFill="1" applyBorder="1"/>
    <xf numFmtId="0" fontId="23" fillId="62" borderId="98" xfId="19164" quotePrefix="1" applyNumberFormat="1">
      <alignment horizontal="left" vertical="center" indent="1"/>
    </xf>
    <xf numFmtId="0" fontId="23" fillId="62" borderId="98" xfId="19165" quotePrefix="1" applyNumberFormat="1">
      <alignment horizontal="left" vertical="center" indent="1"/>
    </xf>
    <xf numFmtId="0" fontId="23" fillId="87" borderId="98" xfId="19166" quotePrefix="1" applyAlignment="1">
      <alignment horizontal="left" vertical="center" indent="3"/>
    </xf>
    <xf numFmtId="0" fontId="23" fillId="87" borderId="98" xfId="19166" quotePrefix="1">
      <alignment horizontal="left" vertical="center" indent="1"/>
    </xf>
    <xf numFmtId="0" fontId="23" fillId="39" borderId="98" xfId="19167" quotePrefix="1" applyAlignment="1">
      <alignment horizontal="left" vertical="center" indent="5"/>
    </xf>
    <xf numFmtId="0" fontId="23" fillId="39" borderId="98" xfId="19167" quotePrefix="1">
      <alignment horizontal="left" vertical="center" indent="1"/>
    </xf>
    <xf numFmtId="203" fontId="23" fillId="0" borderId="98" xfId="19168" applyNumberFormat="1">
      <alignment horizontal="right" vertical="center"/>
    </xf>
    <xf numFmtId="0" fontId="23" fillId="38" borderId="98" xfId="19169" quotePrefix="1" applyAlignment="1">
      <alignment horizontal="left" vertical="center" indent="4"/>
    </xf>
    <xf numFmtId="0" fontId="23" fillId="38" borderId="98" xfId="19169" quotePrefix="1">
      <alignment horizontal="left" vertical="center" indent="1"/>
    </xf>
    <xf numFmtId="0" fontId="23" fillId="51" borderId="98" xfId="19170" quotePrefix="1" applyAlignment="1">
      <alignment horizontal="left" vertical="center" indent="2"/>
    </xf>
    <xf numFmtId="0" fontId="23" fillId="51" borderId="98" xfId="19170" quotePrefix="1">
      <alignment horizontal="left" vertical="center" indent="1"/>
    </xf>
    <xf numFmtId="0" fontId="23" fillId="39" borderId="98" xfId="19167" quotePrefix="1" applyAlignment="1">
      <alignment horizontal="left" vertical="center" indent="7"/>
    </xf>
    <xf numFmtId="0" fontId="23" fillId="39" borderId="98" xfId="19167" quotePrefix="1" applyAlignment="1">
      <alignment horizontal="left" vertical="center" indent="6"/>
    </xf>
    <xf numFmtId="0" fontId="23" fillId="0" borderId="98" xfId="19168" applyNumberFormat="1">
      <alignment horizontal="right" vertical="center"/>
    </xf>
    <xf numFmtId="203" fontId="23" fillId="122" borderId="0" xfId="17844" applyNumberFormat="1" applyFill="1"/>
    <xf numFmtId="164" fontId="20" fillId="141" borderId="0" xfId="1443" applyNumberFormat="1" applyFont="1" applyFill="1"/>
    <xf numFmtId="164" fontId="18" fillId="141" borderId="0" xfId="3" applyNumberFormat="1" applyFont="1" applyFill="1"/>
    <xf numFmtId="0" fontId="19" fillId="141" borderId="80" xfId="17857" applyFont="1" applyFill="1" applyBorder="1" applyAlignment="1">
      <alignment horizontal="left" indent="1"/>
    </xf>
    <xf numFmtId="164" fontId="78" fillId="141" borderId="81" xfId="17858" applyNumberFormat="1" applyFont="1" applyFill="1" applyBorder="1" applyAlignment="1">
      <alignment horizontal="right"/>
    </xf>
    <xf numFmtId="164" fontId="19" fillId="141" borderId="81" xfId="17899" applyNumberFormat="1" applyFont="1" applyFill="1" applyBorder="1"/>
    <xf numFmtId="44" fontId="78" fillId="141" borderId="81" xfId="7733" applyFont="1" applyFill="1" applyBorder="1" applyAlignment="1">
      <alignment horizontal="center"/>
    </xf>
    <xf numFmtId="42" fontId="19" fillId="141" borderId="55" xfId="17857" applyNumberFormat="1" applyFont="1" applyFill="1" applyBorder="1"/>
    <xf numFmtId="10" fontId="19" fillId="141" borderId="55" xfId="17857" applyNumberFormat="1" applyFont="1" applyFill="1" applyBorder="1"/>
    <xf numFmtId="44" fontId="19" fillId="141" borderId="56" xfId="17857" applyNumberFormat="1" applyFont="1" applyFill="1" applyBorder="1"/>
    <xf numFmtId="165" fontId="18" fillId="141" borderId="32" xfId="7733" applyNumberFormat="1" applyFont="1" applyFill="1" applyBorder="1" applyAlignment="1">
      <alignment horizontal="right"/>
    </xf>
    <xf numFmtId="0" fontId="19" fillId="36" borderId="32" xfId="17857" applyFont="1" applyFill="1" applyBorder="1" applyAlignment="1">
      <alignment horizontal="left" wrapText="1"/>
    </xf>
    <xf numFmtId="0" fontId="19" fillId="36" borderId="32" xfId="17857" applyFont="1" applyFill="1" applyBorder="1" applyAlignment="1">
      <alignment horizontal="center" wrapText="1"/>
    </xf>
    <xf numFmtId="164" fontId="19" fillId="36" borderId="32" xfId="17858" applyNumberFormat="1" applyFont="1" applyFill="1" applyBorder="1"/>
    <xf numFmtId="44" fontId="19" fillId="36" borderId="32" xfId="7733" applyFont="1" applyFill="1" applyBorder="1" applyAlignment="1">
      <alignment horizontal="center"/>
    </xf>
    <xf numFmtId="164" fontId="78" fillId="141" borderId="81" xfId="17858" applyNumberFormat="1" applyFont="1" applyFill="1" applyBorder="1"/>
    <xf numFmtId="0" fontId="146" fillId="134" borderId="0" xfId="17846" applyFont="1" applyFill="1" applyAlignment="1">
      <alignment horizontal="center" wrapText="1"/>
    </xf>
    <xf numFmtId="0" fontId="124" fillId="138" borderId="78" xfId="17857" applyFont="1" applyFill="1" applyBorder="1" applyAlignment="1">
      <alignment horizontal="center"/>
    </xf>
    <xf numFmtId="0" fontId="124" fillId="138" borderId="79" xfId="17857" applyFont="1" applyFill="1" applyBorder="1" applyAlignment="1">
      <alignment horizontal="center"/>
    </xf>
    <xf numFmtId="0" fontId="119" fillId="127" borderId="0" xfId="7728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78" fillId="0" borderId="0" xfId="2351" applyFont="1" applyAlignment="1">
      <alignment vertical="top" wrapText="1"/>
    </xf>
    <xf numFmtId="0" fontId="115" fillId="0" borderId="54" xfId="7727" applyFont="1" applyBorder="1" applyAlignment="1">
      <alignment horizontal="center" wrapText="1"/>
    </xf>
    <xf numFmtId="0" fontId="115" fillId="0" borderId="55" xfId="7727" applyFont="1" applyBorder="1" applyAlignment="1">
      <alignment horizontal="center" wrapText="1"/>
    </xf>
    <xf numFmtId="0" fontId="115" fillId="0" borderId="56" xfId="7727" applyFont="1" applyBorder="1" applyAlignment="1">
      <alignment horizontal="center" wrapText="1"/>
    </xf>
    <xf numFmtId="0" fontId="78" fillId="0" borderId="0" xfId="2351" applyFont="1" applyAlignment="1">
      <alignment horizontal="center"/>
    </xf>
    <xf numFmtId="0" fontId="78" fillId="0" borderId="0" xfId="2351" applyFont="1" applyFill="1" applyAlignment="1">
      <alignment horizontal="center"/>
    </xf>
    <xf numFmtId="0" fontId="16" fillId="33" borderId="0" xfId="0" applyFont="1" applyFill="1"/>
    <xf numFmtId="0" fontId="163" fillId="36" borderId="0" xfId="7728" applyFont="1" applyFill="1"/>
    <xf numFmtId="0" fontId="19" fillId="0" borderId="0" xfId="17857" applyFont="1"/>
    <xf numFmtId="0" fontId="19" fillId="0" borderId="0" xfId="17857" applyFont="1" applyAlignment="1">
      <alignment horizontal="center"/>
    </xf>
    <xf numFmtId="0" fontId="78" fillId="34" borderId="0" xfId="2351" applyFont="1" applyFill="1"/>
    <xf numFmtId="0" fontId="78" fillId="34" borderId="0" xfId="17846" applyFont="1" applyFill="1"/>
  </cellXfs>
  <cellStyles count="19171">
    <cellStyle name="_x0013_" xfId="7734"/>
    <cellStyle name=" 1" xfId="7"/>
    <cellStyle name=" 1 2" xfId="8"/>
    <cellStyle name="_x0013_ 2" xfId="7735"/>
    <cellStyle name="_x0013_ 2 2" xfId="15987"/>
    <cellStyle name="_x0013_ 3" xfId="15988"/>
    <cellStyle name="_x0013_ 3 2" xfId="15989"/>
    <cellStyle name="_x0013_ 4" xfId="15990"/>
    <cellStyle name="_April 2012 - Infrastructure" xfId="9"/>
    <cellStyle name="_April 2012 - Infrastructure 2" xfId="7736"/>
    <cellStyle name="_ColumnTitles" xfId="15974"/>
    <cellStyle name="_DateRange" xfId="15975"/>
    <cellStyle name="_Goat_Mt_GE-67_Rev-01" xfId="10"/>
    <cellStyle name="_Goat_Mt_GE-67_Rev-01 2" xfId="11"/>
    <cellStyle name="_Goat_Mt_GE-67_Rev-01 3" xfId="12"/>
    <cellStyle name="_Goat_Mt_Siemens-65_Rev-01" xfId="13"/>
    <cellStyle name="_Goat_Mt_Siemens-65_Rev-01 2" xfId="14"/>
    <cellStyle name="_Goat_Mt_Siemens-65_Rev-01 3" xfId="15"/>
    <cellStyle name="_Hidden" xfId="15976"/>
    <cellStyle name="_LIPA_Offshore_06-23-05_Rev-14D" xfId="16"/>
    <cellStyle name="_LIPA_Offshore_06-23-05_Rev-14D 2" xfId="17"/>
    <cellStyle name="_LIPA_Offshore_06-23-05_Rev-14D 3" xfId="18"/>
    <cellStyle name="_LIPA_Offshore_06-23-05_Rev-14D_1st Quarter 2012 Review" xfId="19"/>
    <cellStyle name="_LIPA_Offshore_06-23-05_Rev-14D_1st Quarter 2012 Review 2" xfId="20"/>
    <cellStyle name="_LIPA_Offshore_06-23-05_Rev-14D_1st Quarter 2012 Review_DSAT Topic" xfId="21"/>
    <cellStyle name="_LIPA_Offshore_06-23-05_Rev-14D_2011 CS monthly indicators" xfId="22"/>
    <cellStyle name="_LIPA_Offshore_06-23-05_Rev-14D_2012 CS monthly indicators" xfId="23"/>
    <cellStyle name="_LIPA_Offshore_06-23-05_Rev-14D_AMI" xfId="24"/>
    <cellStyle name="_LIPA_Offshore_06-23-05_Rev-14D_AMI Operations 2" xfId="25"/>
    <cellStyle name="_LIPA_Offshore_06-23-05_Rev-14D_AMI Operations 2 2" xfId="7737"/>
    <cellStyle name="_LIPA_Offshore_06-23-05_Rev-14D_AMI Operations 3" xfId="26"/>
    <cellStyle name="_LIPA_Offshore_06-23-05_Rev-14D_AMI Operations 3 2" xfId="7738"/>
    <cellStyle name="_LIPA_Offshore_06-23-05_Rev-14D_BASE O&amp;M" xfId="27"/>
    <cellStyle name="_LIPA_Offshore_06-23-05_Rev-14D_BASE O&amp;M 2" xfId="7739"/>
    <cellStyle name="_LIPA_Offshore_06-23-05_Rev-14D_DSAT Topic" xfId="28"/>
    <cellStyle name="_LIPA_Offshore_06-23-05_Rev-14D_ESF MOPR" xfId="29"/>
    <cellStyle name="_LIPA_Offshore_06-23-05_Rev-14D_ESF MOPR 2" xfId="30"/>
    <cellStyle name="_LIPA_Offshore_06-23-05_Rev-14D_ESF MOPR_1" xfId="31"/>
    <cellStyle name="_LIPA_Offshore_06-23-05_Rev-14D_ESF MOPR_1 2" xfId="32"/>
    <cellStyle name="_LIPA_Offshore_06-23-05_Rev-14D_ESF MOPR_1_AMI Operations 2" xfId="33"/>
    <cellStyle name="_LIPA_Offshore_06-23-05_Rev-14D_ESF MOPR_1_AMI Operations 2 2" xfId="7740"/>
    <cellStyle name="_LIPA_Offshore_06-23-05_Rev-14D_ESF MOPR_1_AMI Operations 3" xfId="34"/>
    <cellStyle name="_LIPA_Offshore_06-23-05_Rev-14D_ESF MOPR_1_AMI Operations 3 2" xfId="7741"/>
    <cellStyle name="_LIPA_Offshore_06-23-05_Rev-14D_ESF MOPR_1_ESF MOPR" xfId="35"/>
    <cellStyle name="_LIPA_Offshore_06-23-05_Rev-14D_ESF MOPR_1_ESF MOPR 2" xfId="7742"/>
    <cellStyle name="_LIPA_Offshore_06-23-05_Rev-14D_ESF MOPR_2" xfId="36"/>
    <cellStyle name="_LIPA_Offshore_06-23-05_Rev-14D_ESF MOPR_2 2" xfId="37"/>
    <cellStyle name="_LIPA_Offshore_06-23-05_Rev-14D_ESF MOPR_2 3" xfId="38"/>
    <cellStyle name="_LIPA_Offshore_06-23-05_Rev-14D_ESF MOPR_2_1st Quarter 2012 Review" xfId="39"/>
    <cellStyle name="_LIPA_Offshore_06-23-05_Rev-14D_ESF MOPR_2_2011 CS monthly indicators" xfId="40"/>
    <cellStyle name="_LIPA_Offshore_06-23-05_Rev-14D_ESF MOPR_2_AMI Operations 2" xfId="41"/>
    <cellStyle name="_LIPA_Offshore_06-23-05_Rev-14D_ESF MOPR_2_AMI Operations 2 2" xfId="7743"/>
    <cellStyle name="_LIPA_Offshore_06-23-05_Rev-14D_ESF MOPR_2_AMI Operations 3" xfId="42"/>
    <cellStyle name="_LIPA_Offshore_06-23-05_Rev-14D_ESF MOPR_2_AMI Operations 3 2" xfId="7744"/>
    <cellStyle name="_LIPA_Offshore_06-23-05_Rev-14D_ESF MOPR_2_DSAT Topic" xfId="43"/>
    <cellStyle name="_LIPA_Offshore_06-23-05_Rev-14D_ESF MOPR_3" xfId="44"/>
    <cellStyle name="_LIPA_Offshore_06-23-05_Rev-14D_ESF MOPR_3 2" xfId="45"/>
    <cellStyle name="_LIPA_Offshore_06-23-05_Rev-14D_ESF MOPR_3_AMI Operations 2" xfId="46"/>
    <cellStyle name="_LIPA_Offshore_06-23-05_Rev-14D_ESF MOPR_3_AMI Operations 2 2" xfId="7745"/>
    <cellStyle name="_LIPA_Offshore_06-23-05_Rev-14D_ESF MOPR_3_AMI Operations 3" xfId="47"/>
    <cellStyle name="_LIPA_Offshore_06-23-05_Rev-14D_ESF MOPR_3_AMI Operations 3 2" xfId="7746"/>
    <cellStyle name="_LIPA_Offshore_06-23-05_Rev-14D_ESF MOPR_AMI Operations 2" xfId="48"/>
    <cellStyle name="_LIPA_Offshore_06-23-05_Rev-14D_ESF MOPR_AMI Operations 2 2" xfId="7747"/>
    <cellStyle name="_LIPA_Offshore_06-23-05_Rev-14D_ESF MOPR_AMI Operations 3" xfId="49"/>
    <cellStyle name="_LIPA_Offshore_06-23-05_Rev-14D_ESF MOPR_AMI Operations 3 2" xfId="7748"/>
    <cellStyle name="_LIPA_Offshore_06-23-05_Rev-14D_ESF MOPR_BASE O&amp;M" xfId="50"/>
    <cellStyle name="_LIPA_Offshore_06-23-05_Rev-14D_ESF MOPR_BASE O&amp;M 2" xfId="7749"/>
    <cellStyle name="_LIPA_Offshore_06-23-05_Rev-14D_ESF MOPR_ESF MOPR" xfId="51"/>
    <cellStyle name="_LIPA_Offshore_06-23-05_Rev-14D_ESF MOPR_ESF MOPR 2" xfId="7750"/>
    <cellStyle name="_LIPA_Offshore_06-23-05_Rev-14D_ESF Summary" xfId="52"/>
    <cellStyle name="_LIPA_Offshore_06-23-05_Rev-14D_ESF Summary 2" xfId="7751"/>
    <cellStyle name="_Meter Depl Monthly Variance 2012" xfId="53"/>
    <cellStyle name="_Meter Depl Monthly Variance 2012 2" xfId="7752"/>
    <cellStyle name="_MowerCounty_Siemens-43_Rev-09" xfId="54"/>
    <cellStyle name="_MowerCounty_Siemens-43_Rev-09 2" xfId="55"/>
    <cellStyle name="_MowerCounty_Siemens-43_Rev-09 3" xfId="56"/>
    <cellStyle name="_MowerCounty_Siemens-43_Rev-09_1st Quarter 2012 Review" xfId="57"/>
    <cellStyle name="_MowerCounty_Siemens-43_Rev-09_1st Quarter 2012 Review 2" xfId="58"/>
    <cellStyle name="_MowerCounty_Siemens-43_Rev-09_1st Quarter 2012 Review_DSAT Topic" xfId="59"/>
    <cellStyle name="_MowerCounty_Siemens-43_Rev-09_2011 CS monthly indicators" xfId="60"/>
    <cellStyle name="_MowerCounty_Siemens-43_Rev-09_2012 CS monthly indicators" xfId="61"/>
    <cellStyle name="_MowerCounty_Siemens-43_Rev-09_AMI" xfId="62"/>
    <cellStyle name="_MowerCounty_Siemens-43_Rev-09_AMI Operations 2" xfId="63"/>
    <cellStyle name="_MowerCounty_Siemens-43_Rev-09_AMI Operations 2 2" xfId="7753"/>
    <cellStyle name="_MowerCounty_Siemens-43_Rev-09_AMI Operations 3" xfId="64"/>
    <cellStyle name="_MowerCounty_Siemens-43_Rev-09_AMI Operations 3 2" xfId="7754"/>
    <cellStyle name="_MowerCounty_Siemens-43_Rev-09_BASE O&amp;M" xfId="65"/>
    <cellStyle name="_MowerCounty_Siemens-43_Rev-09_BASE O&amp;M 2" xfId="7755"/>
    <cellStyle name="_MowerCounty_Siemens-43_Rev-09_DSAT Topic" xfId="66"/>
    <cellStyle name="_MowerCounty_Siemens-43_Rev-09_ESF MOPR" xfId="67"/>
    <cellStyle name="_MowerCounty_Siemens-43_Rev-09_ESF MOPR 2" xfId="68"/>
    <cellStyle name="_MowerCounty_Siemens-43_Rev-09_ESF MOPR_1" xfId="69"/>
    <cellStyle name="_MowerCounty_Siemens-43_Rev-09_ESF MOPR_1 2" xfId="70"/>
    <cellStyle name="_MowerCounty_Siemens-43_Rev-09_ESF MOPR_1_AMI Operations 2" xfId="71"/>
    <cellStyle name="_MowerCounty_Siemens-43_Rev-09_ESF MOPR_1_AMI Operations 2 2" xfId="7756"/>
    <cellStyle name="_MowerCounty_Siemens-43_Rev-09_ESF MOPR_1_AMI Operations 3" xfId="72"/>
    <cellStyle name="_MowerCounty_Siemens-43_Rev-09_ESF MOPR_1_AMI Operations 3 2" xfId="7757"/>
    <cellStyle name="_MowerCounty_Siemens-43_Rev-09_ESF MOPR_1_ESF MOPR" xfId="73"/>
    <cellStyle name="_MowerCounty_Siemens-43_Rev-09_ESF MOPR_1_ESF MOPR 2" xfId="7758"/>
    <cellStyle name="_MowerCounty_Siemens-43_Rev-09_ESF MOPR_2" xfId="74"/>
    <cellStyle name="_MowerCounty_Siemens-43_Rev-09_ESF MOPR_2 2" xfId="75"/>
    <cellStyle name="_MowerCounty_Siemens-43_Rev-09_ESF MOPR_2 3" xfId="76"/>
    <cellStyle name="_MowerCounty_Siemens-43_Rev-09_ESF MOPR_2_1st Quarter 2012 Review" xfId="77"/>
    <cellStyle name="_MowerCounty_Siemens-43_Rev-09_ESF MOPR_2_2011 CS monthly indicators" xfId="78"/>
    <cellStyle name="_MowerCounty_Siemens-43_Rev-09_ESF MOPR_2_AMI Operations 2" xfId="79"/>
    <cellStyle name="_MowerCounty_Siemens-43_Rev-09_ESF MOPR_2_AMI Operations 2 2" xfId="7759"/>
    <cellStyle name="_MowerCounty_Siemens-43_Rev-09_ESF MOPR_2_AMI Operations 3" xfId="80"/>
    <cellStyle name="_MowerCounty_Siemens-43_Rev-09_ESF MOPR_2_AMI Operations 3 2" xfId="7760"/>
    <cellStyle name="_MowerCounty_Siemens-43_Rev-09_ESF MOPR_2_DSAT Topic" xfId="81"/>
    <cellStyle name="_MowerCounty_Siemens-43_Rev-09_ESF MOPR_3" xfId="82"/>
    <cellStyle name="_MowerCounty_Siemens-43_Rev-09_ESF MOPR_3 2" xfId="83"/>
    <cellStyle name="_MowerCounty_Siemens-43_Rev-09_ESF MOPR_3_AMI Operations 2" xfId="84"/>
    <cellStyle name="_MowerCounty_Siemens-43_Rev-09_ESF MOPR_3_AMI Operations 2 2" xfId="7761"/>
    <cellStyle name="_MowerCounty_Siemens-43_Rev-09_ESF MOPR_3_AMI Operations 3" xfId="85"/>
    <cellStyle name="_MowerCounty_Siemens-43_Rev-09_ESF MOPR_3_AMI Operations 3 2" xfId="7762"/>
    <cellStyle name="_MowerCounty_Siemens-43_Rev-09_ESF MOPR_AMI Operations 2" xfId="86"/>
    <cellStyle name="_MowerCounty_Siemens-43_Rev-09_ESF MOPR_AMI Operations 2 2" xfId="7763"/>
    <cellStyle name="_MowerCounty_Siemens-43_Rev-09_ESF MOPR_AMI Operations 3" xfId="87"/>
    <cellStyle name="_MowerCounty_Siemens-43_Rev-09_ESF MOPR_AMI Operations 3 2" xfId="7764"/>
    <cellStyle name="_MowerCounty_Siemens-43_Rev-09_ESF MOPR_BASE O&amp;M" xfId="88"/>
    <cellStyle name="_MowerCounty_Siemens-43_Rev-09_ESF MOPR_BASE O&amp;M 2" xfId="7765"/>
    <cellStyle name="_MowerCounty_Siemens-43_Rev-09_ESF MOPR_ESF MOPR" xfId="89"/>
    <cellStyle name="_MowerCounty_Siemens-43_Rev-09_ESF MOPR_ESF MOPR 2" xfId="7766"/>
    <cellStyle name="_MowerCounty_Siemens-43_Rev-09_ESF Summary" xfId="90"/>
    <cellStyle name="_MowerCounty_Siemens-43_Rev-09_ESF Summary 2" xfId="7767"/>
    <cellStyle name="_NEW EST BREAKDOWN" xfId="91"/>
    <cellStyle name="_NEW EST BREAKDOWN 2" xfId="92"/>
    <cellStyle name="_NEW EST BREAKDOWN 3" xfId="93"/>
    <cellStyle name="_Normal" xfId="15977"/>
    <cellStyle name="_Peetz_GE-267_Rev- 07" xfId="94"/>
    <cellStyle name="_Peetz_GE-267_Rev- 07 2" xfId="95"/>
    <cellStyle name="_Peetz_GE-267_Rev- 07 3" xfId="96"/>
    <cellStyle name="_Peetz_GE-267_Rev- 07_1st Quarter 2012 Review" xfId="97"/>
    <cellStyle name="_Peetz_GE-267_Rev- 07_1st Quarter 2012 Review 2" xfId="98"/>
    <cellStyle name="_Peetz_GE-267_Rev- 07_1st Quarter 2012 Review_DSAT Topic" xfId="99"/>
    <cellStyle name="_Peetz_GE-267_Rev- 07_2011 CS monthly indicators" xfId="100"/>
    <cellStyle name="_Peetz_GE-267_Rev- 07_2012 CS monthly indicators" xfId="101"/>
    <cellStyle name="_Peetz_GE-267_Rev- 07_AMI" xfId="102"/>
    <cellStyle name="_Peetz_GE-267_Rev- 07_AMI Operations 2" xfId="103"/>
    <cellStyle name="_Peetz_GE-267_Rev- 07_AMI Operations 2 2" xfId="7768"/>
    <cellStyle name="_Peetz_GE-267_Rev- 07_AMI Operations 3" xfId="104"/>
    <cellStyle name="_Peetz_GE-267_Rev- 07_AMI Operations 3 2" xfId="7769"/>
    <cellStyle name="_Peetz_GE-267_Rev- 07_BASE O&amp;M" xfId="105"/>
    <cellStyle name="_Peetz_GE-267_Rev- 07_BASE O&amp;M 2" xfId="7770"/>
    <cellStyle name="_Peetz_GE-267_Rev- 07_DSAT Topic" xfId="106"/>
    <cellStyle name="_Peetz_GE-267_Rev- 07_ESF MOPR" xfId="107"/>
    <cellStyle name="_Peetz_GE-267_Rev- 07_ESF MOPR 2" xfId="108"/>
    <cellStyle name="_Peetz_GE-267_Rev- 07_ESF MOPR_1" xfId="109"/>
    <cellStyle name="_Peetz_GE-267_Rev- 07_ESF MOPR_1 2" xfId="110"/>
    <cellStyle name="_Peetz_GE-267_Rev- 07_ESF MOPR_1_AMI Operations 2" xfId="111"/>
    <cellStyle name="_Peetz_GE-267_Rev- 07_ESF MOPR_1_AMI Operations 2 2" xfId="7771"/>
    <cellStyle name="_Peetz_GE-267_Rev- 07_ESF MOPR_1_AMI Operations 3" xfId="112"/>
    <cellStyle name="_Peetz_GE-267_Rev- 07_ESF MOPR_1_AMI Operations 3 2" xfId="7772"/>
    <cellStyle name="_Peetz_GE-267_Rev- 07_ESF MOPR_1_ESF MOPR" xfId="113"/>
    <cellStyle name="_Peetz_GE-267_Rev- 07_ESF MOPR_1_ESF MOPR 2" xfId="7773"/>
    <cellStyle name="_Peetz_GE-267_Rev- 07_ESF MOPR_2" xfId="114"/>
    <cellStyle name="_Peetz_GE-267_Rev- 07_ESF MOPR_2 2" xfId="115"/>
    <cellStyle name="_Peetz_GE-267_Rev- 07_ESF MOPR_2 3" xfId="116"/>
    <cellStyle name="_Peetz_GE-267_Rev- 07_ESF MOPR_2_1st Quarter 2012 Review" xfId="117"/>
    <cellStyle name="_Peetz_GE-267_Rev- 07_ESF MOPR_2_2011 CS monthly indicators" xfId="118"/>
    <cellStyle name="_Peetz_GE-267_Rev- 07_ESF MOPR_2_AMI Operations 2" xfId="119"/>
    <cellStyle name="_Peetz_GE-267_Rev- 07_ESF MOPR_2_AMI Operations 2 2" xfId="7774"/>
    <cellStyle name="_Peetz_GE-267_Rev- 07_ESF MOPR_2_AMI Operations 3" xfId="120"/>
    <cellStyle name="_Peetz_GE-267_Rev- 07_ESF MOPR_2_AMI Operations 3 2" xfId="7775"/>
    <cellStyle name="_Peetz_GE-267_Rev- 07_ESF MOPR_2_DSAT Topic" xfId="121"/>
    <cellStyle name="_Peetz_GE-267_Rev- 07_ESF MOPR_3" xfId="122"/>
    <cellStyle name="_Peetz_GE-267_Rev- 07_ESF MOPR_3 2" xfId="123"/>
    <cellStyle name="_Peetz_GE-267_Rev- 07_ESF MOPR_3_AMI Operations 2" xfId="124"/>
    <cellStyle name="_Peetz_GE-267_Rev- 07_ESF MOPR_3_AMI Operations 2 2" xfId="7776"/>
    <cellStyle name="_Peetz_GE-267_Rev- 07_ESF MOPR_3_AMI Operations 3" xfId="125"/>
    <cellStyle name="_Peetz_GE-267_Rev- 07_ESF MOPR_3_AMI Operations 3 2" xfId="7777"/>
    <cellStyle name="_Peetz_GE-267_Rev- 07_ESF MOPR_AMI Operations 2" xfId="126"/>
    <cellStyle name="_Peetz_GE-267_Rev- 07_ESF MOPR_AMI Operations 2 2" xfId="7778"/>
    <cellStyle name="_Peetz_GE-267_Rev- 07_ESF MOPR_AMI Operations 3" xfId="127"/>
    <cellStyle name="_Peetz_GE-267_Rev- 07_ESF MOPR_AMI Operations 3 2" xfId="7779"/>
    <cellStyle name="_Peetz_GE-267_Rev- 07_ESF MOPR_BASE O&amp;M" xfId="128"/>
    <cellStyle name="_Peetz_GE-267_Rev- 07_ESF MOPR_BASE O&amp;M 2" xfId="7780"/>
    <cellStyle name="_Peetz_GE-267_Rev- 07_ESF MOPR_ESF MOPR" xfId="129"/>
    <cellStyle name="_Peetz_GE-267_Rev- 07_ESF MOPR_ESF MOPR 2" xfId="7781"/>
    <cellStyle name="_Peetz_GE-267_Rev- 07_ESF Summary" xfId="130"/>
    <cellStyle name="_Peetz_GE-267_Rev- 07_ESF Summary 2" xfId="7782"/>
    <cellStyle name="_Percentage" xfId="15978"/>
    <cellStyle name="_PercentageBold" xfId="15979"/>
    <cellStyle name="_SeriesAttributes" xfId="15980"/>
    <cellStyle name="_SeriesData" xfId="15971"/>
    <cellStyle name="_SeriesData 2" xfId="17902"/>
    <cellStyle name="_SeriesData 3" xfId="17903"/>
    <cellStyle name="_SeriesData 4" xfId="17904"/>
    <cellStyle name="_SeriesDataForecast" xfId="15972"/>
    <cellStyle name="_SeriesDataForecast 2" xfId="17905"/>
    <cellStyle name="_SeriesDataForecast 3" xfId="17906"/>
    <cellStyle name="_SeriesDataForecast 4" xfId="17907"/>
    <cellStyle name="_SeriesDataForecastNA" xfId="15981"/>
    <cellStyle name="_SeriesDataNA" xfId="15982"/>
    <cellStyle name="_SeriesDataStatistics" xfId="15983"/>
    <cellStyle name="_SeriesDataStatisticsForecast" xfId="15984"/>
    <cellStyle name="_SPEC_Cash_Flow_4-21-05" xfId="131"/>
    <cellStyle name="_SPEC_Cash_Flow_4-21-05 2" xfId="132"/>
    <cellStyle name="_SPEC_Cash_Flow_4-21-05 3" xfId="133"/>
    <cellStyle name="_Wind_Est_Std_Template_Rev-I" xfId="134"/>
    <cellStyle name="_Wind_Est_Std_Template_Rev-I 2" xfId="135"/>
    <cellStyle name="_Wind_Est_Std_Template_Rev-I 3" xfId="136"/>
    <cellStyle name="~Capacity (0)" xfId="137"/>
    <cellStyle name="~Capacity (0) 2" xfId="138"/>
    <cellStyle name="~Capacity (0) 3" xfId="139"/>
    <cellStyle name="~Capacity (0)_AMI Operations 2" xfId="140"/>
    <cellStyle name="~Capacity (1)" xfId="141"/>
    <cellStyle name="~Capacity (1) 2" xfId="142"/>
    <cellStyle name="~Capacity (1) 3" xfId="143"/>
    <cellStyle name="~Capacity (1)_AMI Operations 2" xfId="144"/>
    <cellStyle name="~Escalation" xfId="145"/>
    <cellStyle name="~Escalation 2" xfId="146"/>
    <cellStyle name="~Escalation 3" xfId="147"/>
    <cellStyle name="~Escalation_AMI Operations 2" xfId="148"/>
    <cellStyle name="~Gas (0)" xfId="149"/>
    <cellStyle name="~Gas (0) 2" xfId="150"/>
    <cellStyle name="~Gas (0) 3" xfId="151"/>
    <cellStyle name="~Gas (0)_AMI Operations 2" xfId="152"/>
    <cellStyle name="~Gas Price" xfId="153"/>
    <cellStyle name="~Gas Price 2" xfId="154"/>
    <cellStyle name="~Gas Price 3" xfId="155"/>
    <cellStyle name="~Gas Price_AMI Operations 2" xfId="156"/>
    <cellStyle name="~Power (0)" xfId="157"/>
    <cellStyle name="~Power (0) 2" xfId="158"/>
    <cellStyle name="~Power (0) 3" xfId="159"/>
    <cellStyle name="~Power (0)_AMI Operations 2" xfId="160"/>
    <cellStyle name="~Power Price" xfId="161"/>
    <cellStyle name="~Power Price 2" xfId="162"/>
    <cellStyle name="~Power Price 3" xfId="163"/>
    <cellStyle name="~Power Price_AMI Operations 2" xfId="164"/>
    <cellStyle name="0,0_x000d__x000a_NA_x000d__x000a_" xfId="165"/>
    <cellStyle name="20% - Accent1 10" xfId="7783"/>
    <cellStyle name="20% - Accent1 2" xfId="166"/>
    <cellStyle name="20% - Accent1 2 2" xfId="167"/>
    <cellStyle name="20% - Accent1 2 2 2" xfId="7784"/>
    <cellStyle name="20% - Accent1 2 2 2 2" xfId="7785"/>
    <cellStyle name="20% - Accent1 2 2 2 2 2" xfId="7786"/>
    <cellStyle name="20% - Accent1 2 2 2 2 3" xfId="7787"/>
    <cellStyle name="20% - Accent1 2 2 2 3" xfId="7788"/>
    <cellStyle name="20% - Accent1 2 2 2 4" xfId="7789"/>
    <cellStyle name="20% - Accent1 2 2 3" xfId="7790"/>
    <cellStyle name="20% - Accent1 2 2 3 2" xfId="7791"/>
    <cellStyle name="20% - Accent1 2 2 3 3" xfId="7792"/>
    <cellStyle name="20% - Accent1 2 2 4" xfId="7793"/>
    <cellStyle name="20% - Accent1 2 2 5" xfId="7794"/>
    <cellStyle name="20% - Accent1 2 3" xfId="168"/>
    <cellStyle name="20% - Accent1 2 3 2" xfId="7795"/>
    <cellStyle name="20% - Accent1 2 3 2 2" xfId="7796"/>
    <cellStyle name="20% - Accent1 2 3 2 2 2" xfId="7797"/>
    <cellStyle name="20% - Accent1 2 3 2 2 3" xfId="7798"/>
    <cellStyle name="20% - Accent1 2 3 2 3" xfId="7799"/>
    <cellStyle name="20% - Accent1 2 3 2 4" xfId="7800"/>
    <cellStyle name="20% - Accent1 2 3 3" xfId="7801"/>
    <cellStyle name="20% - Accent1 2 3 3 2" xfId="7802"/>
    <cellStyle name="20% - Accent1 2 3 3 3" xfId="7803"/>
    <cellStyle name="20% - Accent1 2 3 4" xfId="7804"/>
    <cellStyle name="20% - Accent1 2 3 5" xfId="7805"/>
    <cellStyle name="20% - Accent1 2 4" xfId="169"/>
    <cellStyle name="20% - Accent1 2 5" xfId="7806"/>
    <cellStyle name="20% - Accent1 2 5 2" xfId="7807"/>
    <cellStyle name="20% - Accent1 2 5 2 2" xfId="7808"/>
    <cellStyle name="20% - Accent1 2 5 2 2 2" xfId="7809"/>
    <cellStyle name="20% - Accent1 2 5 2 2 3" xfId="7810"/>
    <cellStyle name="20% - Accent1 2 5 2 3" xfId="7811"/>
    <cellStyle name="20% - Accent1 2 5 2 4" xfId="7812"/>
    <cellStyle name="20% - Accent1 2 5 3" xfId="7813"/>
    <cellStyle name="20% - Accent1 2 5 3 2" xfId="7814"/>
    <cellStyle name="20% - Accent1 2 5 3 3" xfId="7815"/>
    <cellStyle name="20% - Accent1 2 5 4" xfId="7816"/>
    <cellStyle name="20% - Accent1 2 5 5" xfId="7817"/>
    <cellStyle name="20% - Accent1 2 6" xfId="7818"/>
    <cellStyle name="20% - Accent1 3" xfId="170"/>
    <cellStyle name="20% - Accent1 3 2" xfId="171"/>
    <cellStyle name="20% - Accent1 3 3" xfId="172"/>
    <cellStyle name="20% - Accent1 3 3 2" xfId="173"/>
    <cellStyle name="20% - Accent1 3 3 2 2" xfId="7819"/>
    <cellStyle name="20% - Accent1 3 3 2 2 2" xfId="7820"/>
    <cellStyle name="20% - Accent1 3 3 2 2 3" xfId="7821"/>
    <cellStyle name="20% - Accent1 3 3 2 3" xfId="7822"/>
    <cellStyle name="20% - Accent1 3 3 2 4" xfId="7823"/>
    <cellStyle name="20% - Accent1 3 3 3" xfId="174"/>
    <cellStyle name="20% - Accent1 3 3 3 2" xfId="7824"/>
    <cellStyle name="20% - Accent1 3 3 3 3" xfId="7825"/>
    <cellStyle name="20% - Accent1 3 3 4" xfId="7826"/>
    <cellStyle name="20% - Accent1 3 3 5" xfId="7827"/>
    <cellStyle name="20% - Accent1 3 4" xfId="175"/>
    <cellStyle name="20% - Accent1 3 4 2" xfId="176"/>
    <cellStyle name="20% - Accent1 3 4 2 2" xfId="7828"/>
    <cellStyle name="20% - Accent1 3 4 2 2 2" xfId="7829"/>
    <cellStyle name="20% - Accent1 3 4 2 2 3" xfId="7830"/>
    <cellStyle name="20% - Accent1 3 4 2 3" xfId="7831"/>
    <cellStyle name="20% - Accent1 3 4 2 4" xfId="7832"/>
    <cellStyle name="20% - Accent1 3 4 3" xfId="177"/>
    <cellStyle name="20% - Accent1 3 4 3 2" xfId="7833"/>
    <cellStyle name="20% - Accent1 3 4 3 3" xfId="7834"/>
    <cellStyle name="20% - Accent1 3 4 4" xfId="7835"/>
    <cellStyle name="20% - Accent1 3 4 5" xfId="7836"/>
    <cellStyle name="20% - Accent1 3 5" xfId="7837"/>
    <cellStyle name="20% - Accent1 4" xfId="178"/>
    <cellStyle name="20% - Accent1 4 2" xfId="179"/>
    <cellStyle name="20% - Accent1 5" xfId="180"/>
    <cellStyle name="20% - Accent1 5 2" xfId="7838"/>
    <cellStyle name="20% - Accent1 5_Year to Date" xfId="7839"/>
    <cellStyle name="20% - Accent1 6" xfId="181"/>
    <cellStyle name="20% - Accent1 6 2" xfId="7840"/>
    <cellStyle name="20% - Accent1 6_Year to Date" xfId="7841"/>
    <cellStyle name="20% - Accent1 7" xfId="182"/>
    <cellStyle name="20% - Accent1 8" xfId="7842"/>
    <cellStyle name="20% - Accent1 8 2" xfId="7843"/>
    <cellStyle name="20% - Accent1 8 2 2" xfId="7844"/>
    <cellStyle name="20% - Accent1 8 2 2 2" xfId="7845"/>
    <cellStyle name="20% - Accent1 8 2 2 3" xfId="7846"/>
    <cellStyle name="20% - Accent1 8 2 3" xfId="7847"/>
    <cellStyle name="20% - Accent1 8 2 4" xfId="7848"/>
    <cellStyle name="20% - Accent1 8 3" xfId="7849"/>
    <cellStyle name="20% - Accent1 8 3 2" xfId="7850"/>
    <cellStyle name="20% - Accent1 8 3 3" xfId="7851"/>
    <cellStyle name="20% - Accent1 8 4" xfId="7852"/>
    <cellStyle name="20% - Accent1 8 5" xfId="7853"/>
    <cellStyle name="20% - Accent1 9" xfId="7854"/>
    <cellStyle name="20% - Accent2 10" xfId="7855"/>
    <cellStyle name="20% - Accent2 2" xfId="183"/>
    <cellStyle name="20% - Accent2 2 2" xfId="184"/>
    <cellStyle name="20% - Accent2 2 2 2" xfId="7856"/>
    <cellStyle name="20% - Accent2 2 2 2 2" xfId="7857"/>
    <cellStyle name="20% - Accent2 2 2 2 2 2" xfId="7858"/>
    <cellStyle name="20% - Accent2 2 2 2 2 3" xfId="7859"/>
    <cellStyle name="20% - Accent2 2 2 2 3" xfId="7860"/>
    <cellStyle name="20% - Accent2 2 2 2 4" xfId="7861"/>
    <cellStyle name="20% - Accent2 2 2 3" xfId="7862"/>
    <cellStyle name="20% - Accent2 2 2 3 2" xfId="7863"/>
    <cellStyle name="20% - Accent2 2 2 3 3" xfId="7864"/>
    <cellStyle name="20% - Accent2 2 2 4" xfId="7865"/>
    <cellStyle name="20% - Accent2 2 2 5" xfId="7866"/>
    <cellStyle name="20% - Accent2 2 3" xfId="185"/>
    <cellStyle name="20% - Accent2 2 3 2" xfId="7867"/>
    <cellStyle name="20% - Accent2 2 3 2 2" xfId="7868"/>
    <cellStyle name="20% - Accent2 2 3 2 2 2" xfId="7869"/>
    <cellStyle name="20% - Accent2 2 3 2 2 3" xfId="7870"/>
    <cellStyle name="20% - Accent2 2 3 2 3" xfId="7871"/>
    <cellStyle name="20% - Accent2 2 3 2 4" xfId="7872"/>
    <cellStyle name="20% - Accent2 2 3 3" xfId="7873"/>
    <cellStyle name="20% - Accent2 2 3 3 2" xfId="7874"/>
    <cellStyle name="20% - Accent2 2 3 3 3" xfId="7875"/>
    <cellStyle name="20% - Accent2 2 3 4" xfId="7876"/>
    <cellStyle name="20% - Accent2 2 3 5" xfId="7877"/>
    <cellStyle name="20% - Accent2 2 4" xfId="186"/>
    <cellStyle name="20% - Accent2 2 5" xfId="7878"/>
    <cellStyle name="20% - Accent2 2 5 2" xfId="7879"/>
    <cellStyle name="20% - Accent2 2 5 2 2" xfId="7880"/>
    <cellStyle name="20% - Accent2 2 5 2 2 2" xfId="7881"/>
    <cellStyle name="20% - Accent2 2 5 2 2 3" xfId="7882"/>
    <cellStyle name="20% - Accent2 2 5 2 3" xfId="7883"/>
    <cellStyle name="20% - Accent2 2 5 2 4" xfId="7884"/>
    <cellStyle name="20% - Accent2 2 5 3" xfId="7885"/>
    <cellStyle name="20% - Accent2 2 5 3 2" xfId="7886"/>
    <cellStyle name="20% - Accent2 2 5 3 3" xfId="7887"/>
    <cellStyle name="20% - Accent2 2 5 4" xfId="7888"/>
    <cellStyle name="20% - Accent2 2 5 5" xfId="7889"/>
    <cellStyle name="20% - Accent2 2 6" xfId="7890"/>
    <cellStyle name="20% - Accent2 3" xfId="187"/>
    <cellStyle name="20% - Accent2 3 2" xfId="188"/>
    <cellStyle name="20% - Accent2 3 3" xfId="189"/>
    <cellStyle name="20% - Accent2 3 3 2" xfId="190"/>
    <cellStyle name="20% - Accent2 3 3 2 2" xfId="7891"/>
    <cellStyle name="20% - Accent2 3 3 2 2 2" xfId="7892"/>
    <cellStyle name="20% - Accent2 3 3 2 2 3" xfId="7893"/>
    <cellStyle name="20% - Accent2 3 3 2 3" xfId="7894"/>
    <cellStyle name="20% - Accent2 3 3 2 4" xfId="7895"/>
    <cellStyle name="20% - Accent2 3 3 3" xfId="191"/>
    <cellStyle name="20% - Accent2 3 3 3 2" xfId="7896"/>
    <cellStyle name="20% - Accent2 3 3 3 3" xfId="7897"/>
    <cellStyle name="20% - Accent2 3 3 4" xfId="7898"/>
    <cellStyle name="20% - Accent2 3 3 5" xfId="7899"/>
    <cellStyle name="20% - Accent2 3 4" xfId="192"/>
    <cellStyle name="20% - Accent2 3 4 2" xfId="193"/>
    <cellStyle name="20% - Accent2 3 4 2 2" xfId="7900"/>
    <cellStyle name="20% - Accent2 3 4 2 2 2" xfId="7901"/>
    <cellStyle name="20% - Accent2 3 4 2 2 3" xfId="7902"/>
    <cellStyle name="20% - Accent2 3 4 2 3" xfId="7903"/>
    <cellStyle name="20% - Accent2 3 4 2 4" xfId="7904"/>
    <cellStyle name="20% - Accent2 3 4 3" xfId="194"/>
    <cellStyle name="20% - Accent2 3 4 3 2" xfId="7905"/>
    <cellStyle name="20% - Accent2 3 4 3 3" xfId="7906"/>
    <cellStyle name="20% - Accent2 3 4 4" xfId="7907"/>
    <cellStyle name="20% - Accent2 3 4 5" xfId="7908"/>
    <cellStyle name="20% - Accent2 3 5" xfId="7909"/>
    <cellStyle name="20% - Accent2 4" xfId="195"/>
    <cellStyle name="20% - Accent2 4 2" xfId="196"/>
    <cellStyle name="20% - Accent2 5" xfId="197"/>
    <cellStyle name="20% - Accent2 5 2" xfId="7910"/>
    <cellStyle name="20% - Accent2 5_Year to Date" xfId="7911"/>
    <cellStyle name="20% - Accent2 6" xfId="198"/>
    <cellStyle name="20% - Accent2 6 2" xfId="7912"/>
    <cellStyle name="20% - Accent2 6_Year to Date" xfId="7913"/>
    <cellStyle name="20% - Accent2 7" xfId="199"/>
    <cellStyle name="20% - Accent2 8" xfId="7914"/>
    <cellStyle name="20% - Accent2 8 2" xfId="7915"/>
    <cellStyle name="20% - Accent2 8 2 2" xfId="7916"/>
    <cellStyle name="20% - Accent2 8 2 2 2" xfId="7917"/>
    <cellStyle name="20% - Accent2 8 2 2 3" xfId="7918"/>
    <cellStyle name="20% - Accent2 8 2 3" xfId="7919"/>
    <cellStyle name="20% - Accent2 8 2 4" xfId="7920"/>
    <cellStyle name="20% - Accent2 8 3" xfId="7921"/>
    <cellStyle name="20% - Accent2 8 3 2" xfId="7922"/>
    <cellStyle name="20% - Accent2 8 3 3" xfId="7923"/>
    <cellStyle name="20% - Accent2 8 4" xfId="7924"/>
    <cellStyle name="20% - Accent2 8 5" xfId="7925"/>
    <cellStyle name="20% - Accent2 9" xfId="7926"/>
    <cellStyle name="20% - Accent3 10" xfId="7927"/>
    <cellStyle name="20% - Accent3 2" xfId="200"/>
    <cellStyle name="20% - Accent3 2 2" xfId="201"/>
    <cellStyle name="20% - Accent3 2 2 2" xfId="7928"/>
    <cellStyle name="20% - Accent3 2 2 2 2" xfId="7929"/>
    <cellStyle name="20% - Accent3 2 2 2 2 2" xfId="7930"/>
    <cellStyle name="20% - Accent3 2 2 2 2 3" xfId="7931"/>
    <cellStyle name="20% - Accent3 2 2 2 3" xfId="7932"/>
    <cellStyle name="20% - Accent3 2 2 2 4" xfId="7933"/>
    <cellStyle name="20% - Accent3 2 2 3" xfId="7934"/>
    <cellStyle name="20% - Accent3 2 2 3 2" xfId="7935"/>
    <cellStyle name="20% - Accent3 2 2 3 3" xfId="7936"/>
    <cellStyle name="20% - Accent3 2 2 4" xfId="7937"/>
    <cellStyle name="20% - Accent3 2 2 5" xfId="7938"/>
    <cellStyle name="20% - Accent3 2 3" xfId="202"/>
    <cellStyle name="20% - Accent3 2 3 2" xfId="7939"/>
    <cellStyle name="20% - Accent3 2 3 2 2" xfId="7940"/>
    <cellStyle name="20% - Accent3 2 3 2 2 2" xfId="7941"/>
    <cellStyle name="20% - Accent3 2 3 2 2 3" xfId="7942"/>
    <cellStyle name="20% - Accent3 2 3 2 3" xfId="7943"/>
    <cellStyle name="20% - Accent3 2 3 2 4" xfId="7944"/>
    <cellStyle name="20% - Accent3 2 3 3" xfId="7945"/>
    <cellStyle name="20% - Accent3 2 3 3 2" xfId="7946"/>
    <cellStyle name="20% - Accent3 2 3 3 3" xfId="7947"/>
    <cellStyle name="20% - Accent3 2 3 4" xfId="7948"/>
    <cellStyle name="20% - Accent3 2 3 5" xfId="7949"/>
    <cellStyle name="20% - Accent3 2 4" xfId="203"/>
    <cellStyle name="20% - Accent3 2 5" xfId="7950"/>
    <cellStyle name="20% - Accent3 2 5 2" xfId="7951"/>
    <cellStyle name="20% - Accent3 2 5 2 2" xfId="7952"/>
    <cellStyle name="20% - Accent3 2 5 2 2 2" xfId="7953"/>
    <cellStyle name="20% - Accent3 2 5 2 2 3" xfId="7954"/>
    <cellStyle name="20% - Accent3 2 5 2 3" xfId="7955"/>
    <cellStyle name="20% - Accent3 2 5 2 4" xfId="7956"/>
    <cellStyle name="20% - Accent3 2 5 3" xfId="7957"/>
    <cellStyle name="20% - Accent3 2 5 3 2" xfId="7958"/>
    <cellStyle name="20% - Accent3 2 5 3 3" xfId="7959"/>
    <cellStyle name="20% - Accent3 2 5 4" xfId="7960"/>
    <cellStyle name="20% - Accent3 2 5 5" xfId="7961"/>
    <cellStyle name="20% - Accent3 2 6" xfId="7962"/>
    <cellStyle name="20% - Accent3 3" xfId="204"/>
    <cellStyle name="20% - Accent3 3 2" xfId="205"/>
    <cellStyle name="20% - Accent3 3 3" xfId="206"/>
    <cellStyle name="20% - Accent3 3 3 2" xfId="207"/>
    <cellStyle name="20% - Accent3 3 3 2 2" xfId="7963"/>
    <cellStyle name="20% - Accent3 3 3 2 2 2" xfId="7964"/>
    <cellStyle name="20% - Accent3 3 3 2 2 3" xfId="7965"/>
    <cellStyle name="20% - Accent3 3 3 2 3" xfId="7966"/>
    <cellStyle name="20% - Accent3 3 3 2 4" xfId="7967"/>
    <cellStyle name="20% - Accent3 3 3 3" xfId="208"/>
    <cellStyle name="20% - Accent3 3 3 3 2" xfId="7968"/>
    <cellStyle name="20% - Accent3 3 3 3 3" xfId="7969"/>
    <cellStyle name="20% - Accent3 3 3 4" xfId="7970"/>
    <cellStyle name="20% - Accent3 3 3 5" xfId="7971"/>
    <cellStyle name="20% - Accent3 3 4" xfId="209"/>
    <cellStyle name="20% - Accent3 3 4 2" xfId="210"/>
    <cellStyle name="20% - Accent3 3 4 2 2" xfId="7972"/>
    <cellStyle name="20% - Accent3 3 4 2 2 2" xfId="7973"/>
    <cellStyle name="20% - Accent3 3 4 2 2 3" xfId="7974"/>
    <cellStyle name="20% - Accent3 3 4 2 3" xfId="7975"/>
    <cellStyle name="20% - Accent3 3 4 2 4" xfId="7976"/>
    <cellStyle name="20% - Accent3 3 4 3" xfId="211"/>
    <cellStyle name="20% - Accent3 3 4 3 2" xfId="7977"/>
    <cellStyle name="20% - Accent3 3 4 3 3" xfId="7978"/>
    <cellStyle name="20% - Accent3 3 4 4" xfId="7979"/>
    <cellStyle name="20% - Accent3 3 4 5" xfId="7980"/>
    <cellStyle name="20% - Accent3 3 5" xfId="7981"/>
    <cellStyle name="20% - Accent3 4" xfId="212"/>
    <cellStyle name="20% - Accent3 4 2" xfId="213"/>
    <cellStyle name="20% - Accent3 5" xfId="214"/>
    <cellStyle name="20% - Accent3 5 2" xfId="7982"/>
    <cellStyle name="20% - Accent3 5_Year to Date" xfId="7983"/>
    <cellStyle name="20% - Accent3 6" xfId="215"/>
    <cellStyle name="20% - Accent3 6 2" xfId="7984"/>
    <cellStyle name="20% - Accent3 6_Year to Date" xfId="7985"/>
    <cellStyle name="20% - Accent3 7" xfId="216"/>
    <cellStyle name="20% - Accent3 8" xfId="7986"/>
    <cellStyle name="20% - Accent3 8 2" xfId="7987"/>
    <cellStyle name="20% - Accent3 8 2 2" xfId="7988"/>
    <cellStyle name="20% - Accent3 8 2 2 2" xfId="7989"/>
    <cellStyle name="20% - Accent3 8 2 2 3" xfId="7990"/>
    <cellStyle name="20% - Accent3 8 2 3" xfId="7991"/>
    <cellStyle name="20% - Accent3 8 2 4" xfId="7992"/>
    <cellStyle name="20% - Accent3 8 3" xfId="7993"/>
    <cellStyle name="20% - Accent3 8 3 2" xfId="7994"/>
    <cellStyle name="20% - Accent3 8 3 3" xfId="7995"/>
    <cellStyle name="20% - Accent3 8 4" xfId="7996"/>
    <cellStyle name="20% - Accent3 8 5" xfId="7997"/>
    <cellStyle name="20% - Accent3 9" xfId="7998"/>
    <cellStyle name="20% - Accent4 10" xfId="7999"/>
    <cellStyle name="20% - Accent4 2" xfId="217"/>
    <cellStyle name="20% - Accent4 2 2" xfId="218"/>
    <cellStyle name="20% - Accent4 2 2 2" xfId="8000"/>
    <cellStyle name="20% - Accent4 2 2 2 2" xfId="8001"/>
    <cellStyle name="20% - Accent4 2 2 2 2 2" xfId="8002"/>
    <cellStyle name="20% - Accent4 2 2 2 2 3" xfId="8003"/>
    <cellStyle name="20% - Accent4 2 2 2 3" xfId="8004"/>
    <cellStyle name="20% - Accent4 2 2 2 4" xfId="8005"/>
    <cellStyle name="20% - Accent4 2 2 3" xfId="8006"/>
    <cellStyle name="20% - Accent4 2 2 3 2" xfId="8007"/>
    <cellStyle name="20% - Accent4 2 2 3 3" xfId="8008"/>
    <cellStyle name="20% - Accent4 2 2 4" xfId="8009"/>
    <cellStyle name="20% - Accent4 2 2 5" xfId="8010"/>
    <cellStyle name="20% - Accent4 2 3" xfId="219"/>
    <cellStyle name="20% - Accent4 2 3 2" xfId="8011"/>
    <cellStyle name="20% - Accent4 2 3 2 2" xfId="8012"/>
    <cellStyle name="20% - Accent4 2 3 2 2 2" xfId="8013"/>
    <cellStyle name="20% - Accent4 2 3 2 2 3" xfId="8014"/>
    <cellStyle name="20% - Accent4 2 3 2 3" xfId="8015"/>
    <cellStyle name="20% - Accent4 2 3 2 4" xfId="8016"/>
    <cellStyle name="20% - Accent4 2 3 3" xfId="8017"/>
    <cellStyle name="20% - Accent4 2 3 3 2" xfId="8018"/>
    <cellStyle name="20% - Accent4 2 3 3 3" xfId="8019"/>
    <cellStyle name="20% - Accent4 2 3 4" xfId="8020"/>
    <cellStyle name="20% - Accent4 2 3 5" xfId="8021"/>
    <cellStyle name="20% - Accent4 2 4" xfId="220"/>
    <cellStyle name="20% - Accent4 2 5" xfId="8022"/>
    <cellStyle name="20% - Accent4 2 5 2" xfId="8023"/>
    <cellStyle name="20% - Accent4 2 5 2 2" xfId="8024"/>
    <cellStyle name="20% - Accent4 2 5 2 2 2" xfId="8025"/>
    <cellStyle name="20% - Accent4 2 5 2 2 3" xfId="8026"/>
    <cellStyle name="20% - Accent4 2 5 2 3" xfId="8027"/>
    <cellStyle name="20% - Accent4 2 5 2 4" xfId="8028"/>
    <cellStyle name="20% - Accent4 2 5 3" xfId="8029"/>
    <cellStyle name="20% - Accent4 2 5 3 2" xfId="8030"/>
    <cellStyle name="20% - Accent4 2 5 3 3" xfId="8031"/>
    <cellStyle name="20% - Accent4 2 5 4" xfId="8032"/>
    <cellStyle name="20% - Accent4 2 5 5" xfId="8033"/>
    <cellStyle name="20% - Accent4 2 6" xfId="8034"/>
    <cellStyle name="20% - Accent4 3" xfId="221"/>
    <cellStyle name="20% - Accent4 3 2" xfId="222"/>
    <cellStyle name="20% - Accent4 3 3" xfId="223"/>
    <cellStyle name="20% - Accent4 3 3 2" xfId="224"/>
    <cellStyle name="20% - Accent4 3 3 2 2" xfId="8035"/>
    <cellStyle name="20% - Accent4 3 3 2 2 2" xfId="8036"/>
    <cellStyle name="20% - Accent4 3 3 2 2 3" xfId="8037"/>
    <cellStyle name="20% - Accent4 3 3 2 3" xfId="8038"/>
    <cellStyle name="20% - Accent4 3 3 2 4" xfId="8039"/>
    <cellStyle name="20% - Accent4 3 3 3" xfId="225"/>
    <cellStyle name="20% - Accent4 3 3 3 2" xfId="8040"/>
    <cellStyle name="20% - Accent4 3 3 3 3" xfId="8041"/>
    <cellStyle name="20% - Accent4 3 3 4" xfId="8042"/>
    <cellStyle name="20% - Accent4 3 3 5" xfId="8043"/>
    <cellStyle name="20% - Accent4 3 4" xfId="226"/>
    <cellStyle name="20% - Accent4 3 4 2" xfId="227"/>
    <cellStyle name="20% - Accent4 3 4 2 2" xfId="8044"/>
    <cellStyle name="20% - Accent4 3 4 2 2 2" xfId="8045"/>
    <cellStyle name="20% - Accent4 3 4 2 2 3" xfId="8046"/>
    <cellStyle name="20% - Accent4 3 4 2 3" xfId="8047"/>
    <cellStyle name="20% - Accent4 3 4 2 4" xfId="8048"/>
    <cellStyle name="20% - Accent4 3 4 3" xfId="228"/>
    <cellStyle name="20% - Accent4 3 4 3 2" xfId="8049"/>
    <cellStyle name="20% - Accent4 3 4 3 3" xfId="8050"/>
    <cellStyle name="20% - Accent4 3 4 4" xfId="8051"/>
    <cellStyle name="20% - Accent4 3 4 5" xfId="8052"/>
    <cellStyle name="20% - Accent4 3 5" xfId="8053"/>
    <cellStyle name="20% - Accent4 4" xfId="229"/>
    <cellStyle name="20% - Accent4 4 2" xfId="230"/>
    <cellStyle name="20% - Accent4 5" xfId="231"/>
    <cellStyle name="20% - Accent4 5 2" xfId="8054"/>
    <cellStyle name="20% - Accent4 5_Year to Date" xfId="8055"/>
    <cellStyle name="20% - Accent4 6" xfId="232"/>
    <cellStyle name="20% - Accent4 6 2" xfId="8056"/>
    <cellStyle name="20% - Accent4 6_Year to Date" xfId="8057"/>
    <cellStyle name="20% - Accent4 7" xfId="233"/>
    <cellStyle name="20% - Accent4 8" xfId="8058"/>
    <cellStyle name="20% - Accent4 8 2" xfId="8059"/>
    <cellStyle name="20% - Accent4 8 2 2" xfId="8060"/>
    <cellStyle name="20% - Accent4 8 2 2 2" xfId="8061"/>
    <cellStyle name="20% - Accent4 8 2 2 3" xfId="8062"/>
    <cellStyle name="20% - Accent4 8 2 3" xfId="8063"/>
    <cellStyle name="20% - Accent4 8 2 4" xfId="8064"/>
    <cellStyle name="20% - Accent4 8 3" xfId="8065"/>
    <cellStyle name="20% - Accent4 8 3 2" xfId="8066"/>
    <cellStyle name="20% - Accent4 8 3 3" xfId="8067"/>
    <cellStyle name="20% - Accent4 8 4" xfId="8068"/>
    <cellStyle name="20% - Accent4 8 5" xfId="8069"/>
    <cellStyle name="20% - Accent4 9" xfId="8070"/>
    <cellStyle name="20% - Accent5 10" xfId="8071"/>
    <cellStyle name="20% - Accent5 2" xfId="234"/>
    <cellStyle name="20% - Accent5 2 2" xfId="235"/>
    <cellStyle name="20% - Accent5 2 2 2" xfId="236"/>
    <cellStyle name="20% - Accent5 2 2 2 2" xfId="8072"/>
    <cellStyle name="20% - Accent5 2 2 2 2 2" xfId="8073"/>
    <cellStyle name="20% - Accent5 2 2 2 2 3" xfId="8074"/>
    <cellStyle name="20% - Accent5 2 2 2 3" xfId="8075"/>
    <cellStyle name="20% - Accent5 2 2 2 4" xfId="8076"/>
    <cellStyle name="20% - Accent5 2 2 3" xfId="237"/>
    <cellStyle name="20% - Accent5 2 2 3 2" xfId="8077"/>
    <cellStyle name="20% - Accent5 2 2 3 3" xfId="8078"/>
    <cellStyle name="20% - Accent5 2 2 4" xfId="8079"/>
    <cellStyle name="20% - Accent5 2 2 5" xfId="8080"/>
    <cellStyle name="20% - Accent5 2 3" xfId="238"/>
    <cellStyle name="20% - Accent5 2 3 2" xfId="239"/>
    <cellStyle name="20% - Accent5 2 3 2 2" xfId="8081"/>
    <cellStyle name="20% - Accent5 2 3 2 2 2" xfId="8082"/>
    <cellStyle name="20% - Accent5 2 3 2 2 3" xfId="8083"/>
    <cellStyle name="20% - Accent5 2 3 2 3" xfId="8084"/>
    <cellStyle name="20% - Accent5 2 3 2 4" xfId="8085"/>
    <cellStyle name="20% - Accent5 2 3 3" xfId="240"/>
    <cellStyle name="20% - Accent5 2 3 3 2" xfId="8086"/>
    <cellStyle name="20% - Accent5 2 3 3 3" xfId="8087"/>
    <cellStyle name="20% - Accent5 2 3 4" xfId="8088"/>
    <cellStyle name="20% - Accent5 2 3 5" xfId="8089"/>
    <cellStyle name="20% - Accent5 2 4" xfId="241"/>
    <cellStyle name="20% - Accent5 2 5" xfId="8090"/>
    <cellStyle name="20% - Accent5 2 5 2" xfId="8091"/>
    <cellStyle name="20% - Accent5 2 5 2 2" xfId="8092"/>
    <cellStyle name="20% - Accent5 2 5 2 2 2" xfId="8093"/>
    <cellStyle name="20% - Accent5 2 5 2 2 3" xfId="8094"/>
    <cellStyle name="20% - Accent5 2 5 2 3" xfId="8095"/>
    <cellStyle name="20% - Accent5 2 5 2 4" xfId="8096"/>
    <cellStyle name="20% - Accent5 2 5 3" xfId="8097"/>
    <cellStyle name="20% - Accent5 2 5 3 2" xfId="8098"/>
    <cellStyle name="20% - Accent5 2 5 3 3" xfId="8099"/>
    <cellStyle name="20% - Accent5 2 5 4" xfId="8100"/>
    <cellStyle name="20% - Accent5 2 5 5" xfId="8101"/>
    <cellStyle name="20% - Accent5 2 6" xfId="8102"/>
    <cellStyle name="20% - Accent5 3" xfId="242"/>
    <cellStyle name="20% - Accent5 3 2" xfId="243"/>
    <cellStyle name="20% - Accent5 3 3" xfId="244"/>
    <cellStyle name="20% - Accent5 3 3 2" xfId="245"/>
    <cellStyle name="20% - Accent5 3 3 2 2" xfId="8103"/>
    <cellStyle name="20% - Accent5 3 3 2 2 2" xfId="8104"/>
    <cellStyle name="20% - Accent5 3 3 2 2 3" xfId="8105"/>
    <cellStyle name="20% - Accent5 3 3 2 3" xfId="8106"/>
    <cellStyle name="20% - Accent5 3 3 2 4" xfId="8107"/>
    <cellStyle name="20% - Accent5 3 3 3" xfId="246"/>
    <cellStyle name="20% - Accent5 3 3 3 2" xfId="8108"/>
    <cellStyle name="20% - Accent5 3 3 3 3" xfId="8109"/>
    <cellStyle name="20% - Accent5 3 3 4" xfId="8110"/>
    <cellStyle name="20% - Accent5 3 3 5" xfId="8111"/>
    <cellStyle name="20% - Accent5 3 4" xfId="247"/>
    <cellStyle name="20% - Accent5 3 4 2" xfId="248"/>
    <cellStyle name="20% - Accent5 3 4 2 2" xfId="8112"/>
    <cellStyle name="20% - Accent5 3 4 2 2 2" xfId="8113"/>
    <cellStyle name="20% - Accent5 3 4 2 2 3" xfId="8114"/>
    <cellStyle name="20% - Accent5 3 4 2 3" xfId="8115"/>
    <cellStyle name="20% - Accent5 3 4 2 4" xfId="8116"/>
    <cellStyle name="20% - Accent5 3 4 3" xfId="249"/>
    <cellStyle name="20% - Accent5 3 4 3 2" xfId="8117"/>
    <cellStyle name="20% - Accent5 3 4 3 3" xfId="8118"/>
    <cellStyle name="20% - Accent5 3 4 4" xfId="8119"/>
    <cellStyle name="20% - Accent5 3 4 5" xfId="8120"/>
    <cellStyle name="20% - Accent5 3 5" xfId="250"/>
    <cellStyle name="20% - Accent5 3_CS Indicators" xfId="251"/>
    <cellStyle name="20% - Accent5 4" xfId="252"/>
    <cellStyle name="20% - Accent5 5" xfId="253"/>
    <cellStyle name="20% - Accent5 5 2" xfId="8121"/>
    <cellStyle name="20% - Accent5 5_Year to Date" xfId="8122"/>
    <cellStyle name="20% - Accent5 6" xfId="254"/>
    <cellStyle name="20% - Accent5 6 2" xfId="8123"/>
    <cellStyle name="20% - Accent5 6_Year to Date" xfId="8124"/>
    <cellStyle name="20% - Accent5 7" xfId="255"/>
    <cellStyle name="20% - Accent5 8" xfId="8125"/>
    <cellStyle name="20% - Accent5 8 2" xfId="8126"/>
    <cellStyle name="20% - Accent5 8 2 2" xfId="8127"/>
    <cellStyle name="20% - Accent5 8 2 2 2" xfId="8128"/>
    <cellStyle name="20% - Accent5 8 2 2 3" xfId="8129"/>
    <cellStyle name="20% - Accent5 8 2 3" xfId="8130"/>
    <cellStyle name="20% - Accent5 8 2 4" xfId="8131"/>
    <cellStyle name="20% - Accent5 8 3" xfId="8132"/>
    <cellStyle name="20% - Accent5 8 3 2" xfId="8133"/>
    <cellStyle name="20% - Accent5 8 3 3" xfId="8134"/>
    <cellStyle name="20% - Accent5 8 4" xfId="8135"/>
    <cellStyle name="20% - Accent5 8 5" xfId="8136"/>
    <cellStyle name="20% - Accent5 9" xfId="8137"/>
    <cellStyle name="20% - Accent6 10" xfId="8138"/>
    <cellStyle name="20% - Accent6 2" xfId="256"/>
    <cellStyle name="20% - Accent6 2 2" xfId="257"/>
    <cellStyle name="20% - Accent6 2 2 2" xfId="8139"/>
    <cellStyle name="20% - Accent6 2 2 2 2" xfId="8140"/>
    <cellStyle name="20% - Accent6 2 2 2 2 2" xfId="8141"/>
    <cellStyle name="20% - Accent6 2 2 2 2 3" xfId="8142"/>
    <cellStyle name="20% - Accent6 2 2 2 3" xfId="8143"/>
    <cellStyle name="20% - Accent6 2 2 2 4" xfId="8144"/>
    <cellStyle name="20% - Accent6 2 2 3" xfId="8145"/>
    <cellStyle name="20% - Accent6 2 2 3 2" xfId="8146"/>
    <cellStyle name="20% - Accent6 2 2 3 3" xfId="8147"/>
    <cellStyle name="20% - Accent6 2 2 4" xfId="8148"/>
    <cellStyle name="20% - Accent6 2 2 5" xfId="8149"/>
    <cellStyle name="20% - Accent6 2 3" xfId="258"/>
    <cellStyle name="20% - Accent6 2 3 2" xfId="8150"/>
    <cellStyle name="20% - Accent6 2 3 2 2" xfId="8151"/>
    <cellStyle name="20% - Accent6 2 3 2 2 2" xfId="8152"/>
    <cellStyle name="20% - Accent6 2 3 2 2 3" xfId="8153"/>
    <cellStyle name="20% - Accent6 2 3 2 3" xfId="8154"/>
    <cellStyle name="20% - Accent6 2 3 2 4" xfId="8155"/>
    <cellStyle name="20% - Accent6 2 3 3" xfId="8156"/>
    <cellStyle name="20% - Accent6 2 3 3 2" xfId="8157"/>
    <cellStyle name="20% - Accent6 2 3 3 3" xfId="8158"/>
    <cellStyle name="20% - Accent6 2 3 4" xfId="8159"/>
    <cellStyle name="20% - Accent6 2 3 5" xfId="8160"/>
    <cellStyle name="20% - Accent6 2 4" xfId="259"/>
    <cellStyle name="20% - Accent6 2 5" xfId="8161"/>
    <cellStyle name="20% - Accent6 2 5 2" xfId="8162"/>
    <cellStyle name="20% - Accent6 2 5 2 2" xfId="8163"/>
    <cellStyle name="20% - Accent6 2 5 2 2 2" xfId="8164"/>
    <cellStyle name="20% - Accent6 2 5 2 2 3" xfId="8165"/>
    <cellStyle name="20% - Accent6 2 5 2 3" xfId="8166"/>
    <cellStyle name="20% - Accent6 2 5 2 4" xfId="8167"/>
    <cellStyle name="20% - Accent6 2 5 3" xfId="8168"/>
    <cellStyle name="20% - Accent6 2 5 3 2" xfId="8169"/>
    <cellStyle name="20% - Accent6 2 5 3 3" xfId="8170"/>
    <cellStyle name="20% - Accent6 2 5 4" xfId="8171"/>
    <cellStyle name="20% - Accent6 2 5 5" xfId="8172"/>
    <cellStyle name="20% - Accent6 2 6" xfId="8173"/>
    <cellStyle name="20% - Accent6 3" xfId="260"/>
    <cellStyle name="20% - Accent6 3 2" xfId="261"/>
    <cellStyle name="20% - Accent6 3 2 2" xfId="262"/>
    <cellStyle name="20% - Accent6 3 2 2 2" xfId="8174"/>
    <cellStyle name="20% - Accent6 3 2 2 2 2" xfId="8175"/>
    <cellStyle name="20% - Accent6 3 2 2 2 3" xfId="8176"/>
    <cellStyle name="20% - Accent6 3 2 2 3" xfId="8177"/>
    <cellStyle name="20% - Accent6 3 2 2 4" xfId="8178"/>
    <cellStyle name="20% - Accent6 3 2 3" xfId="263"/>
    <cellStyle name="20% - Accent6 3 2 3 2" xfId="8179"/>
    <cellStyle name="20% - Accent6 3 2 3 3" xfId="8180"/>
    <cellStyle name="20% - Accent6 3 2 4" xfId="8181"/>
    <cellStyle name="20% - Accent6 3 2 5" xfId="8182"/>
    <cellStyle name="20% - Accent6 3 3" xfId="264"/>
    <cellStyle name="20% - Accent6 3 3 2" xfId="265"/>
    <cellStyle name="20% - Accent6 3 3 2 2" xfId="8183"/>
    <cellStyle name="20% - Accent6 3 3 2 2 2" xfId="8184"/>
    <cellStyle name="20% - Accent6 3 3 2 2 3" xfId="8185"/>
    <cellStyle name="20% - Accent6 3 3 2 3" xfId="8186"/>
    <cellStyle name="20% - Accent6 3 3 2 4" xfId="8187"/>
    <cellStyle name="20% - Accent6 3 3 3" xfId="266"/>
    <cellStyle name="20% - Accent6 3 3 3 2" xfId="8188"/>
    <cellStyle name="20% - Accent6 3 3 3 3" xfId="8189"/>
    <cellStyle name="20% - Accent6 3 3 4" xfId="8190"/>
    <cellStyle name="20% - Accent6 3 3 5" xfId="8191"/>
    <cellStyle name="20% - Accent6 3 4" xfId="8192"/>
    <cellStyle name="20% - Accent6 4" xfId="267"/>
    <cellStyle name="20% - Accent6 4 2" xfId="268"/>
    <cellStyle name="20% - Accent6 5" xfId="269"/>
    <cellStyle name="20% - Accent6 5 2" xfId="8193"/>
    <cellStyle name="20% - Accent6 5_Year to Date" xfId="8194"/>
    <cellStyle name="20% - Accent6 6" xfId="270"/>
    <cellStyle name="20% - Accent6 6 2" xfId="8195"/>
    <cellStyle name="20% - Accent6 6_Year to Date" xfId="8196"/>
    <cellStyle name="20% - Accent6 7" xfId="271"/>
    <cellStyle name="20% - Accent6 8" xfId="8197"/>
    <cellStyle name="20% - Accent6 8 2" xfId="8198"/>
    <cellStyle name="20% - Accent6 8 2 2" xfId="8199"/>
    <cellStyle name="20% - Accent6 8 2 2 2" xfId="8200"/>
    <cellStyle name="20% - Accent6 8 2 2 3" xfId="8201"/>
    <cellStyle name="20% - Accent6 8 2 3" xfId="8202"/>
    <cellStyle name="20% - Accent6 8 2 4" xfId="8203"/>
    <cellStyle name="20% - Accent6 8 3" xfId="8204"/>
    <cellStyle name="20% - Accent6 8 3 2" xfId="8205"/>
    <cellStyle name="20% - Accent6 8 3 3" xfId="8206"/>
    <cellStyle name="20% - Accent6 8 4" xfId="8207"/>
    <cellStyle name="20% - Accent6 8 5" xfId="8208"/>
    <cellStyle name="20% - Accent6 9" xfId="8209"/>
    <cellStyle name="40% - Accent1 10" xfId="8210"/>
    <cellStyle name="40% - Accent1 2" xfId="272"/>
    <cellStyle name="40% - Accent1 2 2" xfId="273"/>
    <cellStyle name="40% - Accent1 2 2 2" xfId="8211"/>
    <cellStyle name="40% - Accent1 2 2 2 2" xfId="8212"/>
    <cellStyle name="40% - Accent1 2 2 2 2 2" xfId="8213"/>
    <cellStyle name="40% - Accent1 2 2 2 2 3" xfId="8214"/>
    <cellStyle name="40% - Accent1 2 2 2 3" xfId="8215"/>
    <cellStyle name="40% - Accent1 2 2 2 4" xfId="8216"/>
    <cellStyle name="40% - Accent1 2 2 3" xfId="8217"/>
    <cellStyle name="40% - Accent1 2 2 3 2" xfId="8218"/>
    <cellStyle name="40% - Accent1 2 2 3 3" xfId="8219"/>
    <cellStyle name="40% - Accent1 2 2 4" xfId="8220"/>
    <cellStyle name="40% - Accent1 2 2 5" xfId="8221"/>
    <cellStyle name="40% - Accent1 2 3" xfId="274"/>
    <cellStyle name="40% - Accent1 2 3 2" xfId="8222"/>
    <cellStyle name="40% - Accent1 2 3 2 2" xfId="8223"/>
    <cellStyle name="40% - Accent1 2 3 2 2 2" xfId="8224"/>
    <cellStyle name="40% - Accent1 2 3 2 2 3" xfId="8225"/>
    <cellStyle name="40% - Accent1 2 3 2 3" xfId="8226"/>
    <cellStyle name="40% - Accent1 2 3 2 4" xfId="8227"/>
    <cellStyle name="40% - Accent1 2 3 3" xfId="8228"/>
    <cellStyle name="40% - Accent1 2 3 3 2" xfId="8229"/>
    <cellStyle name="40% - Accent1 2 3 3 3" xfId="8230"/>
    <cellStyle name="40% - Accent1 2 3 4" xfId="8231"/>
    <cellStyle name="40% - Accent1 2 3 5" xfId="8232"/>
    <cellStyle name="40% - Accent1 2 4" xfId="275"/>
    <cellStyle name="40% - Accent1 2 5" xfId="8233"/>
    <cellStyle name="40% - Accent1 2 5 2" xfId="8234"/>
    <cellStyle name="40% - Accent1 2 5 2 2" xfId="8235"/>
    <cellStyle name="40% - Accent1 2 5 2 2 2" xfId="8236"/>
    <cellStyle name="40% - Accent1 2 5 2 2 3" xfId="8237"/>
    <cellStyle name="40% - Accent1 2 5 2 3" xfId="8238"/>
    <cellStyle name="40% - Accent1 2 5 2 4" xfId="8239"/>
    <cellStyle name="40% - Accent1 2 5 3" xfId="8240"/>
    <cellStyle name="40% - Accent1 2 5 3 2" xfId="8241"/>
    <cellStyle name="40% - Accent1 2 5 3 3" xfId="8242"/>
    <cellStyle name="40% - Accent1 2 5 4" xfId="8243"/>
    <cellStyle name="40% - Accent1 2 5 5" xfId="8244"/>
    <cellStyle name="40% - Accent1 2 6" xfId="8245"/>
    <cellStyle name="40% - Accent1 3" xfId="276"/>
    <cellStyle name="40% - Accent1 3 2" xfId="277"/>
    <cellStyle name="40% - Accent1 3 3" xfId="278"/>
    <cellStyle name="40% - Accent1 3 3 2" xfId="279"/>
    <cellStyle name="40% - Accent1 3 3 2 2" xfId="8246"/>
    <cellStyle name="40% - Accent1 3 3 2 2 2" xfId="8247"/>
    <cellStyle name="40% - Accent1 3 3 2 2 3" xfId="8248"/>
    <cellStyle name="40% - Accent1 3 3 2 3" xfId="8249"/>
    <cellStyle name="40% - Accent1 3 3 2 4" xfId="8250"/>
    <cellStyle name="40% - Accent1 3 3 3" xfId="280"/>
    <cellStyle name="40% - Accent1 3 3 3 2" xfId="8251"/>
    <cellStyle name="40% - Accent1 3 3 3 3" xfId="8252"/>
    <cellStyle name="40% - Accent1 3 3 4" xfId="8253"/>
    <cellStyle name="40% - Accent1 3 3 5" xfId="8254"/>
    <cellStyle name="40% - Accent1 3 4" xfId="281"/>
    <cellStyle name="40% - Accent1 3 4 2" xfId="282"/>
    <cellStyle name="40% - Accent1 3 4 2 2" xfId="8255"/>
    <cellStyle name="40% - Accent1 3 4 2 2 2" xfId="8256"/>
    <cellStyle name="40% - Accent1 3 4 2 2 3" xfId="8257"/>
    <cellStyle name="40% - Accent1 3 4 2 3" xfId="8258"/>
    <cellStyle name="40% - Accent1 3 4 2 4" xfId="8259"/>
    <cellStyle name="40% - Accent1 3 4 3" xfId="283"/>
    <cellStyle name="40% - Accent1 3 4 3 2" xfId="8260"/>
    <cellStyle name="40% - Accent1 3 4 3 3" xfId="8261"/>
    <cellStyle name="40% - Accent1 3 4 4" xfId="8262"/>
    <cellStyle name="40% - Accent1 3 4 5" xfId="8263"/>
    <cellStyle name="40% - Accent1 3 5" xfId="8264"/>
    <cellStyle name="40% - Accent1 4" xfId="284"/>
    <cellStyle name="40% - Accent1 4 2" xfId="285"/>
    <cellStyle name="40% - Accent1 5" xfId="286"/>
    <cellStyle name="40% - Accent1 5 2" xfId="8265"/>
    <cellStyle name="40% - Accent1 5_Year to Date" xfId="8266"/>
    <cellStyle name="40% - Accent1 6" xfId="287"/>
    <cellStyle name="40% - Accent1 6 2" xfId="8267"/>
    <cellStyle name="40% - Accent1 6_Year to Date" xfId="8268"/>
    <cellStyle name="40% - Accent1 7" xfId="288"/>
    <cellStyle name="40% - Accent1 8" xfId="8269"/>
    <cellStyle name="40% - Accent1 8 2" xfId="8270"/>
    <cellStyle name="40% - Accent1 8 2 2" xfId="8271"/>
    <cellStyle name="40% - Accent1 8 2 2 2" xfId="8272"/>
    <cellStyle name="40% - Accent1 8 2 2 3" xfId="8273"/>
    <cellStyle name="40% - Accent1 8 2 3" xfId="8274"/>
    <cellStyle name="40% - Accent1 8 2 4" xfId="8275"/>
    <cellStyle name="40% - Accent1 8 3" xfId="8276"/>
    <cellStyle name="40% - Accent1 8 3 2" xfId="8277"/>
    <cellStyle name="40% - Accent1 8 3 3" xfId="8278"/>
    <cellStyle name="40% - Accent1 8 4" xfId="8279"/>
    <cellStyle name="40% - Accent1 8 5" xfId="8280"/>
    <cellStyle name="40% - Accent1 9" xfId="8281"/>
    <cellStyle name="40% - Accent2 10" xfId="8282"/>
    <cellStyle name="40% - Accent2 2" xfId="289"/>
    <cellStyle name="40% - Accent2 2 2" xfId="290"/>
    <cellStyle name="40% - Accent2 2 2 2" xfId="291"/>
    <cellStyle name="40% - Accent2 2 2 2 2" xfId="8283"/>
    <cellStyle name="40% - Accent2 2 2 2 2 2" xfId="8284"/>
    <cellStyle name="40% - Accent2 2 2 2 2 3" xfId="8285"/>
    <cellStyle name="40% - Accent2 2 2 2 3" xfId="8286"/>
    <cellStyle name="40% - Accent2 2 2 2 4" xfId="8287"/>
    <cellStyle name="40% - Accent2 2 2 3" xfId="292"/>
    <cellStyle name="40% - Accent2 2 2 3 2" xfId="8288"/>
    <cellStyle name="40% - Accent2 2 2 3 3" xfId="8289"/>
    <cellStyle name="40% - Accent2 2 2 4" xfId="8290"/>
    <cellStyle name="40% - Accent2 2 2 5" xfId="8291"/>
    <cellStyle name="40% - Accent2 2 3" xfId="293"/>
    <cellStyle name="40% - Accent2 2 3 2" xfId="294"/>
    <cellStyle name="40% - Accent2 2 3 2 2" xfId="8292"/>
    <cellStyle name="40% - Accent2 2 3 2 2 2" xfId="8293"/>
    <cellStyle name="40% - Accent2 2 3 2 2 3" xfId="8294"/>
    <cellStyle name="40% - Accent2 2 3 2 3" xfId="8295"/>
    <cellStyle name="40% - Accent2 2 3 2 4" xfId="8296"/>
    <cellStyle name="40% - Accent2 2 3 3" xfId="295"/>
    <cellStyle name="40% - Accent2 2 3 3 2" xfId="8297"/>
    <cellStyle name="40% - Accent2 2 3 3 3" xfId="8298"/>
    <cellStyle name="40% - Accent2 2 3 4" xfId="8299"/>
    <cellStyle name="40% - Accent2 2 3 5" xfId="8300"/>
    <cellStyle name="40% - Accent2 2 4" xfId="296"/>
    <cellStyle name="40% - Accent2 2 5" xfId="8301"/>
    <cellStyle name="40% - Accent2 2 5 2" xfId="8302"/>
    <cellStyle name="40% - Accent2 2 5 2 2" xfId="8303"/>
    <cellStyle name="40% - Accent2 2 5 2 2 2" xfId="8304"/>
    <cellStyle name="40% - Accent2 2 5 2 2 3" xfId="8305"/>
    <cellStyle name="40% - Accent2 2 5 2 3" xfId="8306"/>
    <cellStyle name="40% - Accent2 2 5 2 4" xfId="8307"/>
    <cellStyle name="40% - Accent2 2 5 3" xfId="8308"/>
    <cellStyle name="40% - Accent2 2 5 3 2" xfId="8309"/>
    <cellStyle name="40% - Accent2 2 5 3 3" xfId="8310"/>
    <cellStyle name="40% - Accent2 2 5 4" xfId="8311"/>
    <cellStyle name="40% - Accent2 2 5 5" xfId="8312"/>
    <cellStyle name="40% - Accent2 2 6" xfId="8313"/>
    <cellStyle name="40% - Accent2 3" xfId="297"/>
    <cellStyle name="40% - Accent2 3 2" xfId="298"/>
    <cellStyle name="40% - Accent2 3 3" xfId="299"/>
    <cellStyle name="40% - Accent2 3 3 2" xfId="300"/>
    <cellStyle name="40% - Accent2 3 3 2 2" xfId="8314"/>
    <cellStyle name="40% - Accent2 3 3 2 2 2" xfId="8315"/>
    <cellStyle name="40% - Accent2 3 3 2 2 3" xfId="8316"/>
    <cellStyle name="40% - Accent2 3 3 2 3" xfId="8317"/>
    <cellStyle name="40% - Accent2 3 3 2 4" xfId="8318"/>
    <cellStyle name="40% - Accent2 3 3 3" xfId="301"/>
    <cellStyle name="40% - Accent2 3 3 3 2" xfId="8319"/>
    <cellStyle name="40% - Accent2 3 3 3 3" xfId="8320"/>
    <cellStyle name="40% - Accent2 3 3 4" xfId="8321"/>
    <cellStyle name="40% - Accent2 3 3 5" xfId="8322"/>
    <cellStyle name="40% - Accent2 3 4" xfId="302"/>
    <cellStyle name="40% - Accent2 3_CS Indicators" xfId="303"/>
    <cellStyle name="40% - Accent2 4" xfId="304"/>
    <cellStyle name="40% - Accent2 5" xfId="305"/>
    <cellStyle name="40% - Accent2 5 2" xfId="8323"/>
    <cellStyle name="40% - Accent2 5_Year to Date" xfId="8324"/>
    <cellStyle name="40% - Accent2 6" xfId="306"/>
    <cellStyle name="40% - Accent2 6 2" xfId="8325"/>
    <cellStyle name="40% - Accent2 6_Year to Date" xfId="8326"/>
    <cellStyle name="40% - Accent2 7" xfId="307"/>
    <cellStyle name="40% - Accent2 8" xfId="8327"/>
    <cellStyle name="40% - Accent2 8 2" xfId="8328"/>
    <cellStyle name="40% - Accent2 8 2 2" xfId="8329"/>
    <cellStyle name="40% - Accent2 8 2 2 2" xfId="8330"/>
    <cellStyle name="40% - Accent2 8 2 2 3" xfId="8331"/>
    <cellStyle name="40% - Accent2 8 2 3" xfId="8332"/>
    <cellStyle name="40% - Accent2 8 2 4" xfId="8333"/>
    <cellStyle name="40% - Accent2 8 3" xfId="8334"/>
    <cellStyle name="40% - Accent2 8 3 2" xfId="8335"/>
    <cellStyle name="40% - Accent2 8 3 3" xfId="8336"/>
    <cellStyle name="40% - Accent2 8 4" xfId="8337"/>
    <cellStyle name="40% - Accent2 8 5" xfId="8338"/>
    <cellStyle name="40% - Accent2 9" xfId="8339"/>
    <cellStyle name="40% - Accent3 10" xfId="8340"/>
    <cellStyle name="40% - Accent3 2" xfId="308"/>
    <cellStyle name="40% - Accent3 2 2" xfId="309"/>
    <cellStyle name="40% - Accent3 2 2 2" xfId="8341"/>
    <cellStyle name="40% - Accent3 2 2 2 2" xfId="8342"/>
    <cellStyle name="40% - Accent3 2 2 2 2 2" xfId="8343"/>
    <cellStyle name="40% - Accent3 2 2 2 2 3" xfId="8344"/>
    <cellStyle name="40% - Accent3 2 2 2 3" xfId="8345"/>
    <cellStyle name="40% - Accent3 2 2 2 4" xfId="8346"/>
    <cellStyle name="40% - Accent3 2 2 3" xfId="8347"/>
    <cellStyle name="40% - Accent3 2 2 3 2" xfId="8348"/>
    <cellStyle name="40% - Accent3 2 2 3 3" xfId="8349"/>
    <cellStyle name="40% - Accent3 2 2 4" xfId="8350"/>
    <cellStyle name="40% - Accent3 2 2 5" xfId="8351"/>
    <cellStyle name="40% - Accent3 2 3" xfId="310"/>
    <cellStyle name="40% - Accent3 2 3 2" xfId="8352"/>
    <cellStyle name="40% - Accent3 2 3 2 2" xfId="8353"/>
    <cellStyle name="40% - Accent3 2 3 2 2 2" xfId="8354"/>
    <cellStyle name="40% - Accent3 2 3 2 2 3" xfId="8355"/>
    <cellStyle name="40% - Accent3 2 3 2 3" xfId="8356"/>
    <cellStyle name="40% - Accent3 2 3 2 4" xfId="8357"/>
    <cellStyle name="40% - Accent3 2 3 3" xfId="8358"/>
    <cellStyle name="40% - Accent3 2 3 3 2" xfId="8359"/>
    <cellStyle name="40% - Accent3 2 3 3 3" xfId="8360"/>
    <cellStyle name="40% - Accent3 2 3 4" xfId="8361"/>
    <cellStyle name="40% - Accent3 2 3 5" xfId="8362"/>
    <cellStyle name="40% - Accent3 2 4" xfId="311"/>
    <cellStyle name="40% - Accent3 2 5" xfId="8363"/>
    <cellStyle name="40% - Accent3 2 5 2" xfId="8364"/>
    <cellStyle name="40% - Accent3 2 5 2 2" xfId="8365"/>
    <cellStyle name="40% - Accent3 2 5 2 2 2" xfId="8366"/>
    <cellStyle name="40% - Accent3 2 5 2 2 3" xfId="8367"/>
    <cellStyle name="40% - Accent3 2 5 2 3" xfId="8368"/>
    <cellStyle name="40% - Accent3 2 5 2 4" xfId="8369"/>
    <cellStyle name="40% - Accent3 2 5 3" xfId="8370"/>
    <cellStyle name="40% - Accent3 2 5 3 2" xfId="8371"/>
    <cellStyle name="40% - Accent3 2 5 3 3" xfId="8372"/>
    <cellStyle name="40% - Accent3 2 5 4" xfId="8373"/>
    <cellStyle name="40% - Accent3 2 5 5" xfId="8374"/>
    <cellStyle name="40% - Accent3 2 6" xfId="8375"/>
    <cellStyle name="40% - Accent3 3" xfId="312"/>
    <cellStyle name="40% - Accent3 3 2" xfId="313"/>
    <cellStyle name="40% - Accent3 3 3" xfId="314"/>
    <cellStyle name="40% - Accent3 3 3 2" xfId="315"/>
    <cellStyle name="40% - Accent3 3 3 2 2" xfId="8376"/>
    <cellStyle name="40% - Accent3 3 3 2 2 2" xfId="8377"/>
    <cellStyle name="40% - Accent3 3 3 2 2 3" xfId="8378"/>
    <cellStyle name="40% - Accent3 3 3 2 3" xfId="8379"/>
    <cellStyle name="40% - Accent3 3 3 2 4" xfId="8380"/>
    <cellStyle name="40% - Accent3 3 3 3" xfId="316"/>
    <cellStyle name="40% - Accent3 3 3 3 2" xfId="8381"/>
    <cellStyle name="40% - Accent3 3 3 3 3" xfId="8382"/>
    <cellStyle name="40% - Accent3 3 3 4" xfId="8383"/>
    <cellStyle name="40% - Accent3 3 3 5" xfId="8384"/>
    <cellStyle name="40% - Accent3 3 4" xfId="317"/>
    <cellStyle name="40% - Accent3 3 4 2" xfId="318"/>
    <cellStyle name="40% - Accent3 3 4 2 2" xfId="8385"/>
    <cellStyle name="40% - Accent3 3 4 2 2 2" xfId="8386"/>
    <cellStyle name="40% - Accent3 3 4 2 2 3" xfId="8387"/>
    <cellStyle name="40% - Accent3 3 4 2 3" xfId="8388"/>
    <cellStyle name="40% - Accent3 3 4 2 4" xfId="8389"/>
    <cellStyle name="40% - Accent3 3 4 3" xfId="319"/>
    <cellStyle name="40% - Accent3 3 4 3 2" xfId="8390"/>
    <cellStyle name="40% - Accent3 3 4 3 3" xfId="8391"/>
    <cellStyle name="40% - Accent3 3 4 4" xfId="8392"/>
    <cellStyle name="40% - Accent3 3 4 5" xfId="8393"/>
    <cellStyle name="40% - Accent3 3 5" xfId="8394"/>
    <cellStyle name="40% - Accent3 4" xfId="320"/>
    <cellStyle name="40% - Accent3 4 2" xfId="321"/>
    <cellStyle name="40% - Accent3 5" xfId="322"/>
    <cellStyle name="40% - Accent3 5 2" xfId="8395"/>
    <cellStyle name="40% - Accent3 5_Year to Date" xfId="8396"/>
    <cellStyle name="40% - Accent3 6" xfId="323"/>
    <cellStyle name="40% - Accent3 6 2" xfId="8397"/>
    <cellStyle name="40% - Accent3 6_Year to Date" xfId="8398"/>
    <cellStyle name="40% - Accent3 7" xfId="324"/>
    <cellStyle name="40% - Accent3 8" xfId="8399"/>
    <cellStyle name="40% - Accent3 8 2" xfId="8400"/>
    <cellStyle name="40% - Accent3 8 2 2" xfId="8401"/>
    <cellStyle name="40% - Accent3 8 2 2 2" xfId="8402"/>
    <cellStyle name="40% - Accent3 8 2 2 3" xfId="8403"/>
    <cellStyle name="40% - Accent3 8 2 3" xfId="8404"/>
    <cellStyle name="40% - Accent3 8 2 4" xfId="8405"/>
    <cellStyle name="40% - Accent3 8 3" xfId="8406"/>
    <cellStyle name="40% - Accent3 8 3 2" xfId="8407"/>
    <cellStyle name="40% - Accent3 8 3 3" xfId="8408"/>
    <cellStyle name="40% - Accent3 8 4" xfId="8409"/>
    <cellStyle name="40% - Accent3 8 5" xfId="8410"/>
    <cellStyle name="40% - Accent3 9" xfId="8411"/>
    <cellStyle name="40% - Accent4 10" xfId="8412"/>
    <cellStyle name="40% - Accent4 2" xfId="325"/>
    <cellStyle name="40% - Accent4 2 2" xfId="326"/>
    <cellStyle name="40% - Accent4 2 2 2" xfId="8413"/>
    <cellStyle name="40% - Accent4 2 2 2 2" xfId="8414"/>
    <cellStyle name="40% - Accent4 2 2 2 2 2" xfId="8415"/>
    <cellStyle name="40% - Accent4 2 2 2 2 3" xfId="8416"/>
    <cellStyle name="40% - Accent4 2 2 2 3" xfId="8417"/>
    <cellStyle name="40% - Accent4 2 2 2 4" xfId="8418"/>
    <cellStyle name="40% - Accent4 2 2 3" xfId="8419"/>
    <cellStyle name="40% - Accent4 2 2 3 2" xfId="8420"/>
    <cellStyle name="40% - Accent4 2 2 3 3" xfId="8421"/>
    <cellStyle name="40% - Accent4 2 2 4" xfId="8422"/>
    <cellStyle name="40% - Accent4 2 2 5" xfId="8423"/>
    <cellStyle name="40% - Accent4 2 3" xfId="327"/>
    <cellStyle name="40% - Accent4 2 3 2" xfId="8424"/>
    <cellStyle name="40% - Accent4 2 3 2 2" xfId="8425"/>
    <cellStyle name="40% - Accent4 2 3 2 2 2" xfId="8426"/>
    <cellStyle name="40% - Accent4 2 3 2 2 3" xfId="8427"/>
    <cellStyle name="40% - Accent4 2 3 2 3" xfId="8428"/>
    <cellStyle name="40% - Accent4 2 3 2 4" xfId="8429"/>
    <cellStyle name="40% - Accent4 2 3 3" xfId="8430"/>
    <cellStyle name="40% - Accent4 2 3 3 2" xfId="8431"/>
    <cellStyle name="40% - Accent4 2 3 3 3" xfId="8432"/>
    <cellStyle name="40% - Accent4 2 3 4" xfId="8433"/>
    <cellStyle name="40% - Accent4 2 3 5" xfId="8434"/>
    <cellStyle name="40% - Accent4 2 4" xfId="328"/>
    <cellStyle name="40% - Accent4 2 5" xfId="8435"/>
    <cellStyle name="40% - Accent4 2 5 2" xfId="8436"/>
    <cellStyle name="40% - Accent4 2 5 2 2" xfId="8437"/>
    <cellStyle name="40% - Accent4 2 5 2 2 2" xfId="8438"/>
    <cellStyle name="40% - Accent4 2 5 2 2 3" xfId="8439"/>
    <cellStyle name="40% - Accent4 2 5 2 3" xfId="8440"/>
    <cellStyle name="40% - Accent4 2 5 2 4" xfId="8441"/>
    <cellStyle name="40% - Accent4 2 5 3" xfId="8442"/>
    <cellStyle name="40% - Accent4 2 5 3 2" xfId="8443"/>
    <cellStyle name="40% - Accent4 2 5 3 3" xfId="8444"/>
    <cellStyle name="40% - Accent4 2 5 4" xfId="8445"/>
    <cellStyle name="40% - Accent4 2 5 5" xfId="8446"/>
    <cellStyle name="40% - Accent4 2 6" xfId="8447"/>
    <cellStyle name="40% - Accent4 3" xfId="329"/>
    <cellStyle name="40% - Accent4 3 2" xfId="330"/>
    <cellStyle name="40% - Accent4 3 3" xfId="331"/>
    <cellStyle name="40% - Accent4 3 3 2" xfId="332"/>
    <cellStyle name="40% - Accent4 3 3 2 2" xfId="8448"/>
    <cellStyle name="40% - Accent4 3 3 2 2 2" xfId="8449"/>
    <cellStyle name="40% - Accent4 3 3 2 2 3" xfId="8450"/>
    <cellStyle name="40% - Accent4 3 3 2 3" xfId="8451"/>
    <cellStyle name="40% - Accent4 3 3 2 4" xfId="8452"/>
    <cellStyle name="40% - Accent4 3 3 3" xfId="333"/>
    <cellStyle name="40% - Accent4 3 3 3 2" xfId="8453"/>
    <cellStyle name="40% - Accent4 3 3 3 3" xfId="8454"/>
    <cellStyle name="40% - Accent4 3 3 4" xfId="8455"/>
    <cellStyle name="40% - Accent4 3 3 5" xfId="8456"/>
    <cellStyle name="40% - Accent4 3 4" xfId="334"/>
    <cellStyle name="40% - Accent4 3 4 2" xfId="335"/>
    <cellStyle name="40% - Accent4 3 4 2 2" xfId="8457"/>
    <cellStyle name="40% - Accent4 3 4 2 2 2" xfId="8458"/>
    <cellStyle name="40% - Accent4 3 4 2 2 3" xfId="8459"/>
    <cellStyle name="40% - Accent4 3 4 2 3" xfId="8460"/>
    <cellStyle name="40% - Accent4 3 4 2 4" xfId="8461"/>
    <cellStyle name="40% - Accent4 3 4 3" xfId="336"/>
    <cellStyle name="40% - Accent4 3 4 3 2" xfId="8462"/>
    <cellStyle name="40% - Accent4 3 4 3 3" xfId="8463"/>
    <cellStyle name="40% - Accent4 3 4 4" xfId="8464"/>
    <cellStyle name="40% - Accent4 3 4 5" xfId="8465"/>
    <cellStyle name="40% - Accent4 3 5" xfId="8466"/>
    <cellStyle name="40% - Accent4 4" xfId="337"/>
    <cellStyle name="40% - Accent4 4 2" xfId="338"/>
    <cellStyle name="40% - Accent4 5" xfId="339"/>
    <cellStyle name="40% - Accent4 5 2" xfId="8467"/>
    <cellStyle name="40% - Accent4 5_Year to Date" xfId="8468"/>
    <cellStyle name="40% - Accent4 6" xfId="340"/>
    <cellStyle name="40% - Accent4 6 2" xfId="8469"/>
    <cellStyle name="40% - Accent4 6_Year to Date" xfId="8470"/>
    <cellStyle name="40% - Accent4 7" xfId="341"/>
    <cellStyle name="40% - Accent4 8" xfId="8471"/>
    <cellStyle name="40% - Accent4 8 2" xfId="8472"/>
    <cellStyle name="40% - Accent4 8 2 2" xfId="8473"/>
    <cellStyle name="40% - Accent4 8 2 2 2" xfId="8474"/>
    <cellStyle name="40% - Accent4 8 2 2 3" xfId="8475"/>
    <cellStyle name="40% - Accent4 8 2 3" xfId="8476"/>
    <cellStyle name="40% - Accent4 8 2 4" xfId="8477"/>
    <cellStyle name="40% - Accent4 8 3" xfId="8478"/>
    <cellStyle name="40% - Accent4 8 3 2" xfId="8479"/>
    <cellStyle name="40% - Accent4 8 3 3" xfId="8480"/>
    <cellStyle name="40% - Accent4 8 4" xfId="8481"/>
    <cellStyle name="40% - Accent4 8 5" xfId="8482"/>
    <cellStyle name="40% - Accent4 9" xfId="8483"/>
    <cellStyle name="40% - Accent5 10" xfId="8484"/>
    <cellStyle name="40% - Accent5 2" xfId="342"/>
    <cellStyle name="40% - Accent5 2 2" xfId="343"/>
    <cellStyle name="40% - Accent5 2 2 2" xfId="8485"/>
    <cellStyle name="40% - Accent5 2 2 2 2" xfId="8486"/>
    <cellStyle name="40% - Accent5 2 2 2 2 2" xfId="8487"/>
    <cellStyle name="40% - Accent5 2 2 2 2 3" xfId="8488"/>
    <cellStyle name="40% - Accent5 2 2 2 3" xfId="8489"/>
    <cellStyle name="40% - Accent5 2 2 2 4" xfId="8490"/>
    <cellStyle name="40% - Accent5 2 2 3" xfId="8491"/>
    <cellStyle name="40% - Accent5 2 2 3 2" xfId="8492"/>
    <cellStyle name="40% - Accent5 2 2 3 3" xfId="8493"/>
    <cellStyle name="40% - Accent5 2 2 4" xfId="8494"/>
    <cellStyle name="40% - Accent5 2 2 5" xfId="8495"/>
    <cellStyle name="40% - Accent5 2 3" xfId="344"/>
    <cellStyle name="40% - Accent5 2 3 2" xfId="8496"/>
    <cellStyle name="40% - Accent5 2 3 2 2" xfId="8497"/>
    <cellStyle name="40% - Accent5 2 3 2 2 2" xfId="8498"/>
    <cellStyle name="40% - Accent5 2 3 2 2 3" xfId="8499"/>
    <cellStyle name="40% - Accent5 2 3 2 3" xfId="8500"/>
    <cellStyle name="40% - Accent5 2 3 2 4" xfId="8501"/>
    <cellStyle name="40% - Accent5 2 3 3" xfId="8502"/>
    <cellStyle name="40% - Accent5 2 3 3 2" xfId="8503"/>
    <cellStyle name="40% - Accent5 2 3 3 3" xfId="8504"/>
    <cellStyle name="40% - Accent5 2 3 4" xfId="8505"/>
    <cellStyle name="40% - Accent5 2 3 5" xfId="8506"/>
    <cellStyle name="40% - Accent5 2 4" xfId="345"/>
    <cellStyle name="40% - Accent5 2 5" xfId="8507"/>
    <cellStyle name="40% - Accent5 2 5 2" xfId="8508"/>
    <cellStyle name="40% - Accent5 2 5 2 2" xfId="8509"/>
    <cellStyle name="40% - Accent5 2 5 2 2 2" xfId="8510"/>
    <cellStyle name="40% - Accent5 2 5 2 2 3" xfId="8511"/>
    <cellStyle name="40% - Accent5 2 5 2 3" xfId="8512"/>
    <cellStyle name="40% - Accent5 2 5 2 4" xfId="8513"/>
    <cellStyle name="40% - Accent5 2 5 3" xfId="8514"/>
    <cellStyle name="40% - Accent5 2 5 3 2" xfId="8515"/>
    <cellStyle name="40% - Accent5 2 5 3 3" xfId="8516"/>
    <cellStyle name="40% - Accent5 2 5 4" xfId="8517"/>
    <cellStyle name="40% - Accent5 2 5 5" xfId="8518"/>
    <cellStyle name="40% - Accent5 2 6" xfId="8519"/>
    <cellStyle name="40% - Accent5 3" xfId="346"/>
    <cellStyle name="40% - Accent5 3 2" xfId="347"/>
    <cellStyle name="40% - Accent5 3 3" xfId="348"/>
    <cellStyle name="40% - Accent5 3 3 2" xfId="349"/>
    <cellStyle name="40% - Accent5 3 3 2 2" xfId="8520"/>
    <cellStyle name="40% - Accent5 3 3 2 2 2" xfId="8521"/>
    <cellStyle name="40% - Accent5 3 3 2 2 3" xfId="8522"/>
    <cellStyle name="40% - Accent5 3 3 2 3" xfId="8523"/>
    <cellStyle name="40% - Accent5 3 3 2 4" xfId="8524"/>
    <cellStyle name="40% - Accent5 3 3 3" xfId="350"/>
    <cellStyle name="40% - Accent5 3 3 3 2" xfId="8525"/>
    <cellStyle name="40% - Accent5 3 3 3 3" xfId="8526"/>
    <cellStyle name="40% - Accent5 3 3 4" xfId="8527"/>
    <cellStyle name="40% - Accent5 3 3 5" xfId="8528"/>
    <cellStyle name="40% - Accent5 3 4" xfId="351"/>
    <cellStyle name="40% - Accent5 3 4 2" xfId="352"/>
    <cellStyle name="40% - Accent5 3 4 2 2" xfId="8529"/>
    <cellStyle name="40% - Accent5 3 4 2 2 2" xfId="8530"/>
    <cellStyle name="40% - Accent5 3 4 2 2 3" xfId="8531"/>
    <cellStyle name="40% - Accent5 3 4 2 3" xfId="8532"/>
    <cellStyle name="40% - Accent5 3 4 2 4" xfId="8533"/>
    <cellStyle name="40% - Accent5 3 4 3" xfId="353"/>
    <cellStyle name="40% - Accent5 3 4 3 2" xfId="8534"/>
    <cellStyle name="40% - Accent5 3 4 3 3" xfId="8535"/>
    <cellStyle name="40% - Accent5 3 4 4" xfId="8536"/>
    <cellStyle name="40% - Accent5 3 4 5" xfId="8537"/>
    <cellStyle name="40% - Accent5 3 5" xfId="8538"/>
    <cellStyle name="40% - Accent5 4" xfId="354"/>
    <cellStyle name="40% - Accent5 4 2" xfId="355"/>
    <cellStyle name="40% - Accent5 5" xfId="356"/>
    <cellStyle name="40% - Accent5 5 2" xfId="8539"/>
    <cellStyle name="40% - Accent5 5_Year to Date" xfId="8540"/>
    <cellStyle name="40% - Accent5 6" xfId="357"/>
    <cellStyle name="40% - Accent5 6 2" xfId="8541"/>
    <cellStyle name="40% - Accent5 6_Year to Date" xfId="8542"/>
    <cellStyle name="40% - Accent5 7" xfId="358"/>
    <cellStyle name="40% - Accent5 8" xfId="8543"/>
    <cellStyle name="40% - Accent5 8 2" xfId="8544"/>
    <cellStyle name="40% - Accent5 8 2 2" xfId="8545"/>
    <cellStyle name="40% - Accent5 8 2 2 2" xfId="8546"/>
    <cellStyle name="40% - Accent5 8 2 2 3" xfId="8547"/>
    <cellStyle name="40% - Accent5 8 2 3" xfId="8548"/>
    <cellStyle name="40% - Accent5 8 2 4" xfId="8549"/>
    <cellStyle name="40% - Accent5 8 3" xfId="8550"/>
    <cellStyle name="40% - Accent5 8 3 2" xfId="8551"/>
    <cellStyle name="40% - Accent5 8 3 3" xfId="8552"/>
    <cellStyle name="40% - Accent5 8 4" xfId="8553"/>
    <cellStyle name="40% - Accent5 8 5" xfId="8554"/>
    <cellStyle name="40% - Accent5 9" xfId="8555"/>
    <cellStyle name="40% - Accent6 10" xfId="8556"/>
    <cellStyle name="40% - Accent6 2" xfId="359"/>
    <cellStyle name="40% - Accent6 2 2" xfId="360"/>
    <cellStyle name="40% - Accent6 2 2 2" xfId="8557"/>
    <cellStyle name="40% - Accent6 2 2 2 2" xfId="8558"/>
    <cellStyle name="40% - Accent6 2 2 2 2 2" xfId="8559"/>
    <cellStyle name="40% - Accent6 2 2 2 2 3" xfId="8560"/>
    <cellStyle name="40% - Accent6 2 2 2 3" xfId="8561"/>
    <cellStyle name="40% - Accent6 2 2 2 4" xfId="8562"/>
    <cellStyle name="40% - Accent6 2 2 3" xfId="8563"/>
    <cellStyle name="40% - Accent6 2 2 3 2" xfId="8564"/>
    <cellStyle name="40% - Accent6 2 2 3 3" xfId="8565"/>
    <cellStyle name="40% - Accent6 2 2 4" xfId="8566"/>
    <cellStyle name="40% - Accent6 2 2 5" xfId="8567"/>
    <cellStyle name="40% - Accent6 2 3" xfId="361"/>
    <cellStyle name="40% - Accent6 2 3 2" xfId="8568"/>
    <cellStyle name="40% - Accent6 2 3 2 2" xfId="8569"/>
    <cellStyle name="40% - Accent6 2 3 2 2 2" xfId="8570"/>
    <cellStyle name="40% - Accent6 2 3 2 2 3" xfId="8571"/>
    <cellStyle name="40% - Accent6 2 3 2 3" xfId="8572"/>
    <cellStyle name="40% - Accent6 2 3 2 4" xfId="8573"/>
    <cellStyle name="40% - Accent6 2 3 3" xfId="8574"/>
    <cellStyle name="40% - Accent6 2 3 3 2" xfId="8575"/>
    <cellStyle name="40% - Accent6 2 3 3 3" xfId="8576"/>
    <cellStyle name="40% - Accent6 2 3 4" xfId="8577"/>
    <cellStyle name="40% - Accent6 2 3 5" xfId="8578"/>
    <cellStyle name="40% - Accent6 2 4" xfId="362"/>
    <cellStyle name="40% - Accent6 2 5" xfId="8579"/>
    <cellStyle name="40% - Accent6 2 5 2" xfId="8580"/>
    <cellStyle name="40% - Accent6 2 5 2 2" xfId="8581"/>
    <cellStyle name="40% - Accent6 2 5 2 2 2" xfId="8582"/>
    <cellStyle name="40% - Accent6 2 5 2 2 3" xfId="8583"/>
    <cellStyle name="40% - Accent6 2 5 2 3" xfId="8584"/>
    <cellStyle name="40% - Accent6 2 5 2 4" xfId="8585"/>
    <cellStyle name="40% - Accent6 2 5 3" xfId="8586"/>
    <cellStyle name="40% - Accent6 2 5 3 2" xfId="8587"/>
    <cellStyle name="40% - Accent6 2 5 3 3" xfId="8588"/>
    <cellStyle name="40% - Accent6 2 5 4" xfId="8589"/>
    <cellStyle name="40% - Accent6 2 5 5" xfId="8590"/>
    <cellStyle name="40% - Accent6 2 6" xfId="8591"/>
    <cellStyle name="40% - Accent6 3" xfId="363"/>
    <cellStyle name="40% - Accent6 3 2" xfId="364"/>
    <cellStyle name="40% - Accent6 3 3" xfId="365"/>
    <cellStyle name="40% - Accent6 3 3 2" xfId="366"/>
    <cellStyle name="40% - Accent6 3 3 2 2" xfId="8592"/>
    <cellStyle name="40% - Accent6 3 3 2 2 2" xfId="8593"/>
    <cellStyle name="40% - Accent6 3 3 2 2 3" xfId="8594"/>
    <cellStyle name="40% - Accent6 3 3 2 3" xfId="8595"/>
    <cellStyle name="40% - Accent6 3 3 2 4" xfId="8596"/>
    <cellStyle name="40% - Accent6 3 3 3" xfId="367"/>
    <cellStyle name="40% - Accent6 3 3 3 2" xfId="8597"/>
    <cellStyle name="40% - Accent6 3 3 3 3" xfId="8598"/>
    <cellStyle name="40% - Accent6 3 3 4" xfId="8599"/>
    <cellStyle name="40% - Accent6 3 3 5" xfId="8600"/>
    <cellStyle name="40% - Accent6 3 4" xfId="368"/>
    <cellStyle name="40% - Accent6 3 4 2" xfId="369"/>
    <cellStyle name="40% - Accent6 3 4 2 2" xfId="8601"/>
    <cellStyle name="40% - Accent6 3 4 2 2 2" xfId="8602"/>
    <cellStyle name="40% - Accent6 3 4 2 2 3" xfId="8603"/>
    <cellStyle name="40% - Accent6 3 4 2 3" xfId="8604"/>
    <cellStyle name="40% - Accent6 3 4 2 4" xfId="8605"/>
    <cellStyle name="40% - Accent6 3 4 3" xfId="370"/>
    <cellStyle name="40% - Accent6 3 4 3 2" xfId="8606"/>
    <cellStyle name="40% - Accent6 3 4 3 3" xfId="8607"/>
    <cellStyle name="40% - Accent6 3 4 4" xfId="8608"/>
    <cellStyle name="40% - Accent6 3 4 5" xfId="8609"/>
    <cellStyle name="40% - Accent6 3 5" xfId="8610"/>
    <cellStyle name="40% - Accent6 4" xfId="371"/>
    <cellStyle name="40% - Accent6 4 2" xfId="372"/>
    <cellStyle name="40% - Accent6 5" xfId="373"/>
    <cellStyle name="40% - Accent6 5 2" xfId="8611"/>
    <cellStyle name="40% - Accent6 5_Year to Date" xfId="8612"/>
    <cellStyle name="40% - Accent6 6" xfId="374"/>
    <cellStyle name="40% - Accent6 6 2" xfId="8613"/>
    <cellStyle name="40% - Accent6 6_Year to Date" xfId="8614"/>
    <cellStyle name="40% - Accent6 7" xfId="375"/>
    <cellStyle name="40% - Accent6 8" xfId="8615"/>
    <cellStyle name="40% - Accent6 8 2" xfId="8616"/>
    <cellStyle name="40% - Accent6 8 2 2" xfId="8617"/>
    <cellStyle name="40% - Accent6 8 2 2 2" xfId="8618"/>
    <cellStyle name="40% - Accent6 8 2 2 3" xfId="8619"/>
    <cellStyle name="40% - Accent6 8 2 3" xfId="8620"/>
    <cellStyle name="40% - Accent6 8 2 4" xfId="8621"/>
    <cellStyle name="40% - Accent6 8 3" xfId="8622"/>
    <cellStyle name="40% - Accent6 8 3 2" xfId="8623"/>
    <cellStyle name="40% - Accent6 8 3 3" xfId="8624"/>
    <cellStyle name="40% - Accent6 8 4" xfId="8625"/>
    <cellStyle name="40% - Accent6 8 5" xfId="8626"/>
    <cellStyle name="40% - Accent6 9" xfId="8627"/>
    <cellStyle name="60% - Accent1 10" xfId="8628"/>
    <cellStyle name="60% - Accent1 2" xfId="376"/>
    <cellStyle name="60% - Accent1 2 2" xfId="377"/>
    <cellStyle name="60% - Accent1 2 3" xfId="378"/>
    <cellStyle name="60% - Accent1 2 4" xfId="17908"/>
    <cellStyle name="60% - Accent1 3" xfId="379"/>
    <cellStyle name="60% - Accent1 3 2" xfId="380"/>
    <cellStyle name="60% - Accent1 3 3" xfId="381"/>
    <cellStyle name="60% - Accent1 3 4" xfId="382"/>
    <cellStyle name="60% - Accent1 4" xfId="383"/>
    <cellStyle name="60% - Accent1 4 2" xfId="384"/>
    <cellStyle name="60% - Accent1 5" xfId="385"/>
    <cellStyle name="60% - Accent1 6" xfId="8629"/>
    <cellStyle name="60% - Accent1 7" xfId="8630"/>
    <cellStyle name="60% - Accent1 8" xfId="8631"/>
    <cellStyle name="60% - Accent1 9" xfId="8632"/>
    <cellStyle name="60% - Accent2 10" xfId="8633"/>
    <cellStyle name="60% - Accent2 2" xfId="386"/>
    <cellStyle name="60% - Accent2 2 2" xfId="387"/>
    <cellStyle name="60% - Accent2 2 3" xfId="388"/>
    <cellStyle name="60% - Accent2 3" xfId="389"/>
    <cellStyle name="60% - Accent2 3 2" xfId="390"/>
    <cellStyle name="60% - Accent2 3 3" xfId="391"/>
    <cellStyle name="60% - Accent2 4" xfId="392"/>
    <cellStyle name="60% - Accent2 4 2" xfId="393"/>
    <cellStyle name="60% - Accent2 5" xfId="394"/>
    <cellStyle name="60% - Accent2 6" xfId="8634"/>
    <cellStyle name="60% - Accent2 7" xfId="8635"/>
    <cellStyle name="60% - Accent2 8" xfId="8636"/>
    <cellStyle name="60% - Accent2 9" xfId="8637"/>
    <cellStyle name="60% - Accent3 10" xfId="8638"/>
    <cellStyle name="60% - Accent3 2" xfId="395"/>
    <cellStyle name="60% - Accent3 2 2" xfId="396"/>
    <cellStyle name="60% - Accent3 2 3" xfId="397"/>
    <cellStyle name="60% - Accent3 3" xfId="398"/>
    <cellStyle name="60% - Accent3 3 2" xfId="399"/>
    <cellStyle name="60% - Accent3 3 3" xfId="400"/>
    <cellStyle name="60% - Accent3 3 4" xfId="401"/>
    <cellStyle name="60% - Accent3 4" xfId="402"/>
    <cellStyle name="60% - Accent3 4 2" xfId="403"/>
    <cellStyle name="60% - Accent3 5" xfId="404"/>
    <cellStyle name="60% - Accent3 6" xfId="8639"/>
    <cellStyle name="60% - Accent3 7" xfId="8640"/>
    <cellStyle name="60% - Accent3 8" xfId="8641"/>
    <cellStyle name="60% - Accent3 9" xfId="8642"/>
    <cellStyle name="60% - Accent4 10" xfId="8643"/>
    <cellStyle name="60% - Accent4 2" xfId="405"/>
    <cellStyle name="60% - Accent4 2 2" xfId="406"/>
    <cellStyle name="60% - Accent4 2 3" xfId="407"/>
    <cellStyle name="60% - Accent4 3" xfId="408"/>
    <cellStyle name="60% - Accent4 3 2" xfId="409"/>
    <cellStyle name="60% - Accent4 3 3" xfId="410"/>
    <cellStyle name="60% - Accent4 3 4" xfId="411"/>
    <cellStyle name="60% - Accent4 4" xfId="412"/>
    <cellStyle name="60% - Accent4 4 2" xfId="413"/>
    <cellStyle name="60% - Accent4 5" xfId="414"/>
    <cellStyle name="60% - Accent4 6" xfId="8644"/>
    <cellStyle name="60% - Accent4 7" xfId="8645"/>
    <cellStyle name="60% - Accent4 8" xfId="8646"/>
    <cellStyle name="60% - Accent4 9" xfId="8647"/>
    <cellStyle name="60% - Accent5 10" xfId="8648"/>
    <cellStyle name="60% - Accent5 2" xfId="415"/>
    <cellStyle name="60% - Accent5 2 2" xfId="416"/>
    <cellStyle name="60% - Accent5 2 3" xfId="417"/>
    <cellStyle name="60% - Accent5 3" xfId="418"/>
    <cellStyle name="60% - Accent5 3 2" xfId="419"/>
    <cellStyle name="60% - Accent5 3 3" xfId="420"/>
    <cellStyle name="60% - Accent5 3 4" xfId="421"/>
    <cellStyle name="60% - Accent5 4" xfId="422"/>
    <cellStyle name="60% - Accent5 4 2" xfId="423"/>
    <cellStyle name="60% - Accent5 5" xfId="424"/>
    <cellStyle name="60% - Accent5 6" xfId="8649"/>
    <cellStyle name="60% - Accent5 7" xfId="8650"/>
    <cellStyle name="60% - Accent5 8" xfId="8651"/>
    <cellStyle name="60% - Accent5 9" xfId="8652"/>
    <cellStyle name="60% - Accent6 10" xfId="8653"/>
    <cellStyle name="60% - Accent6 2" xfId="425"/>
    <cellStyle name="60% - Accent6 2 2" xfId="426"/>
    <cellStyle name="60% - Accent6 2 3" xfId="427"/>
    <cellStyle name="60% - Accent6 3" xfId="428"/>
    <cellStyle name="60% - Accent6 3 2" xfId="429"/>
    <cellStyle name="60% - Accent6 3 3" xfId="430"/>
    <cellStyle name="60% - Accent6 3 4" xfId="431"/>
    <cellStyle name="60% - Accent6 4" xfId="432"/>
    <cellStyle name="60% - Accent6 4 2" xfId="433"/>
    <cellStyle name="60% - Accent6 5" xfId="434"/>
    <cellStyle name="60% - Accent6 6" xfId="8654"/>
    <cellStyle name="60% - Accent6 7" xfId="8655"/>
    <cellStyle name="60% - Accent6 8" xfId="8656"/>
    <cellStyle name="60% - Accent6 9" xfId="8657"/>
    <cellStyle name="Accent1 - 20%" xfId="435"/>
    <cellStyle name="Accent1 - 20% 2" xfId="436"/>
    <cellStyle name="Accent1 - 20% 3" xfId="437"/>
    <cellStyle name="Accent1 - 20% 4" xfId="438"/>
    <cellStyle name="Accent1 - 20%_AMI Operations 2" xfId="439"/>
    <cellStyle name="Accent1 - 40%" xfId="440"/>
    <cellStyle name="Accent1 - 40% 2" xfId="441"/>
    <cellStyle name="Accent1 - 40% 3" xfId="442"/>
    <cellStyle name="Accent1 - 40% 4" xfId="443"/>
    <cellStyle name="Accent1 - 40%_AMI Operations 2" xfId="444"/>
    <cellStyle name="Accent1 - 60%" xfId="445"/>
    <cellStyle name="Accent1 - 60% 2" xfId="446"/>
    <cellStyle name="Accent1 - 60%_April 2012 - Infrastructure" xfId="447"/>
    <cellStyle name="Accent1 10" xfId="448"/>
    <cellStyle name="Accent1 10 2" xfId="449"/>
    <cellStyle name="Accent1 100" xfId="450"/>
    <cellStyle name="Accent1 101" xfId="451"/>
    <cellStyle name="Accent1 102" xfId="452"/>
    <cellStyle name="Accent1 103" xfId="453"/>
    <cellStyle name="Accent1 104" xfId="454"/>
    <cellStyle name="Accent1 105" xfId="455"/>
    <cellStyle name="Accent1 106" xfId="15991"/>
    <cellStyle name="Accent1 107" xfId="15992"/>
    <cellStyle name="Accent1 108" xfId="15993"/>
    <cellStyle name="Accent1 109" xfId="15994"/>
    <cellStyle name="Accent1 11" xfId="456"/>
    <cellStyle name="Accent1 11 2" xfId="457"/>
    <cellStyle name="Accent1 110" xfId="15995"/>
    <cellStyle name="Accent1 111" xfId="15996"/>
    <cellStyle name="Accent1 112" xfId="15997"/>
    <cellStyle name="Accent1 113" xfId="15998"/>
    <cellStyle name="Accent1 114" xfId="15999"/>
    <cellStyle name="Accent1 115" xfId="16000"/>
    <cellStyle name="Accent1 116" xfId="16001"/>
    <cellStyle name="Accent1 117" xfId="16002"/>
    <cellStyle name="Accent1 118" xfId="16003"/>
    <cellStyle name="Accent1 119" xfId="16004"/>
    <cellStyle name="Accent1 12" xfId="458"/>
    <cellStyle name="Accent1 12 2" xfId="459"/>
    <cellStyle name="Accent1 120" xfId="16005"/>
    <cellStyle name="Accent1 121" xfId="16006"/>
    <cellStyle name="Accent1 122" xfId="16007"/>
    <cellStyle name="Accent1 123" xfId="16008"/>
    <cellStyle name="Accent1 124" xfId="16009"/>
    <cellStyle name="Accent1 125" xfId="16010"/>
    <cellStyle name="Accent1 126" xfId="16011"/>
    <cellStyle name="Accent1 127" xfId="16012"/>
    <cellStyle name="Accent1 128" xfId="16013"/>
    <cellStyle name="Accent1 129" xfId="16014"/>
    <cellStyle name="Accent1 13" xfId="460"/>
    <cellStyle name="Accent1 13 2" xfId="461"/>
    <cellStyle name="Accent1 13 3" xfId="462"/>
    <cellStyle name="Accent1 13_CS Indicators" xfId="463"/>
    <cellStyle name="Accent1 130" xfId="16015"/>
    <cellStyle name="Accent1 131" xfId="16016"/>
    <cellStyle name="Accent1 132" xfId="16017"/>
    <cellStyle name="Accent1 133" xfId="16018"/>
    <cellStyle name="Accent1 134" xfId="16019"/>
    <cellStyle name="Accent1 135" xfId="16020"/>
    <cellStyle name="Accent1 136" xfId="16021"/>
    <cellStyle name="Accent1 137" xfId="16022"/>
    <cellStyle name="Accent1 138" xfId="16023"/>
    <cellStyle name="Accent1 139" xfId="16024"/>
    <cellStyle name="Accent1 14" xfId="464"/>
    <cellStyle name="Accent1 14 2" xfId="465"/>
    <cellStyle name="Accent1 14 3" xfId="466"/>
    <cellStyle name="Accent1 14_CS Indicators" xfId="467"/>
    <cellStyle name="Accent1 140" xfId="16025"/>
    <cellStyle name="Accent1 141" xfId="16026"/>
    <cellStyle name="Accent1 142" xfId="16027"/>
    <cellStyle name="Accent1 143" xfId="16028"/>
    <cellStyle name="Accent1 144" xfId="16029"/>
    <cellStyle name="Accent1 145" xfId="16030"/>
    <cellStyle name="Accent1 146" xfId="16031"/>
    <cellStyle name="Accent1 147" xfId="16032"/>
    <cellStyle name="Accent1 148" xfId="16033"/>
    <cellStyle name="Accent1 149" xfId="16034"/>
    <cellStyle name="Accent1 15" xfId="468"/>
    <cellStyle name="Accent1 15 2" xfId="469"/>
    <cellStyle name="Accent1 15 3" xfId="470"/>
    <cellStyle name="Accent1 15_CS Indicators" xfId="471"/>
    <cellStyle name="Accent1 150" xfId="16035"/>
    <cellStyle name="Accent1 151" xfId="16036"/>
    <cellStyle name="Accent1 152" xfId="16037"/>
    <cellStyle name="Accent1 153" xfId="16038"/>
    <cellStyle name="Accent1 154" xfId="16039"/>
    <cellStyle name="Accent1 155" xfId="16040"/>
    <cellStyle name="Accent1 156" xfId="16041"/>
    <cellStyle name="Accent1 157" xfId="16042"/>
    <cellStyle name="Accent1 158" xfId="16043"/>
    <cellStyle name="Accent1 159" xfId="16044"/>
    <cellStyle name="Accent1 16" xfId="472"/>
    <cellStyle name="Accent1 16 2" xfId="473"/>
    <cellStyle name="Accent1 16 3" xfId="474"/>
    <cellStyle name="Accent1 16_CS Indicators" xfId="475"/>
    <cellStyle name="Accent1 160" xfId="16045"/>
    <cellStyle name="Accent1 161" xfId="16046"/>
    <cellStyle name="Accent1 162" xfId="16047"/>
    <cellStyle name="Accent1 163" xfId="16048"/>
    <cellStyle name="Accent1 164" xfId="16049"/>
    <cellStyle name="Accent1 165" xfId="16050"/>
    <cellStyle name="Accent1 166" xfId="16051"/>
    <cellStyle name="Accent1 167" xfId="16052"/>
    <cellStyle name="Accent1 168" xfId="16053"/>
    <cellStyle name="Accent1 169" xfId="16054"/>
    <cellStyle name="Accent1 17" xfId="476"/>
    <cellStyle name="Accent1 170" xfId="16055"/>
    <cellStyle name="Accent1 171" xfId="16056"/>
    <cellStyle name="Accent1 172" xfId="16057"/>
    <cellStyle name="Accent1 173" xfId="16058"/>
    <cellStyle name="Accent1 174" xfId="16059"/>
    <cellStyle name="Accent1 175" xfId="16060"/>
    <cellStyle name="Accent1 176" xfId="16061"/>
    <cellStyle name="Accent1 177" xfId="16062"/>
    <cellStyle name="Accent1 178" xfId="16063"/>
    <cellStyle name="Accent1 179" xfId="16064"/>
    <cellStyle name="Accent1 18" xfId="477"/>
    <cellStyle name="Accent1 180" xfId="16065"/>
    <cellStyle name="Accent1 181" xfId="16066"/>
    <cellStyle name="Accent1 182" xfId="16067"/>
    <cellStyle name="Accent1 183" xfId="16068"/>
    <cellStyle name="Accent1 184" xfId="16069"/>
    <cellStyle name="Accent1 185" xfId="16070"/>
    <cellStyle name="Accent1 186" xfId="16071"/>
    <cellStyle name="Accent1 187" xfId="16072"/>
    <cellStyle name="Accent1 188" xfId="16073"/>
    <cellStyle name="Accent1 189" xfId="16074"/>
    <cellStyle name="Accent1 19" xfId="478"/>
    <cellStyle name="Accent1 19 2" xfId="479"/>
    <cellStyle name="Accent1 190" xfId="16075"/>
    <cellStyle name="Accent1 191" xfId="16076"/>
    <cellStyle name="Accent1 192" xfId="16077"/>
    <cellStyle name="Accent1 193" xfId="16078"/>
    <cellStyle name="Accent1 194" xfId="16079"/>
    <cellStyle name="Accent1 195" xfId="16080"/>
    <cellStyle name="Accent1 196" xfId="16081"/>
    <cellStyle name="Accent1 197" xfId="16082"/>
    <cellStyle name="Accent1 198" xfId="16083"/>
    <cellStyle name="Accent1 199" xfId="16084"/>
    <cellStyle name="Accent1 2" xfId="480"/>
    <cellStyle name="Accent1 2 2" xfId="481"/>
    <cellStyle name="Accent1 2 3" xfId="482"/>
    <cellStyle name="Accent1 2 4" xfId="483"/>
    <cellStyle name="Accent1 2 5" xfId="8658"/>
    <cellStyle name="Accent1 20" xfId="484"/>
    <cellStyle name="Accent1 200" xfId="16085"/>
    <cellStyle name="Accent1 201" xfId="16086"/>
    <cellStyle name="Accent1 202" xfId="16087"/>
    <cellStyle name="Accent1 203" xfId="16088"/>
    <cellStyle name="Accent1 204" xfId="16089"/>
    <cellStyle name="Accent1 205" xfId="16090"/>
    <cellStyle name="Accent1 206" xfId="16091"/>
    <cellStyle name="Accent1 207" xfId="16092"/>
    <cellStyle name="Accent1 208" xfId="16093"/>
    <cellStyle name="Accent1 209" xfId="16094"/>
    <cellStyle name="Accent1 21" xfId="485"/>
    <cellStyle name="Accent1 210" xfId="16095"/>
    <cellStyle name="Accent1 211" xfId="16096"/>
    <cellStyle name="Accent1 212" xfId="16097"/>
    <cellStyle name="Accent1 213" xfId="16098"/>
    <cellStyle name="Accent1 214" xfId="16099"/>
    <cellStyle name="Accent1 215" xfId="16100"/>
    <cellStyle name="Accent1 216" xfId="16101"/>
    <cellStyle name="Accent1 217" xfId="16102"/>
    <cellStyle name="Accent1 218" xfId="16103"/>
    <cellStyle name="Accent1 219" xfId="16104"/>
    <cellStyle name="Accent1 22" xfId="486"/>
    <cellStyle name="Accent1 220" xfId="16105"/>
    <cellStyle name="Accent1 221" xfId="16106"/>
    <cellStyle name="Accent1 222" xfId="16107"/>
    <cellStyle name="Accent1 223" xfId="16108"/>
    <cellStyle name="Accent1 224" xfId="16109"/>
    <cellStyle name="Accent1 225" xfId="16110"/>
    <cellStyle name="Accent1 226" xfId="16111"/>
    <cellStyle name="Accent1 227" xfId="16112"/>
    <cellStyle name="Accent1 228" xfId="16113"/>
    <cellStyle name="Accent1 229" xfId="16114"/>
    <cellStyle name="Accent1 23" xfId="487"/>
    <cellStyle name="Accent1 230" xfId="16115"/>
    <cellStyle name="Accent1 231" xfId="16116"/>
    <cellStyle name="Accent1 232" xfId="16117"/>
    <cellStyle name="Accent1 233" xfId="16118"/>
    <cellStyle name="Accent1 234" xfId="16119"/>
    <cellStyle name="Accent1 235" xfId="16120"/>
    <cellStyle name="Accent1 236" xfId="16121"/>
    <cellStyle name="Accent1 237" xfId="16122"/>
    <cellStyle name="Accent1 238" xfId="16123"/>
    <cellStyle name="Accent1 239" xfId="16124"/>
    <cellStyle name="Accent1 24" xfId="488"/>
    <cellStyle name="Accent1 240" xfId="16125"/>
    <cellStyle name="Accent1 241" xfId="16126"/>
    <cellStyle name="Accent1 242" xfId="16127"/>
    <cellStyle name="Accent1 243" xfId="16128"/>
    <cellStyle name="Accent1 244" xfId="16129"/>
    <cellStyle name="Accent1 245" xfId="16130"/>
    <cellStyle name="Accent1 246" xfId="16131"/>
    <cellStyle name="Accent1 247" xfId="16132"/>
    <cellStyle name="Accent1 248" xfId="16133"/>
    <cellStyle name="Accent1 249" xfId="16134"/>
    <cellStyle name="Accent1 25" xfId="489"/>
    <cellStyle name="Accent1 250" xfId="16135"/>
    <cellStyle name="Accent1 251" xfId="16136"/>
    <cellStyle name="Accent1 252" xfId="16137"/>
    <cellStyle name="Accent1 253" xfId="16138"/>
    <cellStyle name="Accent1 254" xfId="16139"/>
    <cellStyle name="Accent1 255" xfId="16140"/>
    <cellStyle name="Accent1 256" xfId="16141"/>
    <cellStyle name="Accent1 257" xfId="16142"/>
    <cellStyle name="Accent1 258" xfId="16143"/>
    <cellStyle name="Accent1 259" xfId="16144"/>
    <cellStyle name="Accent1 26" xfId="490"/>
    <cellStyle name="Accent1 260" xfId="16145"/>
    <cellStyle name="Accent1 261" xfId="16146"/>
    <cellStyle name="Accent1 262" xfId="16147"/>
    <cellStyle name="Accent1 263" xfId="16148"/>
    <cellStyle name="Accent1 264" xfId="16149"/>
    <cellStyle name="Accent1 265" xfId="16150"/>
    <cellStyle name="Accent1 266" xfId="16151"/>
    <cellStyle name="Accent1 267" xfId="16152"/>
    <cellStyle name="Accent1 268" xfId="16153"/>
    <cellStyle name="Accent1 269" xfId="16154"/>
    <cellStyle name="Accent1 27" xfId="491"/>
    <cellStyle name="Accent1 270" xfId="16155"/>
    <cellStyle name="Accent1 271" xfId="16156"/>
    <cellStyle name="Accent1 272" xfId="16157"/>
    <cellStyle name="Accent1 273" xfId="16158"/>
    <cellStyle name="Accent1 274" xfId="16159"/>
    <cellStyle name="Accent1 275" xfId="16160"/>
    <cellStyle name="Accent1 276" xfId="16161"/>
    <cellStyle name="Accent1 277" xfId="16162"/>
    <cellStyle name="Accent1 278" xfId="16163"/>
    <cellStyle name="Accent1 279" xfId="16164"/>
    <cellStyle name="Accent1 28" xfId="492"/>
    <cellStyle name="Accent1 280" xfId="16165"/>
    <cellStyle name="Accent1 281" xfId="16166"/>
    <cellStyle name="Accent1 282" xfId="16167"/>
    <cellStyle name="Accent1 283" xfId="16168"/>
    <cellStyle name="Accent1 284" xfId="16169"/>
    <cellStyle name="Accent1 285" xfId="16170"/>
    <cellStyle name="Accent1 286" xfId="16171"/>
    <cellStyle name="Accent1 287" xfId="16172"/>
    <cellStyle name="Accent1 288" xfId="16173"/>
    <cellStyle name="Accent1 289" xfId="16174"/>
    <cellStyle name="Accent1 29" xfId="493"/>
    <cellStyle name="Accent1 290" xfId="16175"/>
    <cellStyle name="Accent1 291" xfId="16176"/>
    <cellStyle name="Accent1 292" xfId="16177"/>
    <cellStyle name="Accent1 293" xfId="16178"/>
    <cellStyle name="Accent1 294" xfId="16179"/>
    <cellStyle name="Accent1 295" xfId="16180"/>
    <cellStyle name="Accent1 296" xfId="16181"/>
    <cellStyle name="Accent1 297" xfId="16182"/>
    <cellStyle name="Accent1 298" xfId="16183"/>
    <cellStyle name="Accent1 299" xfId="16184"/>
    <cellStyle name="Accent1 3" xfId="494"/>
    <cellStyle name="Accent1 3 2" xfId="495"/>
    <cellStyle name="Accent1 3 3" xfId="496"/>
    <cellStyle name="Accent1 3 4" xfId="497"/>
    <cellStyle name="Accent1 3 5" xfId="8659"/>
    <cellStyle name="Accent1 30" xfId="498"/>
    <cellStyle name="Accent1 300" xfId="16185"/>
    <cellStyle name="Accent1 301" xfId="16186"/>
    <cellStyle name="Accent1 302" xfId="16187"/>
    <cellStyle name="Accent1 303" xfId="16188"/>
    <cellStyle name="Accent1 304" xfId="16189"/>
    <cellStyle name="Accent1 305" xfId="16190"/>
    <cellStyle name="Accent1 306" xfId="16191"/>
    <cellStyle name="Accent1 307" xfId="16192"/>
    <cellStyle name="Accent1 308" xfId="16193"/>
    <cellStyle name="Accent1 309" xfId="16194"/>
    <cellStyle name="Accent1 31" xfId="499"/>
    <cellStyle name="Accent1 310" xfId="16195"/>
    <cellStyle name="Accent1 311" xfId="16196"/>
    <cellStyle name="Accent1 312" xfId="16197"/>
    <cellStyle name="Accent1 313" xfId="16198"/>
    <cellStyle name="Accent1 314" xfId="16199"/>
    <cellStyle name="Accent1 315" xfId="16200"/>
    <cellStyle name="Accent1 316" xfId="16201"/>
    <cellStyle name="Accent1 317" xfId="16202"/>
    <cellStyle name="Accent1 318" xfId="16203"/>
    <cellStyle name="Accent1 319" xfId="16204"/>
    <cellStyle name="Accent1 32" xfId="500"/>
    <cellStyle name="Accent1 320" xfId="16205"/>
    <cellStyle name="Accent1 321" xfId="16206"/>
    <cellStyle name="Accent1 322" xfId="16207"/>
    <cellStyle name="Accent1 33" xfId="501"/>
    <cellStyle name="Accent1 34" xfId="502"/>
    <cellStyle name="Accent1 35" xfId="503"/>
    <cellStyle name="Accent1 36" xfId="504"/>
    <cellStyle name="Accent1 37" xfId="505"/>
    <cellStyle name="Accent1 38" xfId="506"/>
    <cellStyle name="Accent1 39" xfId="507"/>
    <cellStyle name="Accent1 4" xfId="508"/>
    <cellStyle name="Accent1 4 2" xfId="509"/>
    <cellStyle name="Accent1 4 3" xfId="510"/>
    <cellStyle name="Accent1 4 4" xfId="511"/>
    <cellStyle name="Accent1 4 5" xfId="8660"/>
    <cellStyle name="Accent1 40" xfId="512"/>
    <cellStyle name="Accent1 41" xfId="513"/>
    <cellStyle name="Accent1 42" xfId="514"/>
    <cellStyle name="Accent1 43" xfId="515"/>
    <cellStyle name="Accent1 44" xfId="516"/>
    <cellStyle name="Accent1 45" xfId="517"/>
    <cellStyle name="Accent1 46" xfId="518"/>
    <cellStyle name="Accent1 47" xfId="519"/>
    <cellStyle name="Accent1 48" xfId="520"/>
    <cellStyle name="Accent1 49" xfId="521"/>
    <cellStyle name="Accent1 5" xfId="522"/>
    <cellStyle name="Accent1 5 2" xfId="523"/>
    <cellStyle name="Accent1 5 3" xfId="524"/>
    <cellStyle name="Accent1 5 4" xfId="525"/>
    <cellStyle name="Accent1 5 5" xfId="8661"/>
    <cellStyle name="Accent1 50" xfId="526"/>
    <cellStyle name="Accent1 51" xfId="527"/>
    <cellStyle name="Accent1 52" xfId="528"/>
    <cellStyle name="Accent1 53" xfId="529"/>
    <cellStyle name="Accent1 54" xfId="530"/>
    <cellStyle name="Accent1 55" xfId="531"/>
    <cellStyle name="Accent1 56" xfId="532"/>
    <cellStyle name="Accent1 57" xfId="533"/>
    <cellStyle name="Accent1 58" xfId="534"/>
    <cellStyle name="Accent1 59" xfId="535"/>
    <cellStyle name="Accent1 6" xfId="536"/>
    <cellStyle name="Accent1 6 2" xfId="537"/>
    <cellStyle name="Accent1 60" xfId="538"/>
    <cellStyle name="Accent1 61" xfId="539"/>
    <cellStyle name="Accent1 62" xfId="540"/>
    <cellStyle name="Accent1 63" xfId="541"/>
    <cellStyle name="Accent1 64" xfId="542"/>
    <cellStyle name="Accent1 65" xfId="543"/>
    <cellStyle name="Accent1 66" xfId="544"/>
    <cellStyle name="Accent1 67" xfId="545"/>
    <cellStyle name="Accent1 68" xfId="546"/>
    <cellStyle name="Accent1 69" xfId="547"/>
    <cellStyle name="Accent1 7" xfId="548"/>
    <cellStyle name="Accent1 7 2" xfId="549"/>
    <cellStyle name="Accent1 70" xfId="550"/>
    <cellStyle name="Accent1 71" xfId="551"/>
    <cellStyle name="Accent1 72" xfId="552"/>
    <cellStyle name="Accent1 73" xfId="553"/>
    <cellStyle name="Accent1 74" xfId="554"/>
    <cellStyle name="Accent1 75" xfId="555"/>
    <cellStyle name="Accent1 76" xfId="556"/>
    <cellStyle name="Accent1 77" xfId="557"/>
    <cellStyle name="Accent1 78" xfId="558"/>
    <cellStyle name="Accent1 79" xfId="559"/>
    <cellStyle name="Accent1 8" xfId="560"/>
    <cellStyle name="Accent1 8 2" xfId="561"/>
    <cellStyle name="Accent1 80" xfId="562"/>
    <cellStyle name="Accent1 81" xfId="563"/>
    <cellStyle name="Accent1 82" xfId="564"/>
    <cellStyle name="Accent1 83" xfId="565"/>
    <cellStyle name="Accent1 84" xfId="566"/>
    <cellStyle name="Accent1 85" xfId="567"/>
    <cellStyle name="Accent1 86" xfId="568"/>
    <cellStyle name="Accent1 87" xfId="569"/>
    <cellStyle name="Accent1 88" xfId="570"/>
    <cellStyle name="Accent1 89" xfId="571"/>
    <cellStyle name="Accent1 9" xfId="572"/>
    <cellStyle name="Accent1 9 2" xfId="573"/>
    <cellStyle name="Accent1 90" xfId="574"/>
    <cellStyle name="Accent1 91" xfId="575"/>
    <cellStyle name="Accent1 92" xfId="576"/>
    <cellStyle name="Accent1 93" xfId="577"/>
    <cellStyle name="Accent1 94" xfId="578"/>
    <cellStyle name="Accent1 95" xfId="579"/>
    <cellStyle name="Accent1 96" xfId="580"/>
    <cellStyle name="Accent1 97" xfId="581"/>
    <cellStyle name="Accent1 98" xfId="582"/>
    <cellStyle name="Accent1 99" xfId="583"/>
    <cellStyle name="Accent2 - 20%" xfId="584"/>
    <cellStyle name="Accent2 - 20% 2" xfId="585"/>
    <cellStyle name="Accent2 - 20% 3" xfId="586"/>
    <cellStyle name="Accent2 - 20% 4" xfId="587"/>
    <cellStyle name="Accent2 - 20%_AMI Operations 2" xfId="588"/>
    <cellStyle name="Accent2 - 40%" xfId="589"/>
    <cellStyle name="Accent2 - 40% 2" xfId="590"/>
    <cellStyle name="Accent2 - 40% 3" xfId="591"/>
    <cellStyle name="Accent2 - 40% 4" xfId="592"/>
    <cellStyle name="Accent2 - 40%_AMI Operations 2" xfId="593"/>
    <cellStyle name="Accent2 - 60%" xfId="594"/>
    <cellStyle name="Accent2 - 60% 2" xfId="595"/>
    <cellStyle name="Accent2 - 60%_April 2012 - Infrastructure" xfId="596"/>
    <cellStyle name="Accent2 10" xfId="597"/>
    <cellStyle name="Accent2 10 2" xfId="598"/>
    <cellStyle name="Accent2 100" xfId="599"/>
    <cellStyle name="Accent2 101" xfId="600"/>
    <cellStyle name="Accent2 102" xfId="601"/>
    <cellStyle name="Accent2 103" xfId="602"/>
    <cellStyle name="Accent2 104" xfId="603"/>
    <cellStyle name="Accent2 105" xfId="604"/>
    <cellStyle name="Accent2 106" xfId="16208"/>
    <cellStyle name="Accent2 107" xfId="16209"/>
    <cellStyle name="Accent2 108" xfId="16210"/>
    <cellStyle name="Accent2 109" xfId="16211"/>
    <cellStyle name="Accent2 11" xfId="605"/>
    <cellStyle name="Accent2 11 2" xfId="606"/>
    <cellStyle name="Accent2 110" xfId="16212"/>
    <cellStyle name="Accent2 111" xfId="16213"/>
    <cellStyle name="Accent2 112" xfId="16214"/>
    <cellStyle name="Accent2 113" xfId="16215"/>
    <cellStyle name="Accent2 114" xfId="16216"/>
    <cellStyle name="Accent2 115" xfId="16217"/>
    <cellStyle name="Accent2 116" xfId="16218"/>
    <cellStyle name="Accent2 117" xfId="16219"/>
    <cellStyle name="Accent2 118" xfId="16220"/>
    <cellStyle name="Accent2 119" xfId="16221"/>
    <cellStyle name="Accent2 12" xfId="607"/>
    <cellStyle name="Accent2 12 2" xfId="608"/>
    <cellStyle name="Accent2 120" xfId="16222"/>
    <cellStyle name="Accent2 121" xfId="16223"/>
    <cellStyle name="Accent2 122" xfId="16224"/>
    <cellStyle name="Accent2 123" xfId="16225"/>
    <cellStyle name="Accent2 124" xfId="16226"/>
    <cellStyle name="Accent2 125" xfId="16227"/>
    <cellStyle name="Accent2 126" xfId="16228"/>
    <cellStyle name="Accent2 127" xfId="16229"/>
    <cellStyle name="Accent2 128" xfId="16230"/>
    <cellStyle name="Accent2 129" xfId="16231"/>
    <cellStyle name="Accent2 13" xfId="609"/>
    <cellStyle name="Accent2 13 2" xfId="610"/>
    <cellStyle name="Accent2 13 3" xfId="611"/>
    <cellStyle name="Accent2 13_CS Indicators" xfId="612"/>
    <cellStyle name="Accent2 130" xfId="16232"/>
    <cellStyle name="Accent2 131" xfId="16233"/>
    <cellStyle name="Accent2 132" xfId="16234"/>
    <cellStyle name="Accent2 133" xfId="16235"/>
    <cellStyle name="Accent2 134" xfId="16236"/>
    <cellStyle name="Accent2 135" xfId="16237"/>
    <cellStyle name="Accent2 136" xfId="16238"/>
    <cellStyle name="Accent2 137" xfId="16239"/>
    <cellStyle name="Accent2 138" xfId="16240"/>
    <cellStyle name="Accent2 139" xfId="16241"/>
    <cellStyle name="Accent2 14" xfId="613"/>
    <cellStyle name="Accent2 14 2" xfId="614"/>
    <cellStyle name="Accent2 14 3" xfId="615"/>
    <cellStyle name="Accent2 14_CS Indicators" xfId="616"/>
    <cellStyle name="Accent2 140" xfId="16242"/>
    <cellStyle name="Accent2 141" xfId="16243"/>
    <cellStyle name="Accent2 142" xfId="16244"/>
    <cellStyle name="Accent2 143" xfId="16245"/>
    <cellStyle name="Accent2 144" xfId="16246"/>
    <cellStyle name="Accent2 145" xfId="16247"/>
    <cellStyle name="Accent2 146" xfId="16248"/>
    <cellStyle name="Accent2 147" xfId="16249"/>
    <cellStyle name="Accent2 148" xfId="16250"/>
    <cellStyle name="Accent2 149" xfId="16251"/>
    <cellStyle name="Accent2 15" xfId="617"/>
    <cellStyle name="Accent2 15 2" xfId="618"/>
    <cellStyle name="Accent2 15 3" xfId="619"/>
    <cellStyle name="Accent2 15_CS Indicators" xfId="620"/>
    <cellStyle name="Accent2 150" xfId="16252"/>
    <cellStyle name="Accent2 151" xfId="16253"/>
    <cellStyle name="Accent2 152" xfId="16254"/>
    <cellStyle name="Accent2 153" xfId="16255"/>
    <cellStyle name="Accent2 154" xfId="16256"/>
    <cellStyle name="Accent2 155" xfId="16257"/>
    <cellStyle name="Accent2 156" xfId="16258"/>
    <cellStyle name="Accent2 157" xfId="16259"/>
    <cellStyle name="Accent2 158" xfId="16260"/>
    <cellStyle name="Accent2 159" xfId="16261"/>
    <cellStyle name="Accent2 16" xfId="621"/>
    <cellStyle name="Accent2 16 2" xfId="622"/>
    <cellStyle name="Accent2 16 3" xfId="623"/>
    <cellStyle name="Accent2 16_CS Indicators" xfId="624"/>
    <cellStyle name="Accent2 160" xfId="16262"/>
    <cellStyle name="Accent2 161" xfId="16263"/>
    <cellStyle name="Accent2 162" xfId="16264"/>
    <cellStyle name="Accent2 163" xfId="16265"/>
    <cellStyle name="Accent2 164" xfId="16266"/>
    <cellStyle name="Accent2 165" xfId="16267"/>
    <cellStyle name="Accent2 166" xfId="16268"/>
    <cellStyle name="Accent2 167" xfId="16269"/>
    <cellStyle name="Accent2 168" xfId="16270"/>
    <cellStyle name="Accent2 169" xfId="16271"/>
    <cellStyle name="Accent2 17" xfId="625"/>
    <cellStyle name="Accent2 170" xfId="16272"/>
    <cellStyle name="Accent2 171" xfId="16273"/>
    <cellStyle name="Accent2 172" xfId="16274"/>
    <cellStyle name="Accent2 173" xfId="16275"/>
    <cellStyle name="Accent2 174" xfId="16276"/>
    <cellStyle name="Accent2 175" xfId="16277"/>
    <cellStyle name="Accent2 176" xfId="16278"/>
    <cellStyle name="Accent2 177" xfId="16279"/>
    <cellStyle name="Accent2 178" xfId="16280"/>
    <cellStyle name="Accent2 179" xfId="16281"/>
    <cellStyle name="Accent2 18" xfId="626"/>
    <cellStyle name="Accent2 180" xfId="16282"/>
    <cellStyle name="Accent2 181" xfId="16283"/>
    <cellStyle name="Accent2 182" xfId="16284"/>
    <cellStyle name="Accent2 183" xfId="16285"/>
    <cellStyle name="Accent2 184" xfId="16286"/>
    <cellStyle name="Accent2 185" xfId="16287"/>
    <cellStyle name="Accent2 186" xfId="16288"/>
    <cellStyle name="Accent2 187" xfId="16289"/>
    <cellStyle name="Accent2 188" xfId="16290"/>
    <cellStyle name="Accent2 189" xfId="16291"/>
    <cellStyle name="Accent2 19" xfId="627"/>
    <cellStyle name="Accent2 19 2" xfId="628"/>
    <cellStyle name="Accent2 190" xfId="16292"/>
    <cellStyle name="Accent2 191" xfId="16293"/>
    <cellStyle name="Accent2 192" xfId="16294"/>
    <cellStyle name="Accent2 193" xfId="16295"/>
    <cellStyle name="Accent2 194" xfId="16296"/>
    <cellStyle name="Accent2 195" xfId="16297"/>
    <cellStyle name="Accent2 196" xfId="16298"/>
    <cellStyle name="Accent2 197" xfId="16299"/>
    <cellStyle name="Accent2 198" xfId="16300"/>
    <cellStyle name="Accent2 199" xfId="16301"/>
    <cellStyle name="Accent2 2" xfId="629"/>
    <cellStyle name="Accent2 2 2" xfId="630"/>
    <cellStyle name="Accent2 2 3" xfId="631"/>
    <cellStyle name="Accent2 2 4" xfId="632"/>
    <cellStyle name="Accent2 2 5" xfId="8662"/>
    <cellStyle name="Accent2 20" xfId="633"/>
    <cellStyle name="Accent2 200" xfId="16302"/>
    <cellStyle name="Accent2 201" xfId="16303"/>
    <cellStyle name="Accent2 202" xfId="16304"/>
    <cellStyle name="Accent2 203" xfId="16305"/>
    <cellStyle name="Accent2 204" xfId="16306"/>
    <cellStyle name="Accent2 205" xfId="16307"/>
    <cellStyle name="Accent2 206" xfId="16308"/>
    <cellStyle name="Accent2 207" xfId="16309"/>
    <cellStyle name="Accent2 208" xfId="16310"/>
    <cellStyle name="Accent2 209" xfId="16311"/>
    <cellStyle name="Accent2 21" xfId="634"/>
    <cellStyle name="Accent2 210" xfId="16312"/>
    <cellStyle name="Accent2 211" xfId="16313"/>
    <cellStyle name="Accent2 212" xfId="16314"/>
    <cellStyle name="Accent2 213" xfId="16315"/>
    <cellStyle name="Accent2 214" xfId="16316"/>
    <cellStyle name="Accent2 215" xfId="16317"/>
    <cellStyle name="Accent2 216" xfId="16318"/>
    <cellStyle name="Accent2 217" xfId="16319"/>
    <cellStyle name="Accent2 218" xfId="16320"/>
    <cellStyle name="Accent2 219" xfId="16321"/>
    <cellStyle name="Accent2 22" xfId="635"/>
    <cellStyle name="Accent2 220" xfId="16322"/>
    <cellStyle name="Accent2 221" xfId="16323"/>
    <cellStyle name="Accent2 222" xfId="16324"/>
    <cellStyle name="Accent2 223" xfId="16325"/>
    <cellStyle name="Accent2 224" xfId="16326"/>
    <cellStyle name="Accent2 225" xfId="16327"/>
    <cellStyle name="Accent2 226" xfId="16328"/>
    <cellStyle name="Accent2 227" xfId="16329"/>
    <cellStyle name="Accent2 228" xfId="16330"/>
    <cellStyle name="Accent2 229" xfId="16331"/>
    <cellStyle name="Accent2 23" xfId="636"/>
    <cellStyle name="Accent2 230" xfId="16332"/>
    <cellStyle name="Accent2 231" xfId="16333"/>
    <cellStyle name="Accent2 232" xfId="16334"/>
    <cellStyle name="Accent2 233" xfId="16335"/>
    <cellStyle name="Accent2 234" xfId="16336"/>
    <cellStyle name="Accent2 235" xfId="16337"/>
    <cellStyle name="Accent2 236" xfId="16338"/>
    <cellStyle name="Accent2 237" xfId="16339"/>
    <cellStyle name="Accent2 238" xfId="16340"/>
    <cellStyle name="Accent2 239" xfId="16341"/>
    <cellStyle name="Accent2 24" xfId="637"/>
    <cellStyle name="Accent2 240" xfId="16342"/>
    <cellStyle name="Accent2 241" xfId="16343"/>
    <cellStyle name="Accent2 242" xfId="16344"/>
    <cellStyle name="Accent2 243" xfId="16345"/>
    <cellStyle name="Accent2 244" xfId="16346"/>
    <cellStyle name="Accent2 245" xfId="16347"/>
    <cellStyle name="Accent2 246" xfId="16348"/>
    <cellStyle name="Accent2 247" xfId="16349"/>
    <cellStyle name="Accent2 248" xfId="16350"/>
    <cellStyle name="Accent2 249" xfId="16351"/>
    <cellStyle name="Accent2 25" xfId="638"/>
    <cellStyle name="Accent2 250" xfId="16352"/>
    <cellStyle name="Accent2 251" xfId="16353"/>
    <cellStyle name="Accent2 252" xfId="16354"/>
    <cellStyle name="Accent2 253" xfId="16355"/>
    <cellStyle name="Accent2 254" xfId="16356"/>
    <cellStyle name="Accent2 255" xfId="16357"/>
    <cellStyle name="Accent2 256" xfId="16358"/>
    <cellStyle name="Accent2 257" xfId="16359"/>
    <cellStyle name="Accent2 258" xfId="16360"/>
    <cellStyle name="Accent2 259" xfId="16361"/>
    <cellStyle name="Accent2 26" xfId="639"/>
    <cellStyle name="Accent2 260" xfId="16362"/>
    <cellStyle name="Accent2 261" xfId="16363"/>
    <cellStyle name="Accent2 262" xfId="16364"/>
    <cellStyle name="Accent2 263" xfId="16365"/>
    <cellStyle name="Accent2 264" xfId="16366"/>
    <cellStyle name="Accent2 265" xfId="16367"/>
    <cellStyle name="Accent2 266" xfId="16368"/>
    <cellStyle name="Accent2 267" xfId="16369"/>
    <cellStyle name="Accent2 268" xfId="16370"/>
    <cellStyle name="Accent2 269" xfId="16371"/>
    <cellStyle name="Accent2 27" xfId="640"/>
    <cellStyle name="Accent2 270" xfId="16372"/>
    <cellStyle name="Accent2 271" xfId="16373"/>
    <cellStyle name="Accent2 272" xfId="16374"/>
    <cellStyle name="Accent2 273" xfId="16375"/>
    <cellStyle name="Accent2 274" xfId="16376"/>
    <cellStyle name="Accent2 275" xfId="16377"/>
    <cellStyle name="Accent2 276" xfId="16378"/>
    <cellStyle name="Accent2 277" xfId="16379"/>
    <cellStyle name="Accent2 278" xfId="16380"/>
    <cellStyle name="Accent2 279" xfId="16381"/>
    <cellStyle name="Accent2 28" xfId="641"/>
    <cellStyle name="Accent2 280" xfId="16382"/>
    <cellStyle name="Accent2 281" xfId="16383"/>
    <cellStyle name="Accent2 282" xfId="16384"/>
    <cellStyle name="Accent2 283" xfId="16385"/>
    <cellStyle name="Accent2 284" xfId="16386"/>
    <cellStyle name="Accent2 285" xfId="16387"/>
    <cellStyle name="Accent2 286" xfId="16388"/>
    <cellStyle name="Accent2 287" xfId="16389"/>
    <cellStyle name="Accent2 288" xfId="16390"/>
    <cellStyle name="Accent2 289" xfId="16391"/>
    <cellStyle name="Accent2 29" xfId="642"/>
    <cellStyle name="Accent2 290" xfId="16392"/>
    <cellStyle name="Accent2 291" xfId="16393"/>
    <cellStyle name="Accent2 292" xfId="16394"/>
    <cellStyle name="Accent2 293" xfId="16395"/>
    <cellStyle name="Accent2 294" xfId="16396"/>
    <cellStyle name="Accent2 295" xfId="16397"/>
    <cellStyle name="Accent2 296" xfId="16398"/>
    <cellStyle name="Accent2 297" xfId="16399"/>
    <cellStyle name="Accent2 298" xfId="16400"/>
    <cellStyle name="Accent2 299" xfId="16401"/>
    <cellStyle name="Accent2 3" xfId="643"/>
    <cellStyle name="Accent2 3 2" xfId="644"/>
    <cellStyle name="Accent2 3 3" xfId="645"/>
    <cellStyle name="Accent2 3 4" xfId="646"/>
    <cellStyle name="Accent2 3 5" xfId="8663"/>
    <cellStyle name="Accent2 30" xfId="647"/>
    <cellStyle name="Accent2 300" xfId="16402"/>
    <cellStyle name="Accent2 301" xfId="16403"/>
    <cellStyle name="Accent2 302" xfId="16404"/>
    <cellStyle name="Accent2 303" xfId="16405"/>
    <cellStyle name="Accent2 304" xfId="16406"/>
    <cellStyle name="Accent2 305" xfId="16407"/>
    <cellStyle name="Accent2 306" xfId="16408"/>
    <cellStyle name="Accent2 307" xfId="16409"/>
    <cellStyle name="Accent2 308" xfId="16410"/>
    <cellStyle name="Accent2 309" xfId="16411"/>
    <cellStyle name="Accent2 31" xfId="648"/>
    <cellStyle name="Accent2 310" xfId="16412"/>
    <cellStyle name="Accent2 311" xfId="16413"/>
    <cellStyle name="Accent2 312" xfId="16414"/>
    <cellStyle name="Accent2 313" xfId="16415"/>
    <cellStyle name="Accent2 314" xfId="16416"/>
    <cellStyle name="Accent2 315" xfId="16417"/>
    <cellStyle name="Accent2 316" xfId="16418"/>
    <cellStyle name="Accent2 317" xfId="16419"/>
    <cellStyle name="Accent2 318" xfId="16420"/>
    <cellStyle name="Accent2 319" xfId="16421"/>
    <cellStyle name="Accent2 32" xfId="649"/>
    <cellStyle name="Accent2 320" xfId="16422"/>
    <cellStyle name="Accent2 321" xfId="16423"/>
    <cellStyle name="Accent2 322" xfId="16424"/>
    <cellStyle name="Accent2 33" xfId="650"/>
    <cellStyle name="Accent2 34" xfId="651"/>
    <cellStyle name="Accent2 35" xfId="652"/>
    <cellStyle name="Accent2 36" xfId="653"/>
    <cellStyle name="Accent2 37" xfId="654"/>
    <cellStyle name="Accent2 38" xfId="655"/>
    <cellStyle name="Accent2 39" xfId="656"/>
    <cellStyle name="Accent2 4" xfId="657"/>
    <cellStyle name="Accent2 4 2" xfId="658"/>
    <cellStyle name="Accent2 4 3" xfId="659"/>
    <cellStyle name="Accent2 4 4" xfId="8664"/>
    <cellStyle name="Accent2 40" xfId="660"/>
    <cellStyle name="Accent2 41" xfId="661"/>
    <cellStyle name="Accent2 42" xfId="662"/>
    <cellStyle name="Accent2 43" xfId="663"/>
    <cellStyle name="Accent2 44" xfId="664"/>
    <cellStyle name="Accent2 45" xfId="665"/>
    <cellStyle name="Accent2 46" xfId="666"/>
    <cellStyle name="Accent2 47" xfId="667"/>
    <cellStyle name="Accent2 48" xfId="668"/>
    <cellStyle name="Accent2 49" xfId="669"/>
    <cellStyle name="Accent2 5" xfId="670"/>
    <cellStyle name="Accent2 5 2" xfId="671"/>
    <cellStyle name="Accent2 5 3" xfId="672"/>
    <cellStyle name="Accent2 5 4" xfId="8665"/>
    <cellStyle name="Accent2 50" xfId="673"/>
    <cellStyle name="Accent2 51" xfId="674"/>
    <cellStyle name="Accent2 52" xfId="675"/>
    <cellStyle name="Accent2 53" xfId="676"/>
    <cellStyle name="Accent2 54" xfId="677"/>
    <cellStyle name="Accent2 55" xfId="678"/>
    <cellStyle name="Accent2 56" xfId="679"/>
    <cellStyle name="Accent2 57" xfId="680"/>
    <cellStyle name="Accent2 58" xfId="681"/>
    <cellStyle name="Accent2 59" xfId="682"/>
    <cellStyle name="Accent2 6" xfId="683"/>
    <cellStyle name="Accent2 6 2" xfId="684"/>
    <cellStyle name="Accent2 60" xfId="685"/>
    <cellStyle name="Accent2 61" xfId="686"/>
    <cellStyle name="Accent2 62" xfId="687"/>
    <cellStyle name="Accent2 63" xfId="688"/>
    <cellStyle name="Accent2 64" xfId="689"/>
    <cellStyle name="Accent2 65" xfId="690"/>
    <cellStyle name="Accent2 66" xfId="691"/>
    <cellStyle name="Accent2 67" xfId="692"/>
    <cellStyle name="Accent2 68" xfId="693"/>
    <cellStyle name="Accent2 69" xfId="694"/>
    <cellStyle name="Accent2 7" xfId="695"/>
    <cellStyle name="Accent2 7 2" xfId="696"/>
    <cellStyle name="Accent2 70" xfId="697"/>
    <cellStyle name="Accent2 71" xfId="698"/>
    <cellStyle name="Accent2 72" xfId="699"/>
    <cellStyle name="Accent2 73" xfId="700"/>
    <cellStyle name="Accent2 74" xfId="701"/>
    <cellStyle name="Accent2 75" xfId="702"/>
    <cellStyle name="Accent2 76" xfId="703"/>
    <cellStyle name="Accent2 77" xfId="704"/>
    <cellStyle name="Accent2 78" xfId="705"/>
    <cellStyle name="Accent2 79" xfId="706"/>
    <cellStyle name="Accent2 8" xfId="707"/>
    <cellStyle name="Accent2 8 2" xfId="708"/>
    <cellStyle name="Accent2 80" xfId="709"/>
    <cellStyle name="Accent2 81" xfId="710"/>
    <cellStyle name="Accent2 82" xfId="711"/>
    <cellStyle name="Accent2 83" xfId="712"/>
    <cellStyle name="Accent2 84" xfId="713"/>
    <cellStyle name="Accent2 85" xfId="714"/>
    <cellStyle name="Accent2 86" xfId="715"/>
    <cellStyle name="Accent2 87" xfId="716"/>
    <cellStyle name="Accent2 88" xfId="717"/>
    <cellStyle name="Accent2 89" xfId="718"/>
    <cellStyle name="Accent2 9" xfId="719"/>
    <cellStyle name="Accent2 9 2" xfId="720"/>
    <cellStyle name="Accent2 90" xfId="721"/>
    <cellStyle name="Accent2 91" xfId="722"/>
    <cellStyle name="Accent2 92" xfId="723"/>
    <cellStyle name="Accent2 93" xfId="724"/>
    <cellStyle name="Accent2 94" xfId="725"/>
    <cellStyle name="Accent2 95" xfId="726"/>
    <cellStyle name="Accent2 96" xfId="727"/>
    <cellStyle name="Accent2 97" xfId="728"/>
    <cellStyle name="Accent2 98" xfId="729"/>
    <cellStyle name="Accent2 99" xfId="730"/>
    <cellStyle name="Accent3 - 20%" xfId="731"/>
    <cellStyle name="Accent3 - 20% 2" xfId="732"/>
    <cellStyle name="Accent3 - 20% 3" xfId="733"/>
    <cellStyle name="Accent3 - 20% 4" xfId="734"/>
    <cellStyle name="Accent3 - 20%_AMI Operations 2" xfId="735"/>
    <cellStyle name="Accent3 - 40%" xfId="736"/>
    <cellStyle name="Accent3 - 40% 2" xfId="737"/>
    <cellStyle name="Accent3 - 40% 3" xfId="738"/>
    <cellStyle name="Accent3 - 40% 4" xfId="739"/>
    <cellStyle name="Accent3 - 40%_AMI Operations 2" xfId="740"/>
    <cellStyle name="Accent3 - 60%" xfId="741"/>
    <cellStyle name="Accent3 - 60% 2" xfId="742"/>
    <cellStyle name="Accent3 - 60%_April 2012 - Infrastructure" xfId="743"/>
    <cellStyle name="Accent3 10" xfId="744"/>
    <cellStyle name="Accent3 10 2" xfId="745"/>
    <cellStyle name="Accent3 10 3" xfId="746"/>
    <cellStyle name="Accent3 100" xfId="747"/>
    <cellStyle name="Accent3 101" xfId="748"/>
    <cellStyle name="Accent3 102" xfId="749"/>
    <cellStyle name="Accent3 103" xfId="750"/>
    <cellStyle name="Accent3 104" xfId="751"/>
    <cellStyle name="Accent3 105" xfId="752"/>
    <cellStyle name="Accent3 106" xfId="16425"/>
    <cellStyle name="Accent3 107" xfId="16426"/>
    <cellStyle name="Accent3 108" xfId="16427"/>
    <cellStyle name="Accent3 109" xfId="16428"/>
    <cellStyle name="Accent3 11" xfId="753"/>
    <cellStyle name="Accent3 11 2" xfId="754"/>
    <cellStyle name="Accent3 11 3" xfId="755"/>
    <cellStyle name="Accent3 110" xfId="16429"/>
    <cellStyle name="Accent3 111" xfId="16430"/>
    <cellStyle name="Accent3 112" xfId="16431"/>
    <cellStyle name="Accent3 113" xfId="16432"/>
    <cellStyle name="Accent3 114" xfId="16433"/>
    <cellStyle name="Accent3 115" xfId="16434"/>
    <cellStyle name="Accent3 116" xfId="16435"/>
    <cellStyle name="Accent3 117" xfId="16436"/>
    <cellStyle name="Accent3 118" xfId="16437"/>
    <cellStyle name="Accent3 119" xfId="16438"/>
    <cellStyle name="Accent3 12" xfId="756"/>
    <cellStyle name="Accent3 12 2" xfId="757"/>
    <cellStyle name="Accent3 12 3" xfId="758"/>
    <cellStyle name="Accent3 120" xfId="16439"/>
    <cellStyle name="Accent3 121" xfId="16440"/>
    <cellStyle name="Accent3 122" xfId="16441"/>
    <cellStyle name="Accent3 123" xfId="16442"/>
    <cellStyle name="Accent3 124" xfId="16443"/>
    <cellStyle name="Accent3 125" xfId="16444"/>
    <cellStyle name="Accent3 126" xfId="16445"/>
    <cellStyle name="Accent3 127" xfId="16446"/>
    <cellStyle name="Accent3 128" xfId="16447"/>
    <cellStyle name="Accent3 129" xfId="16448"/>
    <cellStyle name="Accent3 13" xfId="759"/>
    <cellStyle name="Accent3 13 2" xfId="760"/>
    <cellStyle name="Accent3 13 3" xfId="761"/>
    <cellStyle name="Accent3 13 4" xfId="762"/>
    <cellStyle name="Accent3 13_CS Indicators" xfId="763"/>
    <cellStyle name="Accent3 130" xfId="16449"/>
    <cellStyle name="Accent3 131" xfId="16450"/>
    <cellStyle name="Accent3 132" xfId="16451"/>
    <cellStyle name="Accent3 133" xfId="16452"/>
    <cellStyle name="Accent3 134" xfId="16453"/>
    <cellStyle name="Accent3 135" xfId="16454"/>
    <cellStyle name="Accent3 136" xfId="16455"/>
    <cellStyle name="Accent3 137" xfId="16456"/>
    <cellStyle name="Accent3 138" xfId="16457"/>
    <cellStyle name="Accent3 139" xfId="16458"/>
    <cellStyle name="Accent3 14" xfId="764"/>
    <cellStyle name="Accent3 14 2" xfId="765"/>
    <cellStyle name="Accent3 14 3" xfId="766"/>
    <cellStyle name="Accent3 14 4" xfId="767"/>
    <cellStyle name="Accent3 14_CS Indicators" xfId="768"/>
    <cellStyle name="Accent3 140" xfId="16459"/>
    <cellStyle name="Accent3 141" xfId="16460"/>
    <cellStyle name="Accent3 142" xfId="16461"/>
    <cellStyle name="Accent3 143" xfId="16462"/>
    <cellStyle name="Accent3 144" xfId="16463"/>
    <cellStyle name="Accent3 145" xfId="16464"/>
    <cellStyle name="Accent3 146" xfId="16465"/>
    <cellStyle name="Accent3 147" xfId="16466"/>
    <cellStyle name="Accent3 148" xfId="16467"/>
    <cellStyle name="Accent3 149" xfId="16468"/>
    <cellStyle name="Accent3 15" xfId="769"/>
    <cellStyle name="Accent3 15 2" xfId="770"/>
    <cellStyle name="Accent3 15 3" xfId="771"/>
    <cellStyle name="Accent3 15 4" xfId="772"/>
    <cellStyle name="Accent3 15_CS Indicators" xfId="773"/>
    <cellStyle name="Accent3 150" xfId="16469"/>
    <cellStyle name="Accent3 151" xfId="16470"/>
    <cellStyle name="Accent3 152" xfId="16471"/>
    <cellStyle name="Accent3 153" xfId="16472"/>
    <cellStyle name="Accent3 154" xfId="16473"/>
    <cellStyle name="Accent3 155" xfId="16474"/>
    <cellStyle name="Accent3 156" xfId="16475"/>
    <cellStyle name="Accent3 157" xfId="16476"/>
    <cellStyle name="Accent3 158" xfId="16477"/>
    <cellStyle name="Accent3 159" xfId="16478"/>
    <cellStyle name="Accent3 16" xfId="774"/>
    <cellStyle name="Accent3 16 2" xfId="775"/>
    <cellStyle name="Accent3 16 3" xfId="776"/>
    <cellStyle name="Accent3 16 4" xfId="777"/>
    <cellStyle name="Accent3 16_CS Indicators" xfId="778"/>
    <cellStyle name="Accent3 160" xfId="16479"/>
    <cellStyle name="Accent3 161" xfId="16480"/>
    <cellStyle name="Accent3 162" xfId="16481"/>
    <cellStyle name="Accent3 163" xfId="16482"/>
    <cellStyle name="Accent3 164" xfId="16483"/>
    <cellStyle name="Accent3 165" xfId="16484"/>
    <cellStyle name="Accent3 166" xfId="16485"/>
    <cellStyle name="Accent3 167" xfId="16486"/>
    <cellStyle name="Accent3 168" xfId="16487"/>
    <cellStyle name="Accent3 169" xfId="16488"/>
    <cellStyle name="Accent3 17" xfId="779"/>
    <cellStyle name="Accent3 17 2" xfId="780"/>
    <cellStyle name="Accent3 17 3" xfId="781"/>
    <cellStyle name="Accent3 170" xfId="16489"/>
    <cellStyle name="Accent3 171" xfId="16490"/>
    <cellStyle name="Accent3 172" xfId="16491"/>
    <cellStyle name="Accent3 173" xfId="16492"/>
    <cellStyle name="Accent3 174" xfId="16493"/>
    <cellStyle name="Accent3 175" xfId="16494"/>
    <cellStyle name="Accent3 176" xfId="16495"/>
    <cellStyle name="Accent3 177" xfId="16496"/>
    <cellStyle name="Accent3 178" xfId="16497"/>
    <cellStyle name="Accent3 179" xfId="16498"/>
    <cellStyle name="Accent3 18" xfId="782"/>
    <cellStyle name="Accent3 18 2" xfId="783"/>
    <cellStyle name="Accent3 18 3" xfId="784"/>
    <cellStyle name="Accent3 180" xfId="16499"/>
    <cellStyle name="Accent3 181" xfId="16500"/>
    <cellStyle name="Accent3 182" xfId="16501"/>
    <cellStyle name="Accent3 183" xfId="16502"/>
    <cellStyle name="Accent3 184" xfId="16503"/>
    <cellStyle name="Accent3 185" xfId="16504"/>
    <cellStyle name="Accent3 186" xfId="16505"/>
    <cellStyle name="Accent3 187" xfId="16506"/>
    <cellStyle name="Accent3 188" xfId="16507"/>
    <cellStyle name="Accent3 189" xfId="16508"/>
    <cellStyle name="Accent3 19" xfId="785"/>
    <cellStyle name="Accent3 19 2" xfId="786"/>
    <cellStyle name="Accent3 19 3" xfId="787"/>
    <cellStyle name="Accent3 190" xfId="16509"/>
    <cellStyle name="Accent3 191" xfId="16510"/>
    <cellStyle name="Accent3 192" xfId="16511"/>
    <cellStyle name="Accent3 193" xfId="16512"/>
    <cellStyle name="Accent3 194" xfId="16513"/>
    <cellStyle name="Accent3 195" xfId="16514"/>
    <cellStyle name="Accent3 196" xfId="16515"/>
    <cellStyle name="Accent3 197" xfId="16516"/>
    <cellStyle name="Accent3 198" xfId="16517"/>
    <cellStyle name="Accent3 199" xfId="16518"/>
    <cellStyle name="Accent3 2" xfId="788"/>
    <cellStyle name="Accent3 2 2" xfId="789"/>
    <cellStyle name="Accent3 2 3" xfId="790"/>
    <cellStyle name="Accent3 2 4" xfId="791"/>
    <cellStyle name="Accent3 2 5" xfId="8666"/>
    <cellStyle name="Accent3 20" xfId="792"/>
    <cellStyle name="Accent3 20 2" xfId="793"/>
    <cellStyle name="Accent3 20_Year to Date" xfId="8667"/>
    <cellStyle name="Accent3 200" xfId="16519"/>
    <cellStyle name="Accent3 201" xfId="16520"/>
    <cellStyle name="Accent3 202" xfId="16521"/>
    <cellStyle name="Accent3 203" xfId="16522"/>
    <cellStyle name="Accent3 204" xfId="16523"/>
    <cellStyle name="Accent3 205" xfId="16524"/>
    <cellStyle name="Accent3 206" xfId="16525"/>
    <cellStyle name="Accent3 207" xfId="16526"/>
    <cellStyle name="Accent3 208" xfId="16527"/>
    <cellStyle name="Accent3 209" xfId="16528"/>
    <cellStyle name="Accent3 21" xfId="794"/>
    <cellStyle name="Accent3 21 2" xfId="795"/>
    <cellStyle name="Accent3 21_Year to Date" xfId="8668"/>
    <cellStyle name="Accent3 210" xfId="16529"/>
    <cellStyle name="Accent3 211" xfId="16530"/>
    <cellStyle name="Accent3 212" xfId="16531"/>
    <cellStyle name="Accent3 213" xfId="16532"/>
    <cellStyle name="Accent3 214" xfId="16533"/>
    <cellStyle name="Accent3 215" xfId="16534"/>
    <cellStyle name="Accent3 216" xfId="16535"/>
    <cellStyle name="Accent3 217" xfId="16536"/>
    <cellStyle name="Accent3 218" xfId="16537"/>
    <cellStyle name="Accent3 219" xfId="16538"/>
    <cellStyle name="Accent3 22" xfId="796"/>
    <cellStyle name="Accent3 22 2" xfId="797"/>
    <cellStyle name="Accent3 220" xfId="16539"/>
    <cellStyle name="Accent3 221" xfId="16540"/>
    <cellStyle name="Accent3 222" xfId="16541"/>
    <cellStyle name="Accent3 223" xfId="16542"/>
    <cellStyle name="Accent3 224" xfId="16543"/>
    <cellStyle name="Accent3 225" xfId="16544"/>
    <cellStyle name="Accent3 226" xfId="16545"/>
    <cellStyle name="Accent3 227" xfId="16546"/>
    <cellStyle name="Accent3 228" xfId="16547"/>
    <cellStyle name="Accent3 229" xfId="16548"/>
    <cellStyle name="Accent3 23" xfId="798"/>
    <cellStyle name="Accent3 23 2" xfId="799"/>
    <cellStyle name="Accent3 230" xfId="16549"/>
    <cellStyle name="Accent3 231" xfId="16550"/>
    <cellStyle name="Accent3 232" xfId="16551"/>
    <cellStyle name="Accent3 233" xfId="16552"/>
    <cellStyle name="Accent3 234" xfId="16553"/>
    <cellStyle name="Accent3 235" xfId="16554"/>
    <cellStyle name="Accent3 236" xfId="16555"/>
    <cellStyle name="Accent3 237" xfId="16556"/>
    <cellStyle name="Accent3 238" xfId="16557"/>
    <cellStyle name="Accent3 239" xfId="16558"/>
    <cellStyle name="Accent3 24" xfId="800"/>
    <cellStyle name="Accent3 24 2" xfId="801"/>
    <cellStyle name="Accent3 240" xfId="16559"/>
    <cellStyle name="Accent3 241" xfId="16560"/>
    <cellStyle name="Accent3 242" xfId="16561"/>
    <cellStyle name="Accent3 243" xfId="16562"/>
    <cellStyle name="Accent3 244" xfId="16563"/>
    <cellStyle name="Accent3 245" xfId="16564"/>
    <cellStyle name="Accent3 246" xfId="16565"/>
    <cellStyle name="Accent3 247" xfId="16566"/>
    <cellStyle name="Accent3 248" xfId="16567"/>
    <cellStyle name="Accent3 249" xfId="16568"/>
    <cellStyle name="Accent3 25" xfId="802"/>
    <cellStyle name="Accent3 25 2" xfId="803"/>
    <cellStyle name="Accent3 250" xfId="16569"/>
    <cellStyle name="Accent3 251" xfId="16570"/>
    <cellStyle name="Accent3 252" xfId="16571"/>
    <cellStyle name="Accent3 253" xfId="16572"/>
    <cellStyle name="Accent3 254" xfId="16573"/>
    <cellStyle name="Accent3 255" xfId="16574"/>
    <cellStyle name="Accent3 256" xfId="16575"/>
    <cellStyle name="Accent3 257" xfId="16576"/>
    <cellStyle name="Accent3 258" xfId="16577"/>
    <cellStyle name="Accent3 259" xfId="16578"/>
    <cellStyle name="Accent3 26" xfId="804"/>
    <cellStyle name="Accent3 260" xfId="16579"/>
    <cellStyle name="Accent3 261" xfId="16580"/>
    <cellStyle name="Accent3 262" xfId="16581"/>
    <cellStyle name="Accent3 263" xfId="16582"/>
    <cellStyle name="Accent3 264" xfId="16583"/>
    <cellStyle name="Accent3 265" xfId="16584"/>
    <cellStyle name="Accent3 266" xfId="16585"/>
    <cellStyle name="Accent3 267" xfId="16586"/>
    <cellStyle name="Accent3 268" xfId="16587"/>
    <cellStyle name="Accent3 269" xfId="16588"/>
    <cellStyle name="Accent3 27" xfId="805"/>
    <cellStyle name="Accent3 270" xfId="16589"/>
    <cellStyle name="Accent3 271" xfId="16590"/>
    <cellStyle name="Accent3 272" xfId="16591"/>
    <cellStyle name="Accent3 273" xfId="16592"/>
    <cellStyle name="Accent3 274" xfId="16593"/>
    <cellStyle name="Accent3 275" xfId="16594"/>
    <cellStyle name="Accent3 276" xfId="16595"/>
    <cellStyle name="Accent3 277" xfId="16596"/>
    <cellStyle name="Accent3 278" xfId="16597"/>
    <cellStyle name="Accent3 279" xfId="16598"/>
    <cellStyle name="Accent3 28" xfId="806"/>
    <cellStyle name="Accent3 280" xfId="16599"/>
    <cellStyle name="Accent3 281" xfId="16600"/>
    <cellStyle name="Accent3 282" xfId="16601"/>
    <cellStyle name="Accent3 283" xfId="16602"/>
    <cellStyle name="Accent3 284" xfId="16603"/>
    <cellStyle name="Accent3 285" xfId="16604"/>
    <cellStyle name="Accent3 286" xfId="16605"/>
    <cellStyle name="Accent3 287" xfId="16606"/>
    <cellStyle name="Accent3 288" xfId="16607"/>
    <cellStyle name="Accent3 289" xfId="16608"/>
    <cellStyle name="Accent3 29" xfId="807"/>
    <cellStyle name="Accent3 290" xfId="16609"/>
    <cellStyle name="Accent3 291" xfId="16610"/>
    <cellStyle name="Accent3 292" xfId="16611"/>
    <cellStyle name="Accent3 293" xfId="16612"/>
    <cellStyle name="Accent3 294" xfId="16613"/>
    <cellStyle name="Accent3 295" xfId="16614"/>
    <cellStyle name="Accent3 296" xfId="16615"/>
    <cellStyle name="Accent3 297" xfId="16616"/>
    <cellStyle name="Accent3 298" xfId="16617"/>
    <cellStyle name="Accent3 299" xfId="16618"/>
    <cellStyle name="Accent3 3" xfId="808"/>
    <cellStyle name="Accent3 3 2" xfId="809"/>
    <cellStyle name="Accent3 30" xfId="810"/>
    <cellStyle name="Accent3 300" xfId="16619"/>
    <cellStyle name="Accent3 301" xfId="16620"/>
    <cellStyle name="Accent3 302" xfId="16621"/>
    <cellStyle name="Accent3 303" xfId="16622"/>
    <cellStyle name="Accent3 304" xfId="16623"/>
    <cellStyle name="Accent3 305" xfId="16624"/>
    <cellStyle name="Accent3 306" xfId="16625"/>
    <cellStyle name="Accent3 307" xfId="16626"/>
    <cellStyle name="Accent3 308" xfId="16627"/>
    <cellStyle name="Accent3 309" xfId="16628"/>
    <cellStyle name="Accent3 31" xfId="811"/>
    <cellStyle name="Accent3 310" xfId="16629"/>
    <cellStyle name="Accent3 311" xfId="16630"/>
    <cellStyle name="Accent3 312" xfId="16631"/>
    <cellStyle name="Accent3 313" xfId="16632"/>
    <cellStyle name="Accent3 314" xfId="16633"/>
    <cellStyle name="Accent3 315" xfId="16634"/>
    <cellStyle name="Accent3 316" xfId="16635"/>
    <cellStyle name="Accent3 317" xfId="16636"/>
    <cellStyle name="Accent3 318" xfId="16637"/>
    <cellStyle name="Accent3 319" xfId="16638"/>
    <cellStyle name="Accent3 32" xfId="812"/>
    <cellStyle name="Accent3 320" xfId="16639"/>
    <cellStyle name="Accent3 321" xfId="16640"/>
    <cellStyle name="Accent3 322" xfId="16641"/>
    <cellStyle name="Accent3 33" xfId="813"/>
    <cellStyle name="Accent3 34" xfId="814"/>
    <cellStyle name="Accent3 35" xfId="815"/>
    <cellStyle name="Accent3 36" xfId="816"/>
    <cellStyle name="Accent3 37" xfId="817"/>
    <cellStyle name="Accent3 38" xfId="818"/>
    <cellStyle name="Accent3 39" xfId="819"/>
    <cellStyle name="Accent3 4" xfId="820"/>
    <cellStyle name="Accent3 40" xfId="821"/>
    <cellStyle name="Accent3 41" xfId="822"/>
    <cellStyle name="Accent3 42" xfId="823"/>
    <cellStyle name="Accent3 43" xfId="824"/>
    <cellStyle name="Accent3 44" xfId="825"/>
    <cellStyle name="Accent3 45" xfId="826"/>
    <cellStyle name="Accent3 46" xfId="827"/>
    <cellStyle name="Accent3 47" xfId="828"/>
    <cellStyle name="Accent3 48" xfId="829"/>
    <cellStyle name="Accent3 49" xfId="830"/>
    <cellStyle name="Accent3 5" xfId="831"/>
    <cellStyle name="Accent3 50" xfId="832"/>
    <cellStyle name="Accent3 51" xfId="833"/>
    <cellStyle name="Accent3 52" xfId="834"/>
    <cellStyle name="Accent3 53" xfId="835"/>
    <cellStyle name="Accent3 54" xfId="836"/>
    <cellStyle name="Accent3 55" xfId="837"/>
    <cellStyle name="Accent3 56" xfId="838"/>
    <cellStyle name="Accent3 57" xfId="839"/>
    <cellStyle name="Accent3 58" xfId="840"/>
    <cellStyle name="Accent3 59" xfId="841"/>
    <cellStyle name="Accent3 6" xfId="842"/>
    <cellStyle name="Accent3 60" xfId="843"/>
    <cellStyle name="Accent3 61" xfId="844"/>
    <cellStyle name="Accent3 62" xfId="845"/>
    <cellStyle name="Accent3 63" xfId="846"/>
    <cellStyle name="Accent3 64" xfId="847"/>
    <cellStyle name="Accent3 65" xfId="848"/>
    <cellStyle name="Accent3 66" xfId="849"/>
    <cellStyle name="Accent3 67" xfId="850"/>
    <cellStyle name="Accent3 68" xfId="851"/>
    <cellStyle name="Accent3 69" xfId="852"/>
    <cellStyle name="Accent3 7" xfId="853"/>
    <cellStyle name="Accent3 7 2" xfId="854"/>
    <cellStyle name="Accent3 7 3" xfId="855"/>
    <cellStyle name="Accent3 70" xfId="856"/>
    <cellStyle name="Accent3 71" xfId="857"/>
    <cellStyle name="Accent3 72" xfId="858"/>
    <cellStyle name="Accent3 73" xfId="859"/>
    <cellStyle name="Accent3 74" xfId="860"/>
    <cellStyle name="Accent3 75" xfId="861"/>
    <cellStyle name="Accent3 76" xfId="862"/>
    <cellStyle name="Accent3 77" xfId="863"/>
    <cellStyle name="Accent3 78" xfId="864"/>
    <cellStyle name="Accent3 79" xfId="865"/>
    <cellStyle name="Accent3 8" xfId="866"/>
    <cellStyle name="Accent3 8 2" xfId="867"/>
    <cellStyle name="Accent3 8 3" xfId="868"/>
    <cellStyle name="Accent3 80" xfId="869"/>
    <cellStyle name="Accent3 81" xfId="870"/>
    <cellStyle name="Accent3 82" xfId="871"/>
    <cellStyle name="Accent3 83" xfId="872"/>
    <cellStyle name="Accent3 84" xfId="873"/>
    <cellStyle name="Accent3 85" xfId="874"/>
    <cellStyle name="Accent3 86" xfId="875"/>
    <cellStyle name="Accent3 87" xfId="876"/>
    <cellStyle name="Accent3 88" xfId="877"/>
    <cellStyle name="Accent3 89" xfId="878"/>
    <cellStyle name="Accent3 9" xfId="879"/>
    <cellStyle name="Accent3 9 2" xfId="880"/>
    <cellStyle name="Accent3 90" xfId="881"/>
    <cellStyle name="Accent3 91" xfId="882"/>
    <cellStyle name="Accent3 92" xfId="883"/>
    <cellStyle name="Accent3 93" xfId="884"/>
    <cellStyle name="Accent3 94" xfId="885"/>
    <cellStyle name="Accent3 95" xfId="886"/>
    <cellStyle name="Accent3 96" xfId="887"/>
    <cellStyle name="Accent3 97" xfId="888"/>
    <cellStyle name="Accent3 98" xfId="889"/>
    <cellStyle name="Accent3 99" xfId="890"/>
    <cellStyle name="Accent4 - 20%" xfId="891"/>
    <cellStyle name="Accent4 - 20% 2" xfId="892"/>
    <cellStyle name="Accent4 - 20% 3" xfId="893"/>
    <cellStyle name="Accent4 - 20% 4" xfId="894"/>
    <cellStyle name="Accent4 - 20%_AMI Operations 2" xfId="895"/>
    <cellStyle name="Accent4 - 40%" xfId="896"/>
    <cellStyle name="Accent4 - 40% 2" xfId="897"/>
    <cellStyle name="Accent4 - 40% 3" xfId="898"/>
    <cellStyle name="Accent4 - 40% 4" xfId="899"/>
    <cellStyle name="Accent4 - 40%_AMI Operations 2" xfId="900"/>
    <cellStyle name="Accent4 - 60%" xfId="901"/>
    <cellStyle name="Accent4 - 60% 2" xfId="902"/>
    <cellStyle name="Accent4 - 60%_April 2012 - Infrastructure" xfId="903"/>
    <cellStyle name="Accent4 10" xfId="904"/>
    <cellStyle name="Accent4 10 2" xfId="905"/>
    <cellStyle name="Accent4 100" xfId="906"/>
    <cellStyle name="Accent4 101" xfId="907"/>
    <cellStyle name="Accent4 102" xfId="908"/>
    <cellStyle name="Accent4 103" xfId="909"/>
    <cellStyle name="Accent4 104" xfId="910"/>
    <cellStyle name="Accent4 105" xfId="911"/>
    <cellStyle name="Accent4 106" xfId="16642"/>
    <cellStyle name="Accent4 107" xfId="16643"/>
    <cellStyle name="Accent4 108" xfId="16644"/>
    <cellStyle name="Accent4 109" xfId="16645"/>
    <cellStyle name="Accent4 11" xfId="912"/>
    <cellStyle name="Accent4 11 2" xfId="913"/>
    <cellStyle name="Accent4 110" xfId="16646"/>
    <cellStyle name="Accent4 111" xfId="16647"/>
    <cellStyle name="Accent4 112" xfId="16648"/>
    <cellStyle name="Accent4 113" xfId="16649"/>
    <cellStyle name="Accent4 114" xfId="16650"/>
    <cellStyle name="Accent4 115" xfId="16651"/>
    <cellStyle name="Accent4 116" xfId="16652"/>
    <cellStyle name="Accent4 117" xfId="16653"/>
    <cellStyle name="Accent4 118" xfId="16654"/>
    <cellStyle name="Accent4 119" xfId="16655"/>
    <cellStyle name="Accent4 12" xfId="914"/>
    <cellStyle name="Accent4 12 2" xfId="915"/>
    <cellStyle name="Accent4 120" xfId="16656"/>
    <cellStyle name="Accent4 121" xfId="16657"/>
    <cellStyle name="Accent4 122" xfId="16658"/>
    <cellStyle name="Accent4 123" xfId="16659"/>
    <cellStyle name="Accent4 124" xfId="16660"/>
    <cellStyle name="Accent4 125" xfId="16661"/>
    <cellStyle name="Accent4 126" xfId="16662"/>
    <cellStyle name="Accent4 127" xfId="16663"/>
    <cellStyle name="Accent4 128" xfId="16664"/>
    <cellStyle name="Accent4 129" xfId="16665"/>
    <cellStyle name="Accent4 13" xfId="916"/>
    <cellStyle name="Accent4 13 2" xfId="917"/>
    <cellStyle name="Accent4 13 3" xfId="918"/>
    <cellStyle name="Accent4 13_CS Indicators" xfId="919"/>
    <cellStyle name="Accent4 130" xfId="16666"/>
    <cellStyle name="Accent4 131" xfId="16667"/>
    <cellStyle name="Accent4 132" xfId="16668"/>
    <cellStyle name="Accent4 133" xfId="16669"/>
    <cellStyle name="Accent4 134" xfId="16670"/>
    <cellStyle name="Accent4 135" xfId="16671"/>
    <cellStyle name="Accent4 136" xfId="16672"/>
    <cellStyle name="Accent4 137" xfId="16673"/>
    <cellStyle name="Accent4 138" xfId="16674"/>
    <cellStyle name="Accent4 139" xfId="16675"/>
    <cellStyle name="Accent4 14" xfId="920"/>
    <cellStyle name="Accent4 14 2" xfId="921"/>
    <cellStyle name="Accent4 14 3" xfId="922"/>
    <cellStyle name="Accent4 14_CS Indicators" xfId="923"/>
    <cellStyle name="Accent4 140" xfId="16676"/>
    <cellStyle name="Accent4 141" xfId="16677"/>
    <cellStyle name="Accent4 142" xfId="16678"/>
    <cellStyle name="Accent4 143" xfId="16679"/>
    <cellStyle name="Accent4 144" xfId="16680"/>
    <cellStyle name="Accent4 145" xfId="16681"/>
    <cellStyle name="Accent4 146" xfId="16682"/>
    <cellStyle name="Accent4 147" xfId="16683"/>
    <cellStyle name="Accent4 148" xfId="16684"/>
    <cellStyle name="Accent4 149" xfId="16685"/>
    <cellStyle name="Accent4 15" xfId="924"/>
    <cellStyle name="Accent4 15 2" xfId="925"/>
    <cellStyle name="Accent4 15 3" xfId="926"/>
    <cellStyle name="Accent4 15_CS Indicators" xfId="927"/>
    <cellStyle name="Accent4 150" xfId="16686"/>
    <cellStyle name="Accent4 151" xfId="16687"/>
    <cellStyle name="Accent4 152" xfId="16688"/>
    <cellStyle name="Accent4 153" xfId="16689"/>
    <cellStyle name="Accent4 154" xfId="16690"/>
    <cellStyle name="Accent4 155" xfId="16691"/>
    <cellStyle name="Accent4 156" xfId="16692"/>
    <cellStyle name="Accent4 157" xfId="16693"/>
    <cellStyle name="Accent4 158" xfId="16694"/>
    <cellStyle name="Accent4 159" xfId="16695"/>
    <cellStyle name="Accent4 16" xfId="928"/>
    <cellStyle name="Accent4 16 2" xfId="929"/>
    <cellStyle name="Accent4 16 3" xfId="930"/>
    <cellStyle name="Accent4 16_CS Indicators" xfId="931"/>
    <cellStyle name="Accent4 160" xfId="16696"/>
    <cellStyle name="Accent4 161" xfId="16697"/>
    <cellStyle name="Accent4 162" xfId="16698"/>
    <cellStyle name="Accent4 163" xfId="16699"/>
    <cellStyle name="Accent4 164" xfId="16700"/>
    <cellStyle name="Accent4 165" xfId="16701"/>
    <cellStyle name="Accent4 166" xfId="16702"/>
    <cellStyle name="Accent4 167" xfId="16703"/>
    <cellStyle name="Accent4 168" xfId="16704"/>
    <cellStyle name="Accent4 169" xfId="16705"/>
    <cellStyle name="Accent4 17" xfId="932"/>
    <cellStyle name="Accent4 17 2" xfId="933"/>
    <cellStyle name="Accent4 170" xfId="16706"/>
    <cellStyle name="Accent4 171" xfId="16707"/>
    <cellStyle name="Accent4 172" xfId="16708"/>
    <cellStyle name="Accent4 173" xfId="16709"/>
    <cellStyle name="Accent4 174" xfId="16710"/>
    <cellStyle name="Accent4 175" xfId="16711"/>
    <cellStyle name="Accent4 176" xfId="16712"/>
    <cellStyle name="Accent4 177" xfId="16713"/>
    <cellStyle name="Accent4 178" xfId="16714"/>
    <cellStyle name="Accent4 179" xfId="16715"/>
    <cellStyle name="Accent4 18" xfId="934"/>
    <cellStyle name="Accent4 18 2" xfId="935"/>
    <cellStyle name="Accent4 180" xfId="16716"/>
    <cellStyle name="Accent4 181" xfId="16717"/>
    <cellStyle name="Accent4 182" xfId="16718"/>
    <cellStyle name="Accent4 183" xfId="16719"/>
    <cellStyle name="Accent4 184" xfId="16720"/>
    <cellStyle name="Accent4 185" xfId="16721"/>
    <cellStyle name="Accent4 186" xfId="16722"/>
    <cellStyle name="Accent4 187" xfId="16723"/>
    <cellStyle name="Accent4 188" xfId="16724"/>
    <cellStyle name="Accent4 189" xfId="16725"/>
    <cellStyle name="Accent4 19" xfId="936"/>
    <cellStyle name="Accent4 19 2" xfId="937"/>
    <cellStyle name="Accent4 190" xfId="16726"/>
    <cellStyle name="Accent4 191" xfId="16727"/>
    <cellStyle name="Accent4 192" xfId="16728"/>
    <cellStyle name="Accent4 193" xfId="16729"/>
    <cellStyle name="Accent4 194" xfId="16730"/>
    <cellStyle name="Accent4 195" xfId="16731"/>
    <cellStyle name="Accent4 196" xfId="16732"/>
    <cellStyle name="Accent4 197" xfId="16733"/>
    <cellStyle name="Accent4 198" xfId="16734"/>
    <cellStyle name="Accent4 199" xfId="16735"/>
    <cellStyle name="Accent4 2" xfId="938"/>
    <cellStyle name="Accent4 2 2" xfId="939"/>
    <cellStyle name="Accent4 2 3" xfId="940"/>
    <cellStyle name="Accent4 2 4" xfId="941"/>
    <cellStyle name="Accent4 2 5" xfId="8669"/>
    <cellStyle name="Accent4 20" xfId="942"/>
    <cellStyle name="Accent4 20 2" xfId="943"/>
    <cellStyle name="Accent4 200" xfId="16736"/>
    <cellStyle name="Accent4 201" xfId="16737"/>
    <cellStyle name="Accent4 202" xfId="16738"/>
    <cellStyle name="Accent4 203" xfId="16739"/>
    <cellStyle name="Accent4 204" xfId="16740"/>
    <cellStyle name="Accent4 205" xfId="16741"/>
    <cellStyle name="Accent4 206" xfId="16742"/>
    <cellStyle name="Accent4 207" xfId="16743"/>
    <cellStyle name="Accent4 208" xfId="16744"/>
    <cellStyle name="Accent4 209" xfId="16745"/>
    <cellStyle name="Accent4 21" xfId="944"/>
    <cellStyle name="Accent4 21 2" xfId="945"/>
    <cellStyle name="Accent4 210" xfId="16746"/>
    <cellStyle name="Accent4 211" xfId="16747"/>
    <cellStyle name="Accent4 212" xfId="16748"/>
    <cellStyle name="Accent4 213" xfId="16749"/>
    <cellStyle name="Accent4 214" xfId="16750"/>
    <cellStyle name="Accent4 215" xfId="16751"/>
    <cellStyle name="Accent4 216" xfId="16752"/>
    <cellStyle name="Accent4 217" xfId="16753"/>
    <cellStyle name="Accent4 218" xfId="16754"/>
    <cellStyle name="Accent4 219" xfId="16755"/>
    <cellStyle name="Accent4 22" xfId="946"/>
    <cellStyle name="Accent4 22 2" xfId="947"/>
    <cellStyle name="Accent4 220" xfId="16756"/>
    <cellStyle name="Accent4 221" xfId="16757"/>
    <cellStyle name="Accent4 222" xfId="16758"/>
    <cellStyle name="Accent4 223" xfId="16759"/>
    <cellStyle name="Accent4 224" xfId="16760"/>
    <cellStyle name="Accent4 225" xfId="16761"/>
    <cellStyle name="Accent4 226" xfId="16762"/>
    <cellStyle name="Accent4 227" xfId="16763"/>
    <cellStyle name="Accent4 228" xfId="16764"/>
    <cellStyle name="Accent4 229" xfId="16765"/>
    <cellStyle name="Accent4 23" xfId="948"/>
    <cellStyle name="Accent4 23 2" xfId="949"/>
    <cellStyle name="Accent4 230" xfId="16766"/>
    <cellStyle name="Accent4 231" xfId="16767"/>
    <cellStyle name="Accent4 232" xfId="16768"/>
    <cellStyle name="Accent4 233" xfId="16769"/>
    <cellStyle name="Accent4 234" xfId="16770"/>
    <cellStyle name="Accent4 235" xfId="16771"/>
    <cellStyle name="Accent4 236" xfId="16772"/>
    <cellStyle name="Accent4 237" xfId="16773"/>
    <cellStyle name="Accent4 238" xfId="16774"/>
    <cellStyle name="Accent4 239" xfId="16775"/>
    <cellStyle name="Accent4 24" xfId="950"/>
    <cellStyle name="Accent4 24 2" xfId="951"/>
    <cellStyle name="Accent4 240" xfId="16776"/>
    <cellStyle name="Accent4 241" xfId="16777"/>
    <cellStyle name="Accent4 242" xfId="16778"/>
    <cellStyle name="Accent4 243" xfId="16779"/>
    <cellStyle name="Accent4 244" xfId="16780"/>
    <cellStyle name="Accent4 245" xfId="16781"/>
    <cellStyle name="Accent4 246" xfId="16782"/>
    <cellStyle name="Accent4 247" xfId="16783"/>
    <cellStyle name="Accent4 248" xfId="16784"/>
    <cellStyle name="Accent4 249" xfId="16785"/>
    <cellStyle name="Accent4 25" xfId="952"/>
    <cellStyle name="Accent4 25 2" xfId="953"/>
    <cellStyle name="Accent4 250" xfId="16786"/>
    <cellStyle name="Accent4 251" xfId="16787"/>
    <cellStyle name="Accent4 252" xfId="16788"/>
    <cellStyle name="Accent4 253" xfId="16789"/>
    <cellStyle name="Accent4 254" xfId="16790"/>
    <cellStyle name="Accent4 255" xfId="16791"/>
    <cellStyle name="Accent4 256" xfId="16792"/>
    <cellStyle name="Accent4 257" xfId="16793"/>
    <cellStyle name="Accent4 258" xfId="16794"/>
    <cellStyle name="Accent4 259" xfId="16795"/>
    <cellStyle name="Accent4 26" xfId="954"/>
    <cellStyle name="Accent4 260" xfId="16796"/>
    <cellStyle name="Accent4 261" xfId="16797"/>
    <cellStyle name="Accent4 262" xfId="16798"/>
    <cellStyle name="Accent4 263" xfId="16799"/>
    <cellStyle name="Accent4 264" xfId="16800"/>
    <cellStyle name="Accent4 265" xfId="16801"/>
    <cellStyle name="Accent4 266" xfId="16802"/>
    <cellStyle name="Accent4 267" xfId="16803"/>
    <cellStyle name="Accent4 268" xfId="16804"/>
    <cellStyle name="Accent4 269" xfId="16805"/>
    <cellStyle name="Accent4 27" xfId="955"/>
    <cellStyle name="Accent4 270" xfId="16806"/>
    <cellStyle name="Accent4 271" xfId="16807"/>
    <cellStyle name="Accent4 272" xfId="16808"/>
    <cellStyle name="Accent4 273" xfId="16809"/>
    <cellStyle name="Accent4 274" xfId="16810"/>
    <cellStyle name="Accent4 275" xfId="16811"/>
    <cellStyle name="Accent4 276" xfId="16812"/>
    <cellStyle name="Accent4 277" xfId="16813"/>
    <cellStyle name="Accent4 278" xfId="16814"/>
    <cellStyle name="Accent4 279" xfId="16815"/>
    <cellStyle name="Accent4 28" xfId="956"/>
    <cellStyle name="Accent4 280" xfId="16816"/>
    <cellStyle name="Accent4 281" xfId="16817"/>
    <cellStyle name="Accent4 282" xfId="16818"/>
    <cellStyle name="Accent4 283" xfId="16819"/>
    <cellStyle name="Accent4 284" xfId="16820"/>
    <cellStyle name="Accent4 285" xfId="16821"/>
    <cellStyle name="Accent4 286" xfId="16822"/>
    <cellStyle name="Accent4 287" xfId="16823"/>
    <cellStyle name="Accent4 288" xfId="16824"/>
    <cellStyle name="Accent4 289" xfId="16825"/>
    <cellStyle name="Accent4 29" xfId="957"/>
    <cellStyle name="Accent4 290" xfId="16826"/>
    <cellStyle name="Accent4 291" xfId="16827"/>
    <cellStyle name="Accent4 292" xfId="16828"/>
    <cellStyle name="Accent4 293" xfId="16829"/>
    <cellStyle name="Accent4 294" xfId="16830"/>
    <cellStyle name="Accent4 295" xfId="16831"/>
    <cellStyle name="Accent4 296" xfId="16832"/>
    <cellStyle name="Accent4 297" xfId="16833"/>
    <cellStyle name="Accent4 298" xfId="16834"/>
    <cellStyle name="Accent4 299" xfId="16835"/>
    <cellStyle name="Accent4 3" xfId="958"/>
    <cellStyle name="Accent4 3 2" xfId="959"/>
    <cellStyle name="Accent4 30" xfId="960"/>
    <cellStyle name="Accent4 300" xfId="16836"/>
    <cellStyle name="Accent4 301" xfId="16837"/>
    <cellStyle name="Accent4 302" xfId="16838"/>
    <cellStyle name="Accent4 303" xfId="16839"/>
    <cellStyle name="Accent4 304" xfId="16840"/>
    <cellStyle name="Accent4 305" xfId="16841"/>
    <cellStyle name="Accent4 306" xfId="16842"/>
    <cellStyle name="Accent4 307" xfId="16843"/>
    <cellStyle name="Accent4 308" xfId="16844"/>
    <cellStyle name="Accent4 309" xfId="16845"/>
    <cellStyle name="Accent4 31" xfId="961"/>
    <cellStyle name="Accent4 310" xfId="16846"/>
    <cellStyle name="Accent4 311" xfId="16847"/>
    <cellStyle name="Accent4 312" xfId="16848"/>
    <cellStyle name="Accent4 313" xfId="16849"/>
    <cellStyle name="Accent4 314" xfId="16850"/>
    <cellStyle name="Accent4 315" xfId="16851"/>
    <cellStyle name="Accent4 316" xfId="16852"/>
    <cellStyle name="Accent4 317" xfId="16853"/>
    <cellStyle name="Accent4 318" xfId="16854"/>
    <cellStyle name="Accent4 319" xfId="16855"/>
    <cellStyle name="Accent4 32" xfId="962"/>
    <cellStyle name="Accent4 320" xfId="16856"/>
    <cellStyle name="Accent4 321" xfId="16857"/>
    <cellStyle name="Accent4 322" xfId="16858"/>
    <cellStyle name="Accent4 33" xfId="963"/>
    <cellStyle name="Accent4 34" xfId="964"/>
    <cellStyle name="Accent4 35" xfId="965"/>
    <cellStyle name="Accent4 36" xfId="966"/>
    <cellStyle name="Accent4 37" xfId="967"/>
    <cellStyle name="Accent4 38" xfId="968"/>
    <cellStyle name="Accent4 39" xfId="969"/>
    <cellStyle name="Accent4 4" xfId="970"/>
    <cellStyle name="Accent4 40" xfId="971"/>
    <cellStyle name="Accent4 41" xfId="972"/>
    <cellStyle name="Accent4 42" xfId="973"/>
    <cellStyle name="Accent4 43" xfId="974"/>
    <cellStyle name="Accent4 44" xfId="975"/>
    <cellStyle name="Accent4 45" xfId="976"/>
    <cellStyle name="Accent4 46" xfId="977"/>
    <cellStyle name="Accent4 47" xfId="978"/>
    <cellStyle name="Accent4 48" xfId="979"/>
    <cellStyle name="Accent4 49" xfId="980"/>
    <cellStyle name="Accent4 5" xfId="981"/>
    <cellStyle name="Accent4 50" xfId="982"/>
    <cellStyle name="Accent4 51" xfId="983"/>
    <cellStyle name="Accent4 52" xfId="984"/>
    <cellStyle name="Accent4 53" xfId="985"/>
    <cellStyle name="Accent4 54" xfId="986"/>
    <cellStyle name="Accent4 55" xfId="987"/>
    <cellStyle name="Accent4 56" xfId="988"/>
    <cellStyle name="Accent4 57" xfId="989"/>
    <cellStyle name="Accent4 58" xfId="990"/>
    <cellStyle name="Accent4 59" xfId="991"/>
    <cellStyle name="Accent4 6" xfId="992"/>
    <cellStyle name="Accent4 60" xfId="993"/>
    <cellStyle name="Accent4 61" xfId="994"/>
    <cellStyle name="Accent4 62" xfId="995"/>
    <cellStyle name="Accent4 63" xfId="996"/>
    <cellStyle name="Accent4 64" xfId="997"/>
    <cellStyle name="Accent4 65" xfId="998"/>
    <cellStyle name="Accent4 66" xfId="999"/>
    <cellStyle name="Accent4 67" xfId="1000"/>
    <cellStyle name="Accent4 68" xfId="1001"/>
    <cellStyle name="Accent4 69" xfId="1002"/>
    <cellStyle name="Accent4 7" xfId="1003"/>
    <cellStyle name="Accent4 7 2" xfId="1004"/>
    <cellStyle name="Accent4 7 3" xfId="1005"/>
    <cellStyle name="Accent4 7 4" xfId="1006"/>
    <cellStyle name="Accent4 70" xfId="1007"/>
    <cellStyle name="Accent4 71" xfId="1008"/>
    <cellStyle name="Accent4 72" xfId="1009"/>
    <cellStyle name="Accent4 73" xfId="1010"/>
    <cellStyle name="Accent4 74" xfId="1011"/>
    <cellStyle name="Accent4 75" xfId="1012"/>
    <cellStyle name="Accent4 76" xfId="1013"/>
    <cellStyle name="Accent4 77" xfId="1014"/>
    <cellStyle name="Accent4 78" xfId="1015"/>
    <cellStyle name="Accent4 79" xfId="1016"/>
    <cellStyle name="Accent4 8" xfId="1017"/>
    <cellStyle name="Accent4 8 2" xfId="1018"/>
    <cellStyle name="Accent4 8 3" xfId="1019"/>
    <cellStyle name="Accent4 8 4" xfId="1020"/>
    <cellStyle name="Accent4 80" xfId="1021"/>
    <cellStyle name="Accent4 81" xfId="1022"/>
    <cellStyle name="Accent4 82" xfId="1023"/>
    <cellStyle name="Accent4 83" xfId="1024"/>
    <cellStyle name="Accent4 84" xfId="1025"/>
    <cellStyle name="Accent4 85" xfId="1026"/>
    <cellStyle name="Accent4 86" xfId="1027"/>
    <cellStyle name="Accent4 87" xfId="1028"/>
    <cellStyle name="Accent4 88" xfId="1029"/>
    <cellStyle name="Accent4 89" xfId="1030"/>
    <cellStyle name="Accent4 9" xfId="1031"/>
    <cellStyle name="Accent4 9 2" xfId="1032"/>
    <cellStyle name="Accent4 9 3" xfId="1033"/>
    <cellStyle name="Accent4 9 4" xfId="1034"/>
    <cellStyle name="Accent4 90" xfId="1035"/>
    <cellStyle name="Accent4 91" xfId="1036"/>
    <cellStyle name="Accent4 92" xfId="1037"/>
    <cellStyle name="Accent4 93" xfId="1038"/>
    <cellStyle name="Accent4 94" xfId="1039"/>
    <cellStyle name="Accent4 95" xfId="1040"/>
    <cellStyle name="Accent4 96" xfId="1041"/>
    <cellStyle name="Accent4 97" xfId="1042"/>
    <cellStyle name="Accent4 98" xfId="1043"/>
    <cellStyle name="Accent4 99" xfId="1044"/>
    <cellStyle name="Accent5 - 20%" xfId="1045"/>
    <cellStyle name="Accent5 - 20% 2" xfId="1046"/>
    <cellStyle name="Accent5 - 20% 3" xfId="1047"/>
    <cellStyle name="Accent5 - 20% 4" xfId="1048"/>
    <cellStyle name="Accent5 - 20%_AMI Operations 2" xfId="1049"/>
    <cellStyle name="Accent5 - 40%" xfId="1050"/>
    <cellStyle name="Accent5 - 40% 2" xfId="1051"/>
    <cellStyle name="Accent5 - 40% 3" xfId="1052"/>
    <cellStyle name="Accent5 - 40%_AMI Operations 2" xfId="1053"/>
    <cellStyle name="Accent5 - 60%" xfId="1054"/>
    <cellStyle name="Accent5 - 60% 2" xfId="1055"/>
    <cellStyle name="Accent5 - 60%_April 2012 - Infrastructure" xfId="1056"/>
    <cellStyle name="Accent5 10" xfId="1057"/>
    <cellStyle name="Accent5 10 2" xfId="1058"/>
    <cellStyle name="Accent5 100" xfId="16859"/>
    <cellStyle name="Accent5 101" xfId="16860"/>
    <cellStyle name="Accent5 102" xfId="16861"/>
    <cellStyle name="Accent5 103" xfId="16862"/>
    <cellStyle name="Accent5 104" xfId="16863"/>
    <cellStyle name="Accent5 105" xfId="16864"/>
    <cellStyle name="Accent5 106" xfId="16865"/>
    <cellStyle name="Accent5 107" xfId="16866"/>
    <cellStyle name="Accent5 108" xfId="16867"/>
    <cellStyle name="Accent5 109" xfId="16868"/>
    <cellStyle name="Accent5 11" xfId="1059"/>
    <cellStyle name="Accent5 11 2" xfId="1060"/>
    <cellStyle name="Accent5 110" xfId="16869"/>
    <cellStyle name="Accent5 111" xfId="16870"/>
    <cellStyle name="Accent5 112" xfId="16871"/>
    <cellStyle name="Accent5 113" xfId="16872"/>
    <cellStyle name="Accent5 114" xfId="16873"/>
    <cellStyle name="Accent5 115" xfId="16874"/>
    <cellStyle name="Accent5 116" xfId="16875"/>
    <cellStyle name="Accent5 117" xfId="16876"/>
    <cellStyle name="Accent5 118" xfId="16877"/>
    <cellStyle name="Accent5 119" xfId="16878"/>
    <cellStyle name="Accent5 12" xfId="1061"/>
    <cellStyle name="Accent5 12 2" xfId="1062"/>
    <cellStyle name="Accent5 120" xfId="16879"/>
    <cellStyle name="Accent5 121" xfId="16880"/>
    <cellStyle name="Accent5 122" xfId="16881"/>
    <cellStyle name="Accent5 123" xfId="16882"/>
    <cellStyle name="Accent5 124" xfId="16883"/>
    <cellStyle name="Accent5 125" xfId="16884"/>
    <cellStyle name="Accent5 126" xfId="16885"/>
    <cellStyle name="Accent5 127" xfId="16886"/>
    <cellStyle name="Accent5 128" xfId="16887"/>
    <cellStyle name="Accent5 129" xfId="16888"/>
    <cellStyle name="Accent5 13" xfId="1063"/>
    <cellStyle name="Accent5 13 2" xfId="1064"/>
    <cellStyle name="Accent5 130" xfId="16889"/>
    <cellStyle name="Accent5 131" xfId="16890"/>
    <cellStyle name="Accent5 132" xfId="16891"/>
    <cellStyle name="Accent5 133" xfId="16892"/>
    <cellStyle name="Accent5 134" xfId="16893"/>
    <cellStyle name="Accent5 135" xfId="16894"/>
    <cellStyle name="Accent5 136" xfId="16895"/>
    <cellStyle name="Accent5 137" xfId="16896"/>
    <cellStyle name="Accent5 138" xfId="16897"/>
    <cellStyle name="Accent5 139" xfId="16898"/>
    <cellStyle name="Accent5 14" xfId="1065"/>
    <cellStyle name="Accent5 14 2" xfId="1066"/>
    <cellStyle name="Accent5 140" xfId="16899"/>
    <cellStyle name="Accent5 141" xfId="16900"/>
    <cellStyle name="Accent5 142" xfId="16901"/>
    <cellStyle name="Accent5 143" xfId="16902"/>
    <cellStyle name="Accent5 144" xfId="16903"/>
    <cellStyle name="Accent5 145" xfId="16904"/>
    <cellStyle name="Accent5 146" xfId="16905"/>
    <cellStyle name="Accent5 147" xfId="16906"/>
    <cellStyle name="Accent5 148" xfId="16907"/>
    <cellStyle name="Accent5 149" xfId="16908"/>
    <cellStyle name="Accent5 15" xfId="1067"/>
    <cellStyle name="Accent5 15 2" xfId="1068"/>
    <cellStyle name="Accent5 150" xfId="16909"/>
    <cellStyle name="Accent5 151" xfId="16910"/>
    <cellStyle name="Accent5 152" xfId="16911"/>
    <cellStyle name="Accent5 153" xfId="16912"/>
    <cellStyle name="Accent5 154" xfId="16913"/>
    <cellStyle name="Accent5 155" xfId="16914"/>
    <cellStyle name="Accent5 156" xfId="16915"/>
    <cellStyle name="Accent5 157" xfId="16916"/>
    <cellStyle name="Accent5 158" xfId="16917"/>
    <cellStyle name="Accent5 159" xfId="16918"/>
    <cellStyle name="Accent5 16" xfId="1069"/>
    <cellStyle name="Accent5 16 2" xfId="1070"/>
    <cellStyle name="Accent5 160" xfId="16919"/>
    <cellStyle name="Accent5 161" xfId="16920"/>
    <cellStyle name="Accent5 162" xfId="16921"/>
    <cellStyle name="Accent5 163" xfId="16922"/>
    <cellStyle name="Accent5 164" xfId="16923"/>
    <cellStyle name="Accent5 165" xfId="16924"/>
    <cellStyle name="Accent5 166" xfId="16925"/>
    <cellStyle name="Accent5 167" xfId="16926"/>
    <cellStyle name="Accent5 168" xfId="16927"/>
    <cellStyle name="Accent5 169" xfId="16928"/>
    <cellStyle name="Accent5 17" xfId="1071"/>
    <cellStyle name="Accent5 17 2" xfId="1072"/>
    <cellStyle name="Accent5 170" xfId="16929"/>
    <cellStyle name="Accent5 171" xfId="16930"/>
    <cellStyle name="Accent5 172" xfId="16931"/>
    <cellStyle name="Accent5 173" xfId="16932"/>
    <cellStyle name="Accent5 174" xfId="16933"/>
    <cellStyle name="Accent5 175" xfId="16934"/>
    <cellStyle name="Accent5 176" xfId="16935"/>
    <cellStyle name="Accent5 177" xfId="16936"/>
    <cellStyle name="Accent5 178" xfId="16937"/>
    <cellStyle name="Accent5 179" xfId="16938"/>
    <cellStyle name="Accent5 18" xfId="1073"/>
    <cellStyle name="Accent5 18 2" xfId="1074"/>
    <cellStyle name="Accent5 180" xfId="16939"/>
    <cellStyle name="Accent5 181" xfId="16940"/>
    <cellStyle name="Accent5 182" xfId="16941"/>
    <cellStyle name="Accent5 183" xfId="16942"/>
    <cellStyle name="Accent5 184" xfId="16943"/>
    <cellStyle name="Accent5 185" xfId="16944"/>
    <cellStyle name="Accent5 186" xfId="16945"/>
    <cellStyle name="Accent5 187" xfId="16946"/>
    <cellStyle name="Accent5 188" xfId="16947"/>
    <cellStyle name="Accent5 189" xfId="16948"/>
    <cellStyle name="Accent5 19" xfId="1075"/>
    <cellStyle name="Accent5 19 2" xfId="1076"/>
    <cellStyle name="Accent5 190" xfId="16949"/>
    <cellStyle name="Accent5 191" xfId="16950"/>
    <cellStyle name="Accent5 192" xfId="16951"/>
    <cellStyle name="Accent5 193" xfId="16952"/>
    <cellStyle name="Accent5 194" xfId="16953"/>
    <cellStyle name="Accent5 195" xfId="16954"/>
    <cellStyle name="Accent5 196" xfId="16955"/>
    <cellStyle name="Accent5 197" xfId="16956"/>
    <cellStyle name="Accent5 198" xfId="16957"/>
    <cellStyle name="Accent5 199" xfId="16958"/>
    <cellStyle name="Accent5 2" xfId="1077"/>
    <cellStyle name="Accent5 2 2" xfId="1078"/>
    <cellStyle name="Accent5 2 3" xfId="1079"/>
    <cellStyle name="Accent5 2 4" xfId="1080"/>
    <cellStyle name="Accent5 2 5" xfId="8670"/>
    <cellStyle name="Accent5 20" xfId="1081"/>
    <cellStyle name="Accent5 20 2" xfId="1082"/>
    <cellStyle name="Accent5 200" xfId="16959"/>
    <cellStyle name="Accent5 201" xfId="16960"/>
    <cellStyle name="Accent5 202" xfId="16961"/>
    <cellStyle name="Accent5 203" xfId="16962"/>
    <cellStyle name="Accent5 204" xfId="16963"/>
    <cellStyle name="Accent5 205" xfId="16964"/>
    <cellStyle name="Accent5 206" xfId="16965"/>
    <cellStyle name="Accent5 207" xfId="16966"/>
    <cellStyle name="Accent5 208" xfId="16967"/>
    <cellStyle name="Accent5 209" xfId="16968"/>
    <cellStyle name="Accent5 21" xfId="1083"/>
    <cellStyle name="Accent5 21 2" xfId="1084"/>
    <cellStyle name="Accent5 210" xfId="16969"/>
    <cellStyle name="Accent5 211" xfId="16970"/>
    <cellStyle name="Accent5 212" xfId="16971"/>
    <cellStyle name="Accent5 213" xfId="16972"/>
    <cellStyle name="Accent5 214" xfId="16973"/>
    <cellStyle name="Accent5 215" xfId="16974"/>
    <cellStyle name="Accent5 216" xfId="16975"/>
    <cellStyle name="Accent5 217" xfId="16976"/>
    <cellStyle name="Accent5 218" xfId="16977"/>
    <cellStyle name="Accent5 219" xfId="16978"/>
    <cellStyle name="Accent5 22" xfId="1085"/>
    <cellStyle name="Accent5 22 2" xfId="1086"/>
    <cellStyle name="Accent5 220" xfId="16979"/>
    <cellStyle name="Accent5 221" xfId="16980"/>
    <cellStyle name="Accent5 222" xfId="16981"/>
    <cellStyle name="Accent5 223" xfId="16982"/>
    <cellStyle name="Accent5 224" xfId="16983"/>
    <cellStyle name="Accent5 225" xfId="16984"/>
    <cellStyle name="Accent5 226" xfId="16985"/>
    <cellStyle name="Accent5 227" xfId="16986"/>
    <cellStyle name="Accent5 228" xfId="16987"/>
    <cellStyle name="Accent5 229" xfId="16988"/>
    <cellStyle name="Accent5 23" xfId="1087"/>
    <cellStyle name="Accent5 23 2" xfId="1088"/>
    <cellStyle name="Accent5 230" xfId="16989"/>
    <cellStyle name="Accent5 231" xfId="16990"/>
    <cellStyle name="Accent5 232" xfId="16991"/>
    <cellStyle name="Accent5 233" xfId="16992"/>
    <cellStyle name="Accent5 234" xfId="16993"/>
    <cellStyle name="Accent5 235" xfId="16994"/>
    <cellStyle name="Accent5 236" xfId="16995"/>
    <cellStyle name="Accent5 237" xfId="16996"/>
    <cellStyle name="Accent5 238" xfId="16997"/>
    <cellStyle name="Accent5 239" xfId="16998"/>
    <cellStyle name="Accent5 24" xfId="1089"/>
    <cellStyle name="Accent5 24 2" xfId="1090"/>
    <cellStyle name="Accent5 240" xfId="16999"/>
    <cellStyle name="Accent5 241" xfId="17000"/>
    <cellStyle name="Accent5 242" xfId="17001"/>
    <cellStyle name="Accent5 243" xfId="17002"/>
    <cellStyle name="Accent5 244" xfId="17003"/>
    <cellStyle name="Accent5 245" xfId="17004"/>
    <cellStyle name="Accent5 246" xfId="17005"/>
    <cellStyle name="Accent5 247" xfId="17006"/>
    <cellStyle name="Accent5 248" xfId="17007"/>
    <cellStyle name="Accent5 249" xfId="17008"/>
    <cellStyle name="Accent5 25" xfId="1091"/>
    <cellStyle name="Accent5 25 2" xfId="1092"/>
    <cellStyle name="Accent5 250" xfId="17009"/>
    <cellStyle name="Accent5 251" xfId="17010"/>
    <cellStyle name="Accent5 252" xfId="17011"/>
    <cellStyle name="Accent5 253" xfId="17012"/>
    <cellStyle name="Accent5 254" xfId="17013"/>
    <cellStyle name="Accent5 255" xfId="17014"/>
    <cellStyle name="Accent5 256" xfId="17015"/>
    <cellStyle name="Accent5 257" xfId="17016"/>
    <cellStyle name="Accent5 258" xfId="17017"/>
    <cellStyle name="Accent5 259" xfId="17018"/>
    <cellStyle name="Accent5 26" xfId="1093"/>
    <cellStyle name="Accent5 260" xfId="17019"/>
    <cellStyle name="Accent5 261" xfId="17020"/>
    <cellStyle name="Accent5 262" xfId="17021"/>
    <cellStyle name="Accent5 263" xfId="17022"/>
    <cellStyle name="Accent5 264" xfId="17023"/>
    <cellStyle name="Accent5 265" xfId="17024"/>
    <cellStyle name="Accent5 266" xfId="17025"/>
    <cellStyle name="Accent5 267" xfId="17026"/>
    <cellStyle name="Accent5 268" xfId="17027"/>
    <cellStyle name="Accent5 269" xfId="17028"/>
    <cellStyle name="Accent5 27" xfId="1094"/>
    <cellStyle name="Accent5 270" xfId="17029"/>
    <cellStyle name="Accent5 271" xfId="17030"/>
    <cellStyle name="Accent5 272" xfId="17031"/>
    <cellStyle name="Accent5 273" xfId="17032"/>
    <cellStyle name="Accent5 274" xfId="17033"/>
    <cellStyle name="Accent5 275" xfId="17034"/>
    <cellStyle name="Accent5 276" xfId="17035"/>
    <cellStyle name="Accent5 277" xfId="17036"/>
    <cellStyle name="Accent5 278" xfId="17037"/>
    <cellStyle name="Accent5 279" xfId="17038"/>
    <cellStyle name="Accent5 28" xfId="1095"/>
    <cellStyle name="Accent5 280" xfId="17039"/>
    <cellStyle name="Accent5 281" xfId="17040"/>
    <cellStyle name="Accent5 282" xfId="17041"/>
    <cellStyle name="Accent5 283" xfId="17042"/>
    <cellStyle name="Accent5 284" xfId="17043"/>
    <cellStyle name="Accent5 285" xfId="17044"/>
    <cellStyle name="Accent5 286" xfId="17045"/>
    <cellStyle name="Accent5 287" xfId="17046"/>
    <cellStyle name="Accent5 288" xfId="17047"/>
    <cellStyle name="Accent5 289" xfId="17048"/>
    <cellStyle name="Accent5 29" xfId="1096"/>
    <cellStyle name="Accent5 290" xfId="17049"/>
    <cellStyle name="Accent5 291" xfId="17050"/>
    <cellStyle name="Accent5 292" xfId="17051"/>
    <cellStyle name="Accent5 293" xfId="17052"/>
    <cellStyle name="Accent5 294" xfId="17053"/>
    <cellStyle name="Accent5 295" xfId="17054"/>
    <cellStyle name="Accent5 296" xfId="17055"/>
    <cellStyle name="Accent5 297" xfId="17056"/>
    <cellStyle name="Accent5 298" xfId="17057"/>
    <cellStyle name="Accent5 299" xfId="17058"/>
    <cellStyle name="Accent5 3" xfId="1097"/>
    <cellStyle name="Accent5 3 2" xfId="1098"/>
    <cellStyle name="Accent5 30" xfId="1099"/>
    <cellStyle name="Accent5 300" xfId="17059"/>
    <cellStyle name="Accent5 301" xfId="17060"/>
    <cellStyle name="Accent5 302" xfId="17061"/>
    <cellStyle name="Accent5 303" xfId="17062"/>
    <cellStyle name="Accent5 304" xfId="17063"/>
    <cellStyle name="Accent5 305" xfId="17064"/>
    <cellStyle name="Accent5 306" xfId="17065"/>
    <cellStyle name="Accent5 307" xfId="17066"/>
    <cellStyle name="Accent5 308" xfId="17067"/>
    <cellStyle name="Accent5 309" xfId="17068"/>
    <cellStyle name="Accent5 31" xfId="1100"/>
    <cellStyle name="Accent5 310" xfId="17069"/>
    <cellStyle name="Accent5 311" xfId="17070"/>
    <cellStyle name="Accent5 312" xfId="17071"/>
    <cellStyle name="Accent5 313" xfId="17072"/>
    <cellStyle name="Accent5 314" xfId="17073"/>
    <cellStyle name="Accent5 315" xfId="17074"/>
    <cellStyle name="Accent5 316" xfId="17075"/>
    <cellStyle name="Accent5 317" xfId="17076"/>
    <cellStyle name="Accent5 318" xfId="17077"/>
    <cellStyle name="Accent5 319" xfId="17078"/>
    <cellStyle name="Accent5 32" xfId="1101"/>
    <cellStyle name="Accent5 320" xfId="17079"/>
    <cellStyle name="Accent5 321" xfId="17080"/>
    <cellStyle name="Accent5 322" xfId="17081"/>
    <cellStyle name="Accent5 33" xfId="1102"/>
    <cellStyle name="Accent5 34" xfId="1103"/>
    <cellStyle name="Accent5 35" xfId="1104"/>
    <cellStyle name="Accent5 36" xfId="1105"/>
    <cellStyle name="Accent5 37" xfId="1106"/>
    <cellStyle name="Accent5 38" xfId="1107"/>
    <cellStyle name="Accent5 39" xfId="1108"/>
    <cellStyle name="Accent5 4" xfId="1109"/>
    <cellStyle name="Accent5 4 2" xfId="1110"/>
    <cellStyle name="Accent5 40" xfId="1111"/>
    <cellStyle name="Accent5 41" xfId="1112"/>
    <cellStyle name="Accent5 42" xfId="1113"/>
    <cellStyle name="Accent5 43" xfId="1114"/>
    <cellStyle name="Accent5 44" xfId="1115"/>
    <cellStyle name="Accent5 45" xfId="1116"/>
    <cellStyle name="Accent5 46" xfId="1117"/>
    <cellStyle name="Accent5 47" xfId="1118"/>
    <cellStyle name="Accent5 48" xfId="1119"/>
    <cellStyle name="Accent5 49" xfId="1120"/>
    <cellStyle name="Accent5 5" xfId="1121"/>
    <cellStyle name="Accent5 5 2" xfId="1122"/>
    <cellStyle name="Accent5 50" xfId="1123"/>
    <cellStyle name="Accent5 51" xfId="1124"/>
    <cellStyle name="Accent5 52" xfId="1125"/>
    <cellStyle name="Accent5 53" xfId="1126"/>
    <cellStyle name="Accent5 54" xfId="1127"/>
    <cellStyle name="Accent5 55" xfId="1128"/>
    <cellStyle name="Accent5 56" xfId="1129"/>
    <cellStyle name="Accent5 57" xfId="1130"/>
    <cellStyle name="Accent5 58" xfId="1131"/>
    <cellStyle name="Accent5 59" xfId="1132"/>
    <cellStyle name="Accent5 6" xfId="1133"/>
    <cellStyle name="Accent5 6 2" xfId="1134"/>
    <cellStyle name="Accent5 60" xfId="1135"/>
    <cellStyle name="Accent5 61" xfId="1136"/>
    <cellStyle name="Accent5 62" xfId="1137"/>
    <cellStyle name="Accent5 63" xfId="1138"/>
    <cellStyle name="Accent5 64" xfId="1139"/>
    <cellStyle name="Accent5 65" xfId="1140"/>
    <cellStyle name="Accent5 66" xfId="1141"/>
    <cellStyle name="Accent5 67" xfId="1142"/>
    <cellStyle name="Accent5 68" xfId="1143"/>
    <cellStyle name="Accent5 69" xfId="1144"/>
    <cellStyle name="Accent5 7" xfId="1145"/>
    <cellStyle name="Accent5 7 2" xfId="1146"/>
    <cellStyle name="Accent5 7 3" xfId="1147"/>
    <cellStyle name="Accent5 7 4" xfId="1148"/>
    <cellStyle name="Accent5 7_CS Indicators" xfId="1149"/>
    <cellStyle name="Accent5 70" xfId="1150"/>
    <cellStyle name="Accent5 71" xfId="1151"/>
    <cellStyle name="Accent5 72" xfId="1152"/>
    <cellStyle name="Accent5 73" xfId="1153"/>
    <cellStyle name="Accent5 74" xfId="1154"/>
    <cellStyle name="Accent5 75" xfId="1155"/>
    <cellStyle name="Accent5 76" xfId="1156"/>
    <cellStyle name="Accent5 77" xfId="1157"/>
    <cellStyle name="Accent5 78" xfId="1158"/>
    <cellStyle name="Accent5 79" xfId="1159"/>
    <cellStyle name="Accent5 8" xfId="1160"/>
    <cellStyle name="Accent5 8 2" xfId="1161"/>
    <cellStyle name="Accent5 8 3" xfId="1162"/>
    <cellStyle name="Accent5 80" xfId="1163"/>
    <cellStyle name="Accent5 81" xfId="1164"/>
    <cellStyle name="Accent5 82" xfId="1165"/>
    <cellStyle name="Accent5 83" xfId="1166"/>
    <cellStyle name="Accent5 84" xfId="1167"/>
    <cellStyle name="Accent5 85" xfId="1168"/>
    <cellStyle name="Accent5 86" xfId="1169"/>
    <cellStyle name="Accent5 87" xfId="1170"/>
    <cellStyle name="Accent5 88" xfId="1171"/>
    <cellStyle name="Accent5 89" xfId="1172"/>
    <cellStyle name="Accent5 9" xfId="1173"/>
    <cellStyle name="Accent5 9 2" xfId="1174"/>
    <cellStyle name="Accent5 9 3" xfId="1175"/>
    <cellStyle name="Accent5 90" xfId="1176"/>
    <cellStyle name="Accent5 91" xfId="1177"/>
    <cellStyle name="Accent5 92" xfId="1178"/>
    <cellStyle name="Accent5 93" xfId="1179"/>
    <cellStyle name="Accent5 94" xfId="1180"/>
    <cellStyle name="Accent5 95" xfId="1181"/>
    <cellStyle name="Accent5 96" xfId="1182"/>
    <cellStyle name="Accent5 97" xfId="17082"/>
    <cellStyle name="Accent5 98" xfId="17083"/>
    <cellStyle name="Accent5 99" xfId="17084"/>
    <cellStyle name="Accent6 - 20%" xfId="1183"/>
    <cellStyle name="Accent6 - 20% 2" xfId="1184"/>
    <cellStyle name="Accent6 - 20% 3" xfId="1185"/>
    <cellStyle name="Accent6 - 20%_AMI Operations 2" xfId="1186"/>
    <cellStyle name="Accent6 - 40%" xfId="1187"/>
    <cellStyle name="Accent6 - 40% 2" xfId="1188"/>
    <cellStyle name="Accent6 - 40% 3" xfId="1189"/>
    <cellStyle name="Accent6 - 40% 4" xfId="1190"/>
    <cellStyle name="Accent6 - 40%_AMI Operations 2" xfId="1191"/>
    <cellStyle name="Accent6 - 60%" xfId="1192"/>
    <cellStyle name="Accent6 - 60% 2" xfId="1193"/>
    <cellStyle name="Accent6 - 60%_April 2012 - Infrastructure" xfId="1194"/>
    <cellStyle name="Accent6 10" xfId="1195"/>
    <cellStyle name="Accent6 10 2" xfId="1196"/>
    <cellStyle name="Accent6 100" xfId="1197"/>
    <cellStyle name="Accent6 101" xfId="1198"/>
    <cellStyle name="Accent6 102" xfId="1199"/>
    <cellStyle name="Accent6 103" xfId="1200"/>
    <cellStyle name="Accent6 104" xfId="1201"/>
    <cellStyle name="Accent6 105" xfId="1202"/>
    <cellStyle name="Accent6 106" xfId="17085"/>
    <cellStyle name="Accent6 107" xfId="17086"/>
    <cellStyle name="Accent6 108" xfId="17087"/>
    <cellStyle name="Accent6 109" xfId="17088"/>
    <cellStyle name="Accent6 11" xfId="1203"/>
    <cellStyle name="Accent6 11 2" xfId="1204"/>
    <cellStyle name="Accent6 110" xfId="17089"/>
    <cellStyle name="Accent6 111" xfId="17090"/>
    <cellStyle name="Accent6 112" xfId="17091"/>
    <cellStyle name="Accent6 113" xfId="17092"/>
    <cellStyle name="Accent6 114" xfId="17093"/>
    <cellStyle name="Accent6 115" xfId="17094"/>
    <cellStyle name="Accent6 116" xfId="17095"/>
    <cellStyle name="Accent6 117" xfId="17096"/>
    <cellStyle name="Accent6 118" xfId="17097"/>
    <cellStyle name="Accent6 119" xfId="17098"/>
    <cellStyle name="Accent6 12" xfId="1205"/>
    <cellStyle name="Accent6 12 2" xfId="1206"/>
    <cellStyle name="Accent6 120" xfId="17099"/>
    <cellStyle name="Accent6 121" xfId="17100"/>
    <cellStyle name="Accent6 122" xfId="17101"/>
    <cellStyle name="Accent6 123" xfId="17102"/>
    <cellStyle name="Accent6 124" xfId="17103"/>
    <cellStyle name="Accent6 125" xfId="17104"/>
    <cellStyle name="Accent6 126" xfId="17105"/>
    <cellStyle name="Accent6 127" xfId="17106"/>
    <cellStyle name="Accent6 128" xfId="17107"/>
    <cellStyle name="Accent6 129" xfId="17108"/>
    <cellStyle name="Accent6 13" xfId="1207"/>
    <cellStyle name="Accent6 13 2" xfId="1208"/>
    <cellStyle name="Accent6 13 3" xfId="1209"/>
    <cellStyle name="Accent6 13_CS Indicators" xfId="1210"/>
    <cellStyle name="Accent6 130" xfId="17109"/>
    <cellStyle name="Accent6 131" xfId="17110"/>
    <cellStyle name="Accent6 132" xfId="17111"/>
    <cellStyle name="Accent6 133" xfId="17112"/>
    <cellStyle name="Accent6 134" xfId="17113"/>
    <cellStyle name="Accent6 135" xfId="17114"/>
    <cellStyle name="Accent6 136" xfId="17115"/>
    <cellStyle name="Accent6 137" xfId="17116"/>
    <cellStyle name="Accent6 138" xfId="17117"/>
    <cellStyle name="Accent6 139" xfId="17118"/>
    <cellStyle name="Accent6 14" xfId="1211"/>
    <cellStyle name="Accent6 14 2" xfId="1212"/>
    <cellStyle name="Accent6 14 3" xfId="1213"/>
    <cellStyle name="Accent6 14_CS Indicators" xfId="1214"/>
    <cellStyle name="Accent6 140" xfId="17119"/>
    <cellStyle name="Accent6 141" xfId="17120"/>
    <cellStyle name="Accent6 142" xfId="17121"/>
    <cellStyle name="Accent6 143" xfId="17122"/>
    <cellStyle name="Accent6 144" xfId="17123"/>
    <cellStyle name="Accent6 145" xfId="17124"/>
    <cellStyle name="Accent6 146" xfId="17125"/>
    <cellStyle name="Accent6 147" xfId="17126"/>
    <cellStyle name="Accent6 148" xfId="17127"/>
    <cellStyle name="Accent6 149" xfId="17128"/>
    <cellStyle name="Accent6 15" xfId="1215"/>
    <cellStyle name="Accent6 15 2" xfId="1216"/>
    <cellStyle name="Accent6 15 3" xfId="1217"/>
    <cellStyle name="Accent6 15_CS Indicators" xfId="1218"/>
    <cellStyle name="Accent6 150" xfId="17129"/>
    <cellStyle name="Accent6 151" xfId="17130"/>
    <cellStyle name="Accent6 152" xfId="17131"/>
    <cellStyle name="Accent6 153" xfId="17132"/>
    <cellStyle name="Accent6 154" xfId="17133"/>
    <cellStyle name="Accent6 155" xfId="17134"/>
    <cellStyle name="Accent6 156" xfId="17135"/>
    <cellStyle name="Accent6 157" xfId="17136"/>
    <cellStyle name="Accent6 158" xfId="17137"/>
    <cellStyle name="Accent6 159" xfId="17138"/>
    <cellStyle name="Accent6 16" xfId="1219"/>
    <cellStyle name="Accent6 16 2" xfId="1220"/>
    <cellStyle name="Accent6 16 3" xfId="1221"/>
    <cellStyle name="Accent6 16_CS Indicators" xfId="1222"/>
    <cellStyle name="Accent6 160" xfId="17139"/>
    <cellStyle name="Accent6 161" xfId="17140"/>
    <cellStyle name="Accent6 162" xfId="17141"/>
    <cellStyle name="Accent6 163" xfId="17142"/>
    <cellStyle name="Accent6 164" xfId="17143"/>
    <cellStyle name="Accent6 165" xfId="17144"/>
    <cellStyle name="Accent6 166" xfId="17145"/>
    <cellStyle name="Accent6 167" xfId="17146"/>
    <cellStyle name="Accent6 168" xfId="17147"/>
    <cellStyle name="Accent6 169" xfId="17148"/>
    <cellStyle name="Accent6 17" xfId="1223"/>
    <cellStyle name="Accent6 17 2" xfId="1224"/>
    <cellStyle name="Accent6 170" xfId="17149"/>
    <cellStyle name="Accent6 171" xfId="17150"/>
    <cellStyle name="Accent6 172" xfId="17151"/>
    <cellStyle name="Accent6 173" xfId="17152"/>
    <cellStyle name="Accent6 174" xfId="17153"/>
    <cellStyle name="Accent6 175" xfId="17154"/>
    <cellStyle name="Accent6 176" xfId="17155"/>
    <cellStyle name="Accent6 177" xfId="17156"/>
    <cellStyle name="Accent6 178" xfId="17157"/>
    <cellStyle name="Accent6 179" xfId="17158"/>
    <cellStyle name="Accent6 18" xfId="1225"/>
    <cellStyle name="Accent6 18 2" xfId="1226"/>
    <cellStyle name="Accent6 180" xfId="17159"/>
    <cellStyle name="Accent6 181" xfId="17160"/>
    <cellStyle name="Accent6 182" xfId="17161"/>
    <cellStyle name="Accent6 183" xfId="17162"/>
    <cellStyle name="Accent6 184" xfId="17163"/>
    <cellStyle name="Accent6 185" xfId="17164"/>
    <cellStyle name="Accent6 186" xfId="17165"/>
    <cellStyle name="Accent6 187" xfId="17166"/>
    <cellStyle name="Accent6 188" xfId="17167"/>
    <cellStyle name="Accent6 189" xfId="17168"/>
    <cellStyle name="Accent6 19" xfId="1227"/>
    <cellStyle name="Accent6 19 2" xfId="1228"/>
    <cellStyle name="Accent6 190" xfId="17169"/>
    <cellStyle name="Accent6 191" xfId="17170"/>
    <cellStyle name="Accent6 192" xfId="17171"/>
    <cellStyle name="Accent6 193" xfId="17172"/>
    <cellStyle name="Accent6 194" xfId="17173"/>
    <cellStyle name="Accent6 195" xfId="17174"/>
    <cellStyle name="Accent6 196" xfId="17175"/>
    <cellStyle name="Accent6 197" xfId="17176"/>
    <cellStyle name="Accent6 198" xfId="17177"/>
    <cellStyle name="Accent6 199" xfId="17178"/>
    <cellStyle name="Accent6 2" xfId="1229"/>
    <cellStyle name="Accent6 2 2" xfId="1230"/>
    <cellStyle name="Accent6 2 3" xfId="1231"/>
    <cellStyle name="Accent6 2 4" xfId="1232"/>
    <cellStyle name="Accent6 2 5" xfId="8671"/>
    <cellStyle name="Accent6 20" xfId="1233"/>
    <cellStyle name="Accent6 20 2" xfId="1234"/>
    <cellStyle name="Accent6 200" xfId="17179"/>
    <cellStyle name="Accent6 201" xfId="17180"/>
    <cellStyle name="Accent6 202" xfId="17181"/>
    <cellStyle name="Accent6 203" xfId="17182"/>
    <cellStyle name="Accent6 204" xfId="17183"/>
    <cellStyle name="Accent6 205" xfId="17184"/>
    <cellStyle name="Accent6 206" xfId="17185"/>
    <cellStyle name="Accent6 207" xfId="17186"/>
    <cellStyle name="Accent6 208" xfId="17187"/>
    <cellStyle name="Accent6 209" xfId="17188"/>
    <cellStyle name="Accent6 21" xfId="1235"/>
    <cellStyle name="Accent6 21 2" xfId="1236"/>
    <cellStyle name="Accent6 210" xfId="17189"/>
    <cellStyle name="Accent6 211" xfId="17190"/>
    <cellStyle name="Accent6 212" xfId="17191"/>
    <cellStyle name="Accent6 213" xfId="17192"/>
    <cellStyle name="Accent6 214" xfId="17193"/>
    <cellStyle name="Accent6 215" xfId="17194"/>
    <cellStyle name="Accent6 216" xfId="17195"/>
    <cellStyle name="Accent6 217" xfId="17196"/>
    <cellStyle name="Accent6 218" xfId="17197"/>
    <cellStyle name="Accent6 219" xfId="17198"/>
    <cellStyle name="Accent6 22" xfId="1237"/>
    <cellStyle name="Accent6 22 2" xfId="1238"/>
    <cellStyle name="Accent6 220" xfId="17199"/>
    <cellStyle name="Accent6 221" xfId="17200"/>
    <cellStyle name="Accent6 222" xfId="17201"/>
    <cellStyle name="Accent6 223" xfId="17202"/>
    <cellStyle name="Accent6 224" xfId="17203"/>
    <cellStyle name="Accent6 225" xfId="17204"/>
    <cellStyle name="Accent6 226" xfId="17205"/>
    <cellStyle name="Accent6 227" xfId="17206"/>
    <cellStyle name="Accent6 228" xfId="17207"/>
    <cellStyle name="Accent6 229" xfId="17208"/>
    <cellStyle name="Accent6 23" xfId="1239"/>
    <cellStyle name="Accent6 23 2" xfId="1240"/>
    <cellStyle name="Accent6 230" xfId="17209"/>
    <cellStyle name="Accent6 231" xfId="17210"/>
    <cellStyle name="Accent6 232" xfId="17211"/>
    <cellStyle name="Accent6 233" xfId="17212"/>
    <cellStyle name="Accent6 234" xfId="17213"/>
    <cellStyle name="Accent6 235" xfId="17214"/>
    <cellStyle name="Accent6 236" xfId="17215"/>
    <cellStyle name="Accent6 237" xfId="17216"/>
    <cellStyle name="Accent6 238" xfId="17217"/>
    <cellStyle name="Accent6 239" xfId="17218"/>
    <cellStyle name="Accent6 24" xfId="1241"/>
    <cellStyle name="Accent6 24 2" xfId="1242"/>
    <cellStyle name="Accent6 240" xfId="17219"/>
    <cellStyle name="Accent6 241" xfId="17220"/>
    <cellStyle name="Accent6 242" xfId="17221"/>
    <cellStyle name="Accent6 243" xfId="17222"/>
    <cellStyle name="Accent6 244" xfId="17223"/>
    <cellStyle name="Accent6 245" xfId="17224"/>
    <cellStyle name="Accent6 246" xfId="17225"/>
    <cellStyle name="Accent6 247" xfId="17226"/>
    <cellStyle name="Accent6 248" xfId="17227"/>
    <cellStyle name="Accent6 249" xfId="17228"/>
    <cellStyle name="Accent6 25" xfId="1243"/>
    <cellStyle name="Accent6 25 2" xfId="1244"/>
    <cellStyle name="Accent6 250" xfId="17229"/>
    <cellStyle name="Accent6 251" xfId="17230"/>
    <cellStyle name="Accent6 252" xfId="17231"/>
    <cellStyle name="Accent6 253" xfId="17232"/>
    <cellStyle name="Accent6 254" xfId="17233"/>
    <cellStyle name="Accent6 255" xfId="17234"/>
    <cellStyle name="Accent6 256" xfId="17235"/>
    <cellStyle name="Accent6 257" xfId="17236"/>
    <cellStyle name="Accent6 258" xfId="17237"/>
    <cellStyle name="Accent6 259" xfId="17238"/>
    <cellStyle name="Accent6 26" xfId="1245"/>
    <cellStyle name="Accent6 260" xfId="17239"/>
    <cellStyle name="Accent6 261" xfId="17240"/>
    <cellStyle name="Accent6 262" xfId="17241"/>
    <cellStyle name="Accent6 263" xfId="17242"/>
    <cellStyle name="Accent6 264" xfId="17243"/>
    <cellStyle name="Accent6 265" xfId="17244"/>
    <cellStyle name="Accent6 266" xfId="17245"/>
    <cellStyle name="Accent6 267" xfId="17246"/>
    <cellStyle name="Accent6 268" xfId="17247"/>
    <cellStyle name="Accent6 269" xfId="17248"/>
    <cellStyle name="Accent6 27" xfId="1246"/>
    <cellStyle name="Accent6 270" xfId="17249"/>
    <cellStyle name="Accent6 271" xfId="17250"/>
    <cellStyle name="Accent6 272" xfId="17251"/>
    <cellStyle name="Accent6 273" xfId="17252"/>
    <cellStyle name="Accent6 274" xfId="17253"/>
    <cellStyle name="Accent6 275" xfId="17254"/>
    <cellStyle name="Accent6 276" xfId="17255"/>
    <cellStyle name="Accent6 277" xfId="17256"/>
    <cellStyle name="Accent6 278" xfId="17257"/>
    <cellStyle name="Accent6 279" xfId="17258"/>
    <cellStyle name="Accent6 28" xfId="1247"/>
    <cellStyle name="Accent6 280" xfId="17259"/>
    <cellStyle name="Accent6 281" xfId="17260"/>
    <cellStyle name="Accent6 282" xfId="17261"/>
    <cellStyle name="Accent6 283" xfId="17262"/>
    <cellStyle name="Accent6 284" xfId="17263"/>
    <cellStyle name="Accent6 285" xfId="17264"/>
    <cellStyle name="Accent6 286" xfId="17265"/>
    <cellStyle name="Accent6 287" xfId="17266"/>
    <cellStyle name="Accent6 288" xfId="17267"/>
    <cellStyle name="Accent6 289" xfId="17268"/>
    <cellStyle name="Accent6 29" xfId="1248"/>
    <cellStyle name="Accent6 290" xfId="17269"/>
    <cellStyle name="Accent6 291" xfId="17270"/>
    <cellStyle name="Accent6 292" xfId="17271"/>
    <cellStyle name="Accent6 293" xfId="17272"/>
    <cellStyle name="Accent6 294" xfId="17273"/>
    <cellStyle name="Accent6 295" xfId="17274"/>
    <cellStyle name="Accent6 296" xfId="17275"/>
    <cellStyle name="Accent6 297" xfId="17276"/>
    <cellStyle name="Accent6 298" xfId="17277"/>
    <cellStyle name="Accent6 299" xfId="17278"/>
    <cellStyle name="Accent6 3" xfId="1249"/>
    <cellStyle name="Accent6 3 2" xfId="1250"/>
    <cellStyle name="Accent6 30" xfId="1251"/>
    <cellStyle name="Accent6 300" xfId="17279"/>
    <cellStyle name="Accent6 301" xfId="17280"/>
    <cellStyle name="Accent6 302" xfId="17281"/>
    <cellStyle name="Accent6 303" xfId="17282"/>
    <cellStyle name="Accent6 304" xfId="17283"/>
    <cellStyle name="Accent6 305" xfId="17284"/>
    <cellStyle name="Accent6 306" xfId="17285"/>
    <cellStyle name="Accent6 307" xfId="17286"/>
    <cellStyle name="Accent6 308" xfId="17287"/>
    <cellStyle name="Accent6 309" xfId="17288"/>
    <cellStyle name="Accent6 31" xfId="1252"/>
    <cellStyle name="Accent6 310" xfId="17289"/>
    <cellStyle name="Accent6 311" xfId="17290"/>
    <cellStyle name="Accent6 312" xfId="17291"/>
    <cellStyle name="Accent6 313" xfId="17292"/>
    <cellStyle name="Accent6 314" xfId="17293"/>
    <cellStyle name="Accent6 315" xfId="17294"/>
    <cellStyle name="Accent6 316" xfId="17295"/>
    <cellStyle name="Accent6 317" xfId="17296"/>
    <cellStyle name="Accent6 318" xfId="17297"/>
    <cellStyle name="Accent6 319" xfId="17298"/>
    <cellStyle name="Accent6 32" xfId="1253"/>
    <cellStyle name="Accent6 320" xfId="17299"/>
    <cellStyle name="Accent6 321" xfId="17300"/>
    <cellStyle name="Accent6 322" xfId="17301"/>
    <cellStyle name="Accent6 33" xfId="1254"/>
    <cellStyle name="Accent6 34" xfId="1255"/>
    <cellStyle name="Accent6 35" xfId="1256"/>
    <cellStyle name="Accent6 36" xfId="1257"/>
    <cellStyle name="Accent6 37" xfId="1258"/>
    <cellStyle name="Accent6 38" xfId="1259"/>
    <cellStyle name="Accent6 39" xfId="1260"/>
    <cellStyle name="Accent6 4" xfId="1261"/>
    <cellStyle name="Accent6 40" xfId="1262"/>
    <cellStyle name="Accent6 41" xfId="1263"/>
    <cellStyle name="Accent6 42" xfId="1264"/>
    <cellStyle name="Accent6 43" xfId="1265"/>
    <cellStyle name="Accent6 44" xfId="1266"/>
    <cellStyle name="Accent6 45" xfId="1267"/>
    <cellStyle name="Accent6 46" xfId="1268"/>
    <cellStyle name="Accent6 47" xfId="1269"/>
    <cellStyle name="Accent6 48" xfId="1270"/>
    <cellStyle name="Accent6 49" xfId="1271"/>
    <cellStyle name="Accent6 5" xfId="1272"/>
    <cellStyle name="Accent6 50" xfId="1273"/>
    <cellStyle name="Accent6 51" xfId="1274"/>
    <cellStyle name="Accent6 52" xfId="1275"/>
    <cellStyle name="Accent6 53" xfId="1276"/>
    <cellStyle name="Accent6 54" xfId="1277"/>
    <cellStyle name="Accent6 55" xfId="1278"/>
    <cellStyle name="Accent6 56" xfId="1279"/>
    <cellStyle name="Accent6 57" xfId="1280"/>
    <cellStyle name="Accent6 58" xfId="1281"/>
    <cellStyle name="Accent6 59" xfId="1282"/>
    <cellStyle name="Accent6 6" xfId="1283"/>
    <cellStyle name="Accent6 60" xfId="1284"/>
    <cellStyle name="Accent6 61" xfId="1285"/>
    <cellStyle name="Accent6 62" xfId="1286"/>
    <cellStyle name="Accent6 63" xfId="1287"/>
    <cellStyle name="Accent6 64" xfId="1288"/>
    <cellStyle name="Accent6 65" xfId="1289"/>
    <cellStyle name="Accent6 66" xfId="1290"/>
    <cellStyle name="Accent6 67" xfId="1291"/>
    <cellStyle name="Accent6 68" xfId="1292"/>
    <cellStyle name="Accent6 69" xfId="1293"/>
    <cellStyle name="Accent6 7" xfId="1294"/>
    <cellStyle name="Accent6 7 2" xfId="1295"/>
    <cellStyle name="Accent6 7 3" xfId="1296"/>
    <cellStyle name="Accent6 7 4" xfId="1297"/>
    <cellStyle name="Accent6 70" xfId="1298"/>
    <cellStyle name="Accent6 71" xfId="1299"/>
    <cellStyle name="Accent6 72" xfId="1300"/>
    <cellStyle name="Accent6 73" xfId="1301"/>
    <cellStyle name="Accent6 74" xfId="1302"/>
    <cellStyle name="Accent6 75" xfId="1303"/>
    <cellStyle name="Accent6 76" xfId="1304"/>
    <cellStyle name="Accent6 77" xfId="1305"/>
    <cellStyle name="Accent6 78" xfId="1306"/>
    <cellStyle name="Accent6 79" xfId="1307"/>
    <cellStyle name="Accent6 8" xfId="1308"/>
    <cellStyle name="Accent6 8 2" xfId="1309"/>
    <cellStyle name="Accent6 8 3" xfId="1310"/>
    <cellStyle name="Accent6 8 4" xfId="1311"/>
    <cellStyle name="Accent6 80" xfId="1312"/>
    <cellStyle name="Accent6 81" xfId="1313"/>
    <cellStyle name="Accent6 82" xfId="1314"/>
    <cellStyle name="Accent6 83" xfId="1315"/>
    <cellStyle name="Accent6 84" xfId="1316"/>
    <cellStyle name="Accent6 85" xfId="1317"/>
    <cellStyle name="Accent6 86" xfId="1318"/>
    <cellStyle name="Accent6 87" xfId="1319"/>
    <cellStyle name="Accent6 88" xfId="1320"/>
    <cellStyle name="Accent6 89" xfId="1321"/>
    <cellStyle name="Accent6 9" xfId="1322"/>
    <cellStyle name="Accent6 9 2" xfId="1323"/>
    <cellStyle name="Accent6 9 3" xfId="1324"/>
    <cellStyle name="Accent6 9 4" xfId="1325"/>
    <cellStyle name="Accent6 90" xfId="1326"/>
    <cellStyle name="Accent6 91" xfId="1327"/>
    <cellStyle name="Accent6 92" xfId="1328"/>
    <cellStyle name="Accent6 93" xfId="1329"/>
    <cellStyle name="Accent6 94" xfId="1330"/>
    <cellStyle name="Accent6 95" xfId="1331"/>
    <cellStyle name="Accent6 96" xfId="1332"/>
    <cellStyle name="Accent6 97" xfId="1333"/>
    <cellStyle name="Accent6 98" xfId="1334"/>
    <cellStyle name="Accent6 99" xfId="1335"/>
    <cellStyle name="Actual Date" xfId="1336"/>
    <cellStyle name="Addl Dim 1 Rollup" xfId="1337"/>
    <cellStyle name="Addl Dim 1 Rollup$ZP$" xfId="1338"/>
    <cellStyle name="Addl Dim 1 Rollup$ZP$ 2" xfId="1339"/>
    <cellStyle name="Addl Dim 1 Rollup$ZP$ 3" xfId="1340"/>
    <cellStyle name="Addl Dim 1 Rollup$ZP$_AMI Operations 2" xfId="1341"/>
    <cellStyle name="Addl Dim 2 Rollup" xfId="1342"/>
    <cellStyle name="Addl Dim 2 Rollup$ZP$" xfId="1343"/>
    <cellStyle name="Addl Dim 2 Rollup$ZP$ 2" xfId="1344"/>
    <cellStyle name="Addl Dim 2 Rollup$ZP$ 3" xfId="1345"/>
    <cellStyle name="Addl Dim 2 Rollup$ZP$_AMI Operations 2" xfId="1346"/>
    <cellStyle name="Addl Dim 3 Rollup" xfId="1347"/>
    <cellStyle name="Addl Dim 3 Rollup$ZP$" xfId="1348"/>
    <cellStyle name="Addl Dim 3 Rollup$ZP$ 2" xfId="1349"/>
    <cellStyle name="Addl Dim 3 Rollup$ZP$ 3" xfId="1350"/>
    <cellStyle name="Addl Dim 3 Rollup$ZP$_AMI Operations 2" xfId="1351"/>
    <cellStyle name="Addl Dim 4 Rollup" xfId="1352"/>
    <cellStyle name="Addl Dim 4 Rollup$ZP$" xfId="1353"/>
    <cellStyle name="Addl Dim 4 Rollup$ZP$ 2" xfId="1354"/>
    <cellStyle name="Addl Dim 4 Rollup$ZP$ 3" xfId="1355"/>
    <cellStyle name="Addl Dim 4 Rollup$ZP$_AMI Operations 2" xfId="1356"/>
    <cellStyle name="Addl Dim 5 Rollup" xfId="1357"/>
    <cellStyle name="Addl Dim 5 Rollup$ZP$" xfId="1358"/>
    <cellStyle name="Addl Dim 5 Rollup$ZP$ 2" xfId="1359"/>
    <cellStyle name="Addl Dim 5 Rollup$ZP$ 3" xfId="1360"/>
    <cellStyle name="Addl Dim 5 Rollup$ZP$_AMI Operations 2" xfId="1361"/>
    <cellStyle name="Addl Dim 6 Rollup" xfId="1362"/>
    <cellStyle name="Addl Dim 6 Rollup$ZP$" xfId="1363"/>
    <cellStyle name="Addl Dim 6 Rollup$ZP$ 2" xfId="1364"/>
    <cellStyle name="Addl Dim 6 Rollup$ZP$ 3" xfId="1365"/>
    <cellStyle name="Addl Dim 6 Rollup$ZP$_AMI Operations 2" xfId="1366"/>
    <cellStyle name="amount" xfId="8672"/>
    <cellStyle name="BACKGROUND" xfId="1367"/>
    <cellStyle name="BACKGROUND$ZPercent$" xfId="1368"/>
    <cellStyle name="BACKGROUND$ZPercent$ 2" xfId="1369"/>
    <cellStyle name="BACKGROUND$ZPercent$ 3" xfId="1370"/>
    <cellStyle name="BACKGROUND$ZPercent$_AMI Operations 2" xfId="1371"/>
    <cellStyle name="Bad 10" xfId="8673"/>
    <cellStyle name="Bad 2" xfId="1372"/>
    <cellStyle name="Bad 2 2" xfId="1373"/>
    <cellStyle name="Bad 2 3" xfId="1374"/>
    <cellStyle name="Bad 2 4" xfId="1375"/>
    <cellStyle name="Bad 2 5" xfId="8674"/>
    <cellStyle name="Bad 3" xfId="1376"/>
    <cellStyle name="Bad 3 2" xfId="1377"/>
    <cellStyle name="Bad 3 3" xfId="1378"/>
    <cellStyle name="Bad 3 4" xfId="1379"/>
    <cellStyle name="Bad 3 5" xfId="1380"/>
    <cellStyle name="Bad 4" xfId="1381"/>
    <cellStyle name="Bad 4 2" xfId="17851"/>
    <cellStyle name="Bad 5" xfId="1382"/>
    <cellStyle name="Bad 6" xfId="8675"/>
    <cellStyle name="Bad 7" xfId="8676"/>
    <cellStyle name="Bad 8" xfId="8677"/>
    <cellStyle name="Bad 9" xfId="8678"/>
    <cellStyle name="Blank" xfId="8679"/>
    <cellStyle name="Blank 10" xfId="17909"/>
    <cellStyle name="Blank 11" xfId="17910"/>
    <cellStyle name="Blank 2" xfId="17911"/>
    <cellStyle name="Blank 3" xfId="17912"/>
    <cellStyle name="Blank 4" xfId="17913"/>
    <cellStyle name="Blank 5" xfId="17914"/>
    <cellStyle name="Blank 6" xfId="17915"/>
    <cellStyle name="Blank 7" xfId="17916"/>
    <cellStyle name="Blank 8" xfId="17917"/>
    <cellStyle name="Blank 9" xfId="17918"/>
    <cellStyle name="Body text" xfId="8680"/>
    <cellStyle name="Calc Currency (0)" xfId="17852"/>
    <cellStyle name="Calculation 10" xfId="1383"/>
    <cellStyle name="Calculation 10 2" xfId="1384"/>
    <cellStyle name="Calculation 10 3" xfId="17919"/>
    <cellStyle name="Calculation 10 4" xfId="17920"/>
    <cellStyle name="Calculation 10 5" xfId="17921"/>
    <cellStyle name="Calculation 11" xfId="1385"/>
    <cellStyle name="Calculation 12" xfId="1386"/>
    <cellStyle name="Calculation 12 2" xfId="1387"/>
    <cellStyle name="Calculation 13" xfId="1388"/>
    <cellStyle name="Calculation 2" xfId="1389"/>
    <cellStyle name="Calculation 2 2" xfId="1390"/>
    <cellStyle name="Calculation 2 2 2" xfId="17922"/>
    <cellStyle name="Calculation 2 2 3" xfId="17923"/>
    <cellStyle name="Calculation 2 2 4" xfId="17924"/>
    <cellStyle name="Calculation 2 3" xfId="1391"/>
    <cellStyle name="Calculation 2 4" xfId="1392"/>
    <cellStyle name="Calculation 2 4 2" xfId="1393"/>
    <cellStyle name="Calculation 2 4 3" xfId="17925"/>
    <cellStyle name="Calculation 2 4 4" xfId="17926"/>
    <cellStyle name="Calculation 2 4 5" xfId="17927"/>
    <cellStyle name="Calculation 2 5" xfId="8681"/>
    <cellStyle name="Calculation 2 5 2" xfId="17928"/>
    <cellStyle name="Calculation 2 5 3" xfId="17929"/>
    <cellStyle name="Calculation 2 5 4" xfId="17930"/>
    <cellStyle name="Calculation 2 6" xfId="17931"/>
    <cellStyle name="Calculation 2 7" xfId="17932"/>
    <cellStyle name="Calculation 2 8" xfId="17933"/>
    <cellStyle name="Calculation 2_CS Indicators" xfId="1394"/>
    <cellStyle name="Calculation 3" xfId="1395"/>
    <cellStyle name="Calculation 3 2" xfId="1396"/>
    <cellStyle name="Calculation 3 2 2" xfId="17934"/>
    <cellStyle name="Calculation 3 2 3" xfId="17935"/>
    <cellStyle name="Calculation 3 2 4" xfId="17936"/>
    <cellStyle name="Calculation 3 3" xfId="1397"/>
    <cellStyle name="Calculation 3 4" xfId="1398"/>
    <cellStyle name="Calculation 3 5" xfId="1399"/>
    <cellStyle name="Calculation 3 5 2" xfId="17937"/>
    <cellStyle name="Calculation 3 5 3" xfId="17938"/>
    <cellStyle name="Calculation 3 5 4" xfId="17939"/>
    <cellStyle name="Calculation 3 6" xfId="17940"/>
    <cellStyle name="Calculation 3 7" xfId="17941"/>
    <cellStyle name="Calculation 3 8" xfId="17942"/>
    <cellStyle name="Calculation 3_CS Indicators" xfId="1400"/>
    <cellStyle name="Calculation 4" xfId="1401"/>
    <cellStyle name="Calculation 4 2" xfId="17943"/>
    <cellStyle name="Calculation 4 3" xfId="17944"/>
    <cellStyle name="Calculation 4 4" xfId="17945"/>
    <cellStyle name="Calculation 5" xfId="1402"/>
    <cellStyle name="Calculation 5 2" xfId="1403"/>
    <cellStyle name="Calculation 5 3" xfId="17946"/>
    <cellStyle name="Calculation 5 4" xfId="17947"/>
    <cellStyle name="Calculation 5 5" xfId="17948"/>
    <cellStyle name="Calculation 6" xfId="1404"/>
    <cellStyle name="Calculation 6 2" xfId="17949"/>
    <cellStyle name="Calculation 6 3" xfId="17950"/>
    <cellStyle name="Calculation 6 4" xfId="17951"/>
    <cellStyle name="Calculation 7" xfId="1405"/>
    <cellStyle name="Calculation 7 2" xfId="17952"/>
    <cellStyle name="Calculation 7 3" xfId="17953"/>
    <cellStyle name="Calculation 7 4" xfId="17954"/>
    <cellStyle name="Calculation 8" xfId="1406"/>
    <cellStyle name="Calculation 8 2" xfId="1407"/>
    <cellStyle name="Calculation 8 3" xfId="17955"/>
    <cellStyle name="Calculation 8 4" xfId="17956"/>
    <cellStyle name="Calculation 8 5" xfId="17957"/>
    <cellStyle name="Calculation 9" xfId="1408"/>
    <cellStyle name="Calculation 9 2" xfId="1409"/>
    <cellStyle name="Calculation 9 3" xfId="17958"/>
    <cellStyle name="Calculation 9 4" xfId="17959"/>
    <cellStyle name="Calculation 9 5" xfId="17960"/>
    <cellStyle name="Check Cell 10" xfId="1410"/>
    <cellStyle name="Check Cell 11" xfId="1411"/>
    <cellStyle name="Check Cell 12" xfId="8682"/>
    <cellStyle name="Check Cell 2" xfId="1412"/>
    <cellStyle name="Check Cell 2 2" xfId="1413"/>
    <cellStyle name="Check Cell 2 3" xfId="1414"/>
    <cellStyle name="Check Cell 2 4" xfId="1415"/>
    <cellStyle name="Check Cell 2 5" xfId="8683"/>
    <cellStyle name="Check Cell 2_O&amp;M ACTUAL - FORECAST" xfId="1416"/>
    <cellStyle name="Check Cell 3" xfId="1417"/>
    <cellStyle name="Check Cell 3 2" xfId="1418"/>
    <cellStyle name="Check Cell 3 3" xfId="1419"/>
    <cellStyle name="Check Cell 4" xfId="1420"/>
    <cellStyle name="Check Cell 4 2" xfId="1421"/>
    <cellStyle name="Check Cell 5" xfId="1422"/>
    <cellStyle name="Check Cell 6" xfId="1423"/>
    <cellStyle name="Check Cell 7" xfId="1424"/>
    <cellStyle name="Check Cell 8" xfId="1425"/>
    <cellStyle name="Check Cell 9" xfId="1426"/>
    <cellStyle name="COLHDR" xfId="1427"/>
    <cellStyle name="COLHDR$ZP$" xfId="1428"/>
    <cellStyle name="COLHDR$ZP$ 2" xfId="1429"/>
    <cellStyle name="COLHDR$ZP$ 3" xfId="1430"/>
    <cellStyle name="COLHDR$ZP$_AMI Operations 2" xfId="1431"/>
    <cellStyle name="Comma" xfId="1" builtinId="3"/>
    <cellStyle name="Comma  - Style1" xfId="1432"/>
    <cellStyle name="Comma  - Style2" xfId="1433"/>
    <cellStyle name="Comma  - Style3" xfId="1434"/>
    <cellStyle name="Comma  - Style4" xfId="1435"/>
    <cellStyle name="Comma  - Style5" xfId="1436"/>
    <cellStyle name="Comma  - Style6" xfId="1437"/>
    <cellStyle name="Comma  - Style7" xfId="1438"/>
    <cellStyle name="Comma  - Style8" xfId="1439"/>
    <cellStyle name="Comma [0] 2" xfId="8684"/>
    <cellStyle name="Comma [0] 3" xfId="15973"/>
    <cellStyle name="Comma [0] 4" xfId="17850"/>
    <cellStyle name="Comma [1]" xfId="1440"/>
    <cellStyle name="Comma [2]" xfId="1441"/>
    <cellStyle name="Comma [3]" xfId="1442"/>
    <cellStyle name="Comma 10" xfId="1443"/>
    <cellStyle name="Comma 10 2" xfId="1444"/>
    <cellStyle name="Comma 10 3" xfId="1445"/>
    <cellStyle name="Comma 100" xfId="17873"/>
    <cellStyle name="Comma 101" xfId="17875"/>
    <cellStyle name="Comma 102" xfId="17877"/>
    <cellStyle name="Comma 103" xfId="17880"/>
    <cellStyle name="Comma 104" xfId="17882"/>
    <cellStyle name="Comma 105" xfId="17884"/>
    <cellStyle name="Comma 106" xfId="17886"/>
    <cellStyle name="Comma 107" xfId="17888"/>
    <cellStyle name="Comma 108" xfId="17891"/>
    <cellStyle name="Comma 109" xfId="17893"/>
    <cellStyle name="Comma 11" xfId="1446"/>
    <cellStyle name="Comma 11 2" xfId="1447"/>
    <cellStyle name="Comma 11 3" xfId="1448"/>
    <cellStyle name="Comma 110" xfId="17895"/>
    <cellStyle name="Comma 111" xfId="17897"/>
    <cellStyle name="Comma 112" xfId="17900"/>
    <cellStyle name="Comma 113" xfId="17860"/>
    <cellStyle name="Comma 114" xfId="17862"/>
    <cellStyle name="Comma 115" xfId="17863"/>
    <cellStyle name="Comma 116" xfId="17865"/>
    <cellStyle name="Comma 117" xfId="17867"/>
    <cellStyle name="Comma 118" xfId="17868"/>
    <cellStyle name="Comma 119" xfId="17869"/>
    <cellStyle name="Comma 12" xfId="1449"/>
    <cellStyle name="Comma 12 2" xfId="8685"/>
    <cellStyle name="Comma 120" xfId="17870"/>
    <cellStyle name="Comma 121" xfId="17872"/>
    <cellStyle name="Comma 122" xfId="17874"/>
    <cellStyle name="Comma 123" xfId="17876"/>
    <cellStyle name="Comma 124" xfId="17878"/>
    <cellStyle name="Comma 125" xfId="17879"/>
    <cellStyle name="Comma 126" xfId="17881"/>
    <cellStyle name="Comma 127" xfId="17883"/>
    <cellStyle name="Comma 128" xfId="17885"/>
    <cellStyle name="Comma 129" xfId="17887"/>
    <cellStyle name="Comma 13" xfId="1450"/>
    <cellStyle name="Comma 13 2" xfId="8686"/>
    <cellStyle name="Comma 130" xfId="17889"/>
    <cellStyle name="Comma 131" xfId="17890"/>
    <cellStyle name="Comma 132" xfId="17892"/>
    <cellStyle name="Comma 133" xfId="17894"/>
    <cellStyle name="Comma 134" xfId="17896"/>
    <cellStyle name="Comma 135" xfId="17898"/>
    <cellStyle name="Comma 136" xfId="17899"/>
    <cellStyle name="Comma 137" xfId="17901"/>
    <cellStyle name="Comma 14" xfId="1451"/>
    <cellStyle name="Comma 14 2" xfId="8687"/>
    <cellStyle name="Comma 15" xfId="1452"/>
    <cellStyle name="Comma 15 2" xfId="8688"/>
    <cellStyle name="Comma 16" xfId="1453"/>
    <cellStyle name="Comma 16 2" xfId="8689"/>
    <cellStyle name="Comma 17" xfId="1454"/>
    <cellStyle name="Comma 17 2" xfId="8690"/>
    <cellStyle name="Comma 18" xfId="1455"/>
    <cellStyle name="Comma 18 2" xfId="1456"/>
    <cellStyle name="Comma 18 2 2" xfId="8691"/>
    <cellStyle name="Comma 18 3" xfId="8692"/>
    <cellStyle name="Comma 18 3 2" xfId="8693"/>
    <cellStyle name="Comma 18 3 2 2" xfId="8694"/>
    <cellStyle name="Comma 18 3 2 3" xfId="8695"/>
    <cellStyle name="Comma 18 3 3" xfId="8696"/>
    <cellStyle name="Comma 18 3 4" xfId="8697"/>
    <cellStyle name="Comma 18 4" xfId="8698"/>
    <cellStyle name="Comma 18 4 2" xfId="8699"/>
    <cellStyle name="Comma 18 4 3" xfId="8700"/>
    <cellStyle name="Comma 18 5" xfId="8701"/>
    <cellStyle name="Comma 18 6" xfId="8702"/>
    <cellStyle name="Comma 19" xfId="1457"/>
    <cellStyle name="Comma 19 2" xfId="8703"/>
    <cellStyle name="Comma 2" xfId="4"/>
    <cellStyle name="Comma 2 2" xfId="1458"/>
    <cellStyle name="Comma 2 2 2" xfId="1459"/>
    <cellStyle name="Comma 2 2 2 2" xfId="8704"/>
    <cellStyle name="Comma 2 2 3" xfId="8705"/>
    <cellStyle name="Comma 2 2 3 2" xfId="8706"/>
    <cellStyle name="Comma 2 2 4" xfId="8707"/>
    <cellStyle name="Comma 2 3" xfId="8708"/>
    <cellStyle name="Comma 2 3 2" xfId="8709"/>
    <cellStyle name="Comma 2 4" xfId="8710"/>
    <cellStyle name="Comma 2 4 2" xfId="17961"/>
    <cellStyle name="Comma 2 5" xfId="8711"/>
    <cellStyle name="Comma 2 6" xfId="17962"/>
    <cellStyle name="Comma 2_12 2011 DSM Indicator Summary" xfId="17302"/>
    <cellStyle name="Comma 20" xfId="1460"/>
    <cellStyle name="Comma 20 2" xfId="8712"/>
    <cellStyle name="Comma 21" xfId="1461"/>
    <cellStyle name="Comma 21 2" xfId="8713"/>
    <cellStyle name="Comma 22" xfId="1462"/>
    <cellStyle name="Comma 22 2" xfId="8714"/>
    <cellStyle name="Comma 23" xfId="1463"/>
    <cellStyle name="Comma 23 2" xfId="8715"/>
    <cellStyle name="Comma 24" xfId="1464"/>
    <cellStyle name="Comma 24 2" xfId="8716"/>
    <cellStyle name="Comma 25" xfId="1465"/>
    <cellStyle name="Comma 25 2" xfId="8717"/>
    <cellStyle name="Comma 26" xfId="1466"/>
    <cellStyle name="Comma 26 2" xfId="8718"/>
    <cellStyle name="Comma 27" xfId="1467"/>
    <cellStyle name="Comma 27 2" xfId="8719"/>
    <cellStyle name="Comma 28" xfId="1468"/>
    <cellStyle name="Comma 28 2" xfId="8720"/>
    <cellStyle name="Comma 29" xfId="1469"/>
    <cellStyle name="Comma 29 2" xfId="8721"/>
    <cellStyle name="Comma 3" xfId="1470"/>
    <cellStyle name="Comma 3 2" xfId="1471"/>
    <cellStyle name="Comma 3 2 2" xfId="1472"/>
    <cellStyle name="Comma 3 2 3" xfId="1473"/>
    <cellStyle name="Comma 3 3" xfId="1474"/>
    <cellStyle name="Comma 3 3 2" xfId="8722"/>
    <cellStyle name="Comma 3 4" xfId="1475"/>
    <cellStyle name="Comma 3 4 2" xfId="8723"/>
    <cellStyle name="Comma 3 4 2 2" xfId="8724"/>
    <cellStyle name="Comma 3 4 2 2 2" xfId="8725"/>
    <cellStyle name="Comma 3 4 2 2 3" xfId="8726"/>
    <cellStyle name="Comma 3 4 2 3" xfId="8727"/>
    <cellStyle name="Comma 3 4 2 4" xfId="8728"/>
    <cellStyle name="Comma 3 4 3" xfId="8729"/>
    <cellStyle name="Comma 3 4 3 2" xfId="8730"/>
    <cellStyle name="Comma 3 4 3 3" xfId="8731"/>
    <cellStyle name="Comma 3 4 4" xfId="8732"/>
    <cellStyle name="Comma 3 4 5" xfId="8733"/>
    <cellStyle name="Comma 3 5" xfId="8734"/>
    <cellStyle name="Comma 3 6" xfId="8735"/>
    <cellStyle name="Comma 3 7" xfId="8736"/>
    <cellStyle name="Comma 3 7 2" xfId="17963"/>
    <cellStyle name="Comma 3 8" xfId="15970"/>
    <cellStyle name="Comma 3_Sheet1" xfId="17303"/>
    <cellStyle name="Comma 30" xfId="1476"/>
    <cellStyle name="Comma 30 2" xfId="8737"/>
    <cellStyle name="Comma 31" xfId="1477"/>
    <cellStyle name="Comma 32" xfId="1478"/>
    <cellStyle name="Comma 33" xfId="1479"/>
    <cellStyle name="Comma 33 2" xfId="8738"/>
    <cellStyle name="Comma 34" xfId="1480"/>
    <cellStyle name="Comma 34 2" xfId="8739"/>
    <cellStyle name="Comma 35" xfId="1481"/>
    <cellStyle name="Comma 35 2" xfId="8740"/>
    <cellStyle name="Comma 36" xfId="1482"/>
    <cellStyle name="Comma 36 2" xfId="8741"/>
    <cellStyle name="Comma 36 2 2" xfId="8742"/>
    <cellStyle name="Comma 36 2 2 2" xfId="8743"/>
    <cellStyle name="Comma 36 2 2 3" xfId="8744"/>
    <cellStyle name="Comma 36 2 3" xfId="8745"/>
    <cellStyle name="Comma 36 2 4" xfId="8746"/>
    <cellStyle name="Comma 36 3" xfId="8747"/>
    <cellStyle name="Comma 36 3 2" xfId="8748"/>
    <cellStyle name="Comma 36 3 3" xfId="8749"/>
    <cellStyle name="Comma 36 4" xfId="8750"/>
    <cellStyle name="Comma 36 5" xfId="8751"/>
    <cellStyle name="Comma 37" xfId="1483"/>
    <cellStyle name="Comma 37 2" xfId="8752"/>
    <cellStyle name="Comma 38" xfId="1484"/>
    <cellStyle name="Comma 38 2" xfId="8753"/>
    <cellStyle name="Comma 39" xfId="1485"/>
    <cellStyle name="Comma 39 2" xfId="8754"/>
    <cellStyle name="Comma 4" xfId="1486"/>
    <cellStyle name="Comma 4 2" xfId="1487"/>
    <cellStyle name="Comma 4 2 2" xfId="1488"/>
    <cellStyle name="Comma 4 3" xfId="1489"/>
    <cellStyle name="Comma 4 3 2" xfId="8755"/>
    <cellStyle name="Comma 4 4" xfId="1490"/>
    <cellStyle name="Comma 4 5" xfId="8756"/>
    <cellStyle name="Comma 4_Sheet1" xfId="17304"/>
    <cellStyle name="Comma 40" xfId="1491"/>
    <cellStyle name="Comma 40 2" xfId="8757"/>
    <cellStyle name="Comma 41" xfId="1492"/>
    <cellStyle name="Comma 42" xfId="1493"/>
    <cellStyle name="Comma 43" xfId="1494"/>
    <cellStyle name="Comma 43 2" xfId="8758"/>
    <cellStyle name="Comma 44" xfId="1495"/>
    <cellStyle name="Comma 44 2" xfId="1496"/>
    <cellStyle name="Comma 44 3" xfId="1497"/>
    <cellStyle name="Comma 45" xfId="1498"/>
    <cellStyle name="Comma 45 2" xfId="1499"/>
    <cellStyle name="Comma 46" xfId="1500"/>
    <cellStyle name="Comma 46 2" xfId="1501"/>
    <cellStyle name="Comma 47" xfId="1502"/>
    <cellStyle name="Comma 47 2" xfId="1503"/>
    <cellStyle name="Comma 48" xfId="1504"/>
    <cellStyle name="Comma 48 2" xfId="1505"/>
    <cellStyle name="Comma 48 3" xfId="1506"/>
    <cellStyle name="Comma 49" xfId="1507"/>
    <cellStyle name="Comma 49 2" xfId="8759"/>
    <cellStyle name="Comma 5" xfId="1508"/>
    <cellStyle name="Comma 5 2" xfId="1509"/>
    <cellStyle name="Comma 5 2 2" xfId="1510"/>
    <cellStyle name="Comma 5 2 3" xfId="8760"/>
    <cellStyle name="Comma 5 2 3 2" xfId="8761"/>
    <cellStyle name="Comma 5 2 3 2 2" xfId="8762"/>
    <cellStyle name="Comma 5 2 3 2 3" xfId="8763"/>
    <cellStyle name="Comma 5 2 3 3" xfId="8764"/>
    <cellStyle name="Comma 5 2 3 4" xfId="8765"/>
    <cellStyle name="Comma 5 2 4" xfId="8766"/>
    <cellStyle name="Comma 5 2 4 2" xfId="8767"/>
    <cellStyle name="Comma 5 2 4 3" xfId="8768"/>
    <cellStyle name="Comma 5 2 5" xfId="8769"/>
    <cellStyle name="Comma 5 2 6" xfId="8770"/>
    <cellStyle name="Comma 5 3" xfId="1511"/>
    <cellStyle name="Comma 5 4" xfId="1512"/>
    <cellStyle name="Comma 50" xfId="1513"/>
    <cellStyle name="Comma 50 2" xfId="8771"/>
    <cellStyle name="Comma 51" xfId="7729"/>
    <cellStyle name="Comma 51 2" xfId="8772"/>
    <cellStyle name="Comma 52" xfId="8773"/>
    <cellStyle name="Comma 52 2" xfId="8774"/>
    <cellStyle name="Comma 53" xfId="8775"/>
    <cellStyle name="Comma 53 2" xfId="8776"/>
    <cellStyle name="Comma 54" xfId="8777"/>
    <cellStyle name="Comma 54 2" xfId="8778"/>
    <cellStyle name="Comma 55" xfId="8779"/>
    <cellStyle name="Comma 55 2" xfId="8780"/>
    <cellStyle name="Comma 56" xfId="8781"/>
    <cellStyle name="Comma 56 2" xfId="8782"/>
    <cellStyle name="Comma 57" xfId="8783"/>
    <cellStyle name="Comma 57 2" xfId="8784"/>
    <cellStyle name="Comma 58" xfId="8785"/>
    <cellStyle name="Comma 58 2" xfId="8786"/>
    <cellStyle name="Comma 59" xfId="8787"/>
    <cellStyle name="Comma 59 2" xfId="8788"/>
    <cellStyle name="Comma 6" xfId="1514"/>
    <cellStyle name="Comma 6 2" xfId="1515"/>
    <cellStyle name="Comma 6 2 2" xfId="8789"/>
    <cellStyle name="Comma 6 3" xfId="1516"/>
    <cellStyle name="Comma 6 4" xfId="1517"/>
    <cellStyle name="Comma 6 5" xfId="8790"/>
    <cellStyle name="Comma 60" xfId="8791"/>
    <cellStyle name="Comma 60 2" xfId="8792"/>
    <cellStyle name="Comma 61" xfId="8793"/>
    <cellStyle name="Comma 61 2" xfId="8794"/>
    <cellStyle name="Comma 62" xfId="8795"/>
    <cellStyle name="Comma 63" xfId="8796"/>
    <cellStyle name="Comma 63 2" xfId="8797"/>
    <cellStyle name="Comma 63 2 2" xfId="8798"/>
    <cellStyle name="Comma 63 2 2 2" xfId="8799"/>
    <cellStyle name="Comma 63 2 2 3" xfId="8800"/>
    <cellStyle name="Comma 63 2 3" xfId="8801"/>
    <cellStyle name="Comma 63 2 4" xfId="8802"/>
    <cellStyle name="Comma 63 3" xfId="8803"/>
    <cellStyle name="Comma 63 3 2" xfId="8804"/>
    <cellStyle name="Comma 63 3 3" xfId="8805"/>
    <cellStyle name="Comma 63 4" xfId="8806"/>
    <cellStyle name="Comma 63 5" xfId="8807"/>
    <cellStyle name="Comma 64" xfId="8808"/>
    <cellStyle name="Comma 64 2" xfId="8809"/>
    <cellStyle name="Comma 64 2 2" xfId="8810"/>
    <cellStyle name="Comma 64 2 2 2" xfId="8811"/>
    <cellStyle name="Comma 64 2 2 3" xfId="8812"/>
    <cellStyle name="Comma 64 2 3" xfId="8813"/>
    <cellStyle name="Comma 64 2 4" xfId="8814"/>
    <cellStyle name="Comma 64 3" xfId="8815"/>
    <cellStyle name="Comma 64 3 2" xfId="8816"/>
    <cellStyle name="Comma 64 3 3" xfId="8817"/>
    <cellStyle name="Comma 64 4" xfId="8818"/>
    <cellStyle name="Comma 64 5" xfId="8819"/>
    <cellStyle name="Comma 65" xfId="8820"/>
    <cellStyle name="Comma 65 2" xfId="8821"/>
    <cellStyle name="Comma 66" xfId="8822"/>
    <cellStyle name="Comma 66 2" xfId="8823"/>
    <cellStyle name="Comma 67" xfId="8824"/>
    <cellStyle name="Comma 67 2" xfId="8825"/>
    <cellStyle name="Comma 68" xfId="8826"/>
    <cellStyle name="Comma 68 2" xfId="8827"/>
    <cellStyle name="Comma 69" xfId="8828"/>
    <cellStyle name="Comma 69 2" xfId="8829"/>
    <cellStyle name="Comma 7" xfId="1518"/>
    <cellStyle name="Comma 7 2" xfId="1519"/>
    <cellStyle name="Comma 7 2 2" xfId="8830"/>
    <cellStyle name="Comma 7 2 2 2" xfId="8831"/>
    <cellStyle name="Comma 7 2 2 3" xfId="8832"/>
    <cellStyle name="Comma 7 2 3" xfId="8833"/>
    <cellStyle name="Comma 7 2 4" xfId="8834"/>
    <cellStyle name="Comma 7 3" xfId="1520"/>
    <cellStyle name="Comma 7 3 2" xfId="8835"/>
    <cellStyle name="Comma 7 3 3" xfId="8836"/>
    <cellStyle name="Comma 7 4" xfId="7732"/>
    <cellStyle name="Comma 7 4 2" xfId="17858"/>
    <cellStyle name="Comma 7 5" xfId="8837"/>
    <cellStyle name="Comma 70" xfId="8838"/>
    <cellStyle name="Comma 70 2" xfId="8839"/>
    <cellStyle name="Comma 71" xfId="8840"/>
    <cellStyle name="Comma 71 2" xfId="8841"/>
    <cellStyle name="Comma 72" xfId="8842"/>
    <cellStyle name="Comma 72 2" xfId="8843"/>
    <cellStyle name="Comma 73" xfId="8844"/>
    <cellStyle name="Comma 73 2" xfId="8845"/>
    <cellStyle name="Comma 74" xfId="8846"/>
    <cellStyle name="Comma 74 2" xfId="8847"/>
    <cellStyle name="Comma 75" xfId="8848"/>
    <cellStyle name="Comma 75 2" xfId="8849"/>
    <cellStyle name="Comma 76" xfId="8850"/>
    <cellStyle name="Comma 76 2" xfId="8851"/>
    <cellStyle name="Comma 77" xfId="8852"/>
    <cellStyle name="Comma 77 2" xfId="8853"/>
    <cellStyle name="Comma 78" xfId="8854"/>
    <cellStyle name="Comma 78 2" xfId="8855"/>
    <cellStyle name="Comma 79" xfId="8856"/>
    <cellStyle name="Comma 79 2" xfId="8857"/>
    <cellStyle name="Comma 8" xfId="1521"/>
    <cellStyle name="Comma 8 2" xfId="1522"/>
    <cellStyle name="Comma 8 3" xfId="1523"/>
    <cellStyle name="Comma 80" xfId="8858"/>
    <cellStyle name="Comma 80 2" xfId="8859"/>
    <cellStyle name="Comma 81" xfId="8860"/>
    <cellStyle name="Comma 81 2" xfId="8861"/>
    <cellStyle name="Comma 82" xfId="8862"/>
    <cellStyle name="Comma 82 2" xfId="8863"/>
    <cellStyle name="Comma 82 2 2" xfId="8864"/>
    <cellStyle name="Comma 82 2 2 2" xfId="8865"/>
    <cellStyle name="Comma 82 2 2 3" xfId="8866"/>
    <cellStyle name="Comma 82 2 3" xfId="8867"/>
    <cellStyle name="Comma 82 2 4" xfId="8868"/>
    <cellStyle name="Comma 82 3" xfId="8869"/>
    <cellStyle name="Comma 82 3 2" xfId="8870"/>
    <cellStyle name="Comma 82 3 3" xfId="8871"/>
    <cellStyle name="Comma 82 4" xfId="8872"/>
    <cellStyle name="Comma 82 5" xfId="8873"/>
    <cellStyle name="Comma 83" xfId="8874"/>
    <cellStyle name="Comma 83 2" xfId="17964"/>
    <cellStyle name="Comma 84" xfId="8875"/>
    <cellStyle name="Comma 84 2" xfId="17965"/>
    <cellStyle name="Comma 85" xfId="8876"/>
    <cellStyle name="Comma 85 2" xfId="17966"/>
    <cellStyle name="Comma 86" xfId="8877"/>
    <cellStyle name="Comma 86 2" xfId="17967"/>
    <cellStyle name="Comma 87" xfId="8878"/>
    <cellStyle name="Comma 87 2" xfId="17968"/>
    <cellStyle name="Comma 88" xfId="8879"/>
    <cellStyle name="Comma 88 2" xfId="17969"/>
    <cellStyle name="Comma 89" xfId="8880"/>
    <cellStyle name="Comma 89 2" xfId="17970"/>
    <cellStyle name="Comma 9" xfId="1524"/>
    <cellStyle name="Comma 9 2" xfId="1525"/>
    <cellStyle name="Comma 9 3" xfId="1526"/>
    <cellStyle name="Comma 90" xfId="8881"/>
    <cellStyle name="Comma 91" xfId="17847"/>
    <cellStyle name="Comma 92" xfId="17971"/>
    <cellStyle name="Comma 93" xfId="17972"/>
    <cellStyle name="Comma 94" xfId="17973"/>
    <cellStyle name="Comma 95" xfId="17859"/>
    <cellStyle name="Comma 96" xfId="17861"/>
    <cellStyle name="Comma 97" xfId="17864"/>
    <cellStyle name="Comma 98" xfId="17866"/>
    <cellStyle name="Comma 99" xfId="17871"/>
    <cellStyle name="comma, 0" xfId="1527"/>
    <cellStyle name="comma, 0 2" xfId="1528"/>
    <cellStyle name="comma, 0 3" xfId="1529"/>
    <cellStyle name="Comma0" xfId="8882"/>
    <cellStyle name="Copied" xfId="17853"/>
    <cellStyle name="Currency [2]" xfId="1530"/>
    <cellStyle name="Currency [3]" xfId="1531"/>
    <cellStyle name="Currency 10" xfId="1532"/>
    <cellStyle name="Currency 10 2" xfId="1533"/>
    <cellStyle name="Currency 10 2 2" xfId="8883"/>
    <cellStyle name="Currency 10 3" xfId="8884"/>
    <cellStyle name="Currency 10 3 2" xfId="8885"/>
    <cellStyle name="Currency 10 3 2 2" xfId="8886"/>
    <cellStyle name="Currency 10 3 2 3" xfId="8887"/>
    <cellStyle name="Currency 10 3 3" xfId="8888"/>
    <cellStyle name="Currency 10 3 4" xfId="8889"/>
    <cellStyle name="Currency 10 4" xfId="8890"/>
    <cellStyle name="Currency 10 4 2" xfId="8891"/>
    <cellStyle name="Currency 10 4 3" xfId="8892"/>
    <cellStyle name="Currency 10 5" xfId="8893"/>
    <cellStyle name="Currency 10 6" xfId="8894"/>
    <cellStyle name="Currency 100" xfId="17974"/>
    <cellStyle name="Currency 101" xfId="17975"/>
    <cellStyle name="Currency 102" xfId="17976"/>
    <cellStyle name="Currency 103" xfId="17977"/>
    <cellStyle name="Currency 104" xfId="17978"/>
    <cellStyle name="Currency 105" xfId="17979"/>
    <cellStyle name="Currency 106" xfId="17980"/>
    <cellStyle name="Currency 107" xfId="17981"/>
    <cellStyle name="Currency 108" xfId="17982"/>
    <cellStyle name="Currency 109" xfId="17983"/>
    <cellStyle name="Currency 11" xfId="1534"/>
    <cellStyle name="Currency 11 2" xfId="8895"/>
    <cellStyle name="Currency 110" xfId="17984"/>
    <cellStyle name="Currency 111" xfId="17985"/>
    <cellStyle name="Currency 112" xfId="17986"/>
    <cellStyle name="Currency 113" xfId="17987"/>
    <cellStyle name="Currency 114" xfId="17988"/>
    <cellStyle name="Currency 115" xfId="17989"/>
    <cellStyle name="Currency 12" xfId="1535"/>
    <cellStyle name="Currency 12 2" xfId="8896"/>
    <cellStyle name="Currency 13" xfId="1536"/>
    <cellStyle name="Currency 13 2" xfId="8897"/>
    <cellStyle name="Currency 14" xfId="1537"/>
    <cellStyle name="Currency 14 2" xfId="8898"/>
    <cellStyle name="Currency 15" xfId="1538"/>
    <cellStyle name="Currency 15 2" xfId="8899"/>
    <cellStyle name="Currency 16" xfId="1539"/>
    <cellStyle name="Currency 16 2" xfId="1540"/>
    <cellStyle name="Currency 17" xfId="1541"/>
    <cellStyle name="Currency 17 2" xfId="1542"/>
    <cellStyle name="Currency 18" xfId="1543"/>
    <cellStyle name="Currency 18 2" xfId="1544"/>
    <cellStyle name="Currency 19" xfId="1545"/>
    <cellStyle name="Currency 19 2" xfId="1546"/>
    <cellStyle name="Currency 2" xfId="6"/>
    <cellStyle name="Currency 2 2" xfId="1547"/>
    <cellStyle name="Currency 2 2 2" xfId="1548"/>
    <cellStyle name="Currency 2 2 2 2" xfId="8900"/>
    <cellStyle name="Currency 2 2 3" xfId="8901"/>
    <cellStyle name="Currency 2 2 3 2" xfId="8902"/>
    <cellStyle name="Currency 2 2 4" xfId="8903"/>
    <cellStyle name="Currency 2 2 5" xfId="8904"/>
    <cellStyle name="Currency 2 3" xfId="1549"/>
    <cellStyle name="Currency 2 3 2" xfId="8905"/>
    <cellStyle name="Currency 2 4" xfId="8906"/>
    <cellStyle name="Currency 2 5" xfId="8907"/>
    <cellStyle name="Currency 2 6" xfId="17990"/>
    <cellStyle name="Currency 20" xfId="1550"/>
    <cellStyle name="Currency 20 2" xfId="8908"/>
    <cellStyle name="Currency 21" xfId="1551"/>
    <cellStyle name="Currency 21 2" xfId="8909"/>
    <cellStyle name="Currency 22" xfId="1552"/>
    <cellStyle name="Currency 22 2" xfId="8910"/>
    <cellStyle name="Currency 23" xfId="1553"/>
    <cellStyle name="Currency 24" xfId="1554"/>
    <cellStyle name="Currency 25" xfId="1555"/>
    <cellStyle name="Currency 25 2" xfId="8911"/>
    <cellStyle name="Currency 26" xfId="1556"/>
    <cellStyle name="Currency 26 2" xfId="8912"/>
    <cellStyle name="Currency 27" xfId="1557"/>
    <cellStyle name="Currency 27 2" xfId="8913"/>
    <cellStyle name="Currency 28" xfId="1558"/>
    <cellStyle name="Currency 28 2" xfId="1559"/>
    <cellStyle name="Currency 28 2 2" xfId="1560"/>
    <cellStyle name="Currency 28 2 2 2" xfId="1561"/>
    <cellStyle name="Currency 28 2 2 2 2" xfId="1562"/>
    <cellStyle name="Currency 28 2 2 2 2 2" xfId="1563"/>
    <cellStyle name="Currency 28 2 2 2 2 2 2" xfId="8914"/>
    <cellStyle name="Currency 28 2 2 2 2 3" xfId="1564"/>
    <cellStyle name="Currency 28 2 2 2 2 3 2" xfId="8915"/>
    <cellStyle name="Currency 28 2 2 2 2 4" xfId="8916"/>
    <cellStyle name="Currency 28 2 2 2 3" xfId="1565"/>
    <cellStyle name="Currency 28 2 2 2 3 2" xfId="8917"/>
    <cellStyle name="Currency 28 2 2 2 4" xfId="1566"/>
    <cellStyle name="Currency 28 2 2 2 4 2" xfId="8918"/>
    <cellStyle name="Currency 28 2 2 2 5" xfId="8919"/>
    <cellStyle name="Currency 28 2 2 3" xfId="1567"/>
    <cellStyle name="Currency 28 2 2 3 2" xfId="1568"/>
    <cellStyle name="Currency 28 2 2 3 2 2" xfId="8920"/>
    <cellStyle name="Currency 28 2 2 3 3" xfId="1569"/>
    <cellStyle name="Currency 28 2 2 3 3 2" xfId="8921"/>
    <cellStyle name="Currency 28 2 2 3 4" xfId="8922"/>
    <cellStyle name="Currency 28 2 2 4" xfId="1570"/>
    <cellStyle name="Currency 28 2 2 4 2" xfId="8923"/>
    <cellStyle name="Currency 28 2 2 5" xfId="1571"/>
    <cellStyle name="Currency 28 2 2 5 2" xfId="8924"/>
    <cellStyle name="Currency 28 2 2 6" xfId="8925"/>
    <cellStyle name="Currency 28 2 3" xfId="1572"/>
    <cellStyle name="Currency 28 2 3 2" xfId="1573"/>
    <cellStyle name="Currency 28 2 3 2 2" xfId="1574"/>
    <cellStyle name="Currency 28 2 3 2 2 2" xfId="8926"/>
    <cellStyle name="Currency 28 2 3 2 3" xfId="1575"/>
    <cellStyle name="Currency 28 2 3 2 3 2" xfId="8927"/>
    <cellStyle name="Currency 28 2 3 2 4" xfId="8928"/>
    <cellStyle name="Currency 28 2 3 3" xfId="1576"/>
    <cellStyle name="Currency 28 2 3 3 2" xfId="8929"/>
    <cellStyle name="Currency 28 2 3 4" xfId="1577"/>
    <cellStyle name="Currency 28 2 3 4 2" xfId="8930"/>
    <cellStyle name="Currency 28 2 3 5" xfId="8931"/>
    <cellStyle name="Currency 28 2 4" xfId="1578"/>
    <cellStyle name="Currency 28 2 4 2" xfId="1579"/>
    <cellStyle name="Currency 28 2 4 2 2" xfId="8932"/>
    <cellStyle name="Currency 28 2 4 3" xfId="1580"/>
    <cellStyle name="Currency 28 2 4 3 2" xfId="8933"/>
    <cellStyle name="Currency 28 2 4 4" xfId="8934"/>
    <cellStyle name="Currency 28 2 5" xfId="1581"/>
    <cellStyle name="Currency 28 2 5 2" xfId="8935"/>
    <cellStyle name="Currency 28 2 6" xfId="1582"/>
    <cellStyle name="Currency 28 2 6 2" xfId="8936"/>
    <cellStyle name="Currency 28 2 7" xfId="8937"/>
    <cellStyle name="Currency 28 3" xfId="1583"/>
    <cellStyle name="Currency 28 3 2" xfId="1584"/>
    <cellStyle name="Currency 28 3 2 2" xfId="1585"/>
    <cellStyle name="Currency 28 3 2 2 2" xfId="1586"/>
    <cellStyle name="Currency 28 3 2 2 2 2" xfId="8938"/>
    <cellStyle name="Currency 28 3 2 2 3" xfId="1587"/>
    <cellStyle name="Currency 28 3 2 2 3 2" xfId="8939"/>
    <cellStyle name="Currency 28 3 2 2 4" xfId="8940"/>
    <cellStyle name="Currency 28 3 2 3" xfId="1588"/>
    <cellStyle name="Currency 28 3 2 3 2" xfId="8941"/>
    <cellStyle name="Currency 28 3 2 4" xfId="1589"/>
    <cellStyle name="Currency 28 3 2 4 2" xfId="8942"/>
    <cellStyle name="Currency 28 3 2 5" xfId="8943"/>
    <cellStyle name="Currency 28 3 3" xfId="1590"/>
    <cellStyle name="Currency 28 3 3 2" xfId="1591"/>
    <cellStyle name="Currency 28 3 3 2 2" xfId="8944"/>
    <cellStyle name="Currency 28 3 3 3" xfId="1592"/>
    <cellStyle name="Currency 28 3 3 3 2" xfId="8945"/>
    <cellStyle name="Currency 28 3 3 4" xfId="8946"/>
    <cellStyle name="Currency 28 3 4" xfId="1593"/>
    <cellStyle name="Currency 28 3 4 2" xfId="8947"/>
    <cellStyle name="Currency 28 3 5" xfId="1594"/>
    <cellStyle name="Currency 28 3 5 2" xfId="8948"/>
    <cellStyle name="Currency 28 3 6" xfId="8949"/>
    <cellStyle name="Currency 28 4" xfId="1595"/>
    <cellStyle name="Currency 28 4 2" xfId="1596"/>
    <cellStyle name="Currency 28 4 2 2" xfId="1597"/>
    <cellStyle name="Currency 28 4 2 2 2" xfId="8950"/>
    <cellStyle name="Currency 28 4 2 3" xfId="1598"/>
    <cellStyle name="Currency 28 4 2 3 2" xfId="8951"/>
    <cellStyle name="Currency 28 4 2 4" xfId="8952"/>
    <cellStyle name="Currency 28 4 3" xfId="1599"/>
    <cellStyle name="Currency 28 4 3 2" xfId="8953"/>
    <cellStyle name="Currency 28 4 4" xfId="1600"/>
    <cellStyle name="Currency 28 4 4 2" xfId="8954"/>
    <cellStyle name="Currency 28 4 5" xfId="8955"/>
    <cellStyle name="Currency 28 5" xfId="1601"/>
    <cellStyle name="Currency 28 5 2" xfId="1602"/>
    <cellStyle name="Currency 28 5 2 2" xfId="8956"/>
    <cellStyle name="Currency 28 5 3" xfId="1603"/>
    <cellStyle name="Currency 28 5 3 2" xfId="8957"/>
    <cellStyle name="Currency 28 5 4" xfId="8958"/>
    <cellStyle name="Currency 28 6" xfId="1604"/>
    <cellStyle name="Currency 28 6 2" xfId="8959"/>
    <cellStyle name="Currency 28 7" xfId="1605"/>
    <cellStyle name="Currency 28 7 2" xfId="8960"/>
    <cellStyle name="Currency 28 8" xfId="8961"/>
    <cellStyle name="Currency 29" xfId="1606"/>
    <cellStyle name="Currency 29 2" xfId="1607"/>
    <cellStyle name="Currency 29 2 2" xfId="1608"/>
    <cellStyle name="Currency 29 2 2 2" xfId="1609"/>
    <cellStyle name="Currency 29 2 2 2 2" xfId="1610"/>
    <cellStyle name="Currency 29 2 2 2 2 2" xfId="1611"/>
    <cellStyle name="Currency 29 2 2 2 2 2 2" xfId="8962"/>
    <cellStyle name="Currency 29 2 2 2 2 3" xfId="1612"/>
    <cellStyle name="Currency 29 2 2 2 2 3 2" xfId="8963"/>
    <cellStyle name="Currency 29 2 2 2 2 4" xfId="8964"/>
    <cellStyle name="Currency 29 2 2 2 3" xfId="1613"/>
    <cellStyle name="Currency 29 2 2 2 3 2" xfId="8965"/>
    <cellStyle name="Currency 29 2 2 2 4" xfId="1614"/>
    <cellStyle name="Currency 29 2 2 2 4 2" xfId="8966"/>
    <cellStyle name="Currency 29 2 2 2 5" xfId="8967"/>
    <cellStyle name="Currency 29 2 2 3" xfId="1615"/>
    <cellStyle name="Currency 29 2 2 3 2" xfId="1616"/>
    <cellStyle name="Currency 29 2 2 3 2 2" xfId="8968"/>
    <cellStyle name="Currency 29 2 2 3 3" xfId="1617"/>
    <cellStyle name="Currency 29 2 2 3 3 2" xfId="8969"/>
    <cellStyle name="Currency 29 2 2 3 4" xfId="8970"/>
    <cellStyle name="Currency 29 2 2 4" xfId="1618"/>
    <cellStyle name="Currency 29 2 2 4 2" xfId="8971"/>
    <cellStyle name="Currency 29 2 2 5" xfId="1619"/>
    <cellStyle name="Currency 29 2 2 5 2" xfId="8972"/>
    <cellStyle name="Currency 29 2 2 6" xfId="8973"/>
    <cellStyle name="Currency 29 2 3" xfId="1620"/>
    <cellStyle name="Currency 29 2 3 2" xfId="1621"/>
    <cellStyle name="Currency 29 2 3 2 2" xfId="1622"/>
    <cellStyle name="Currency 29 2 3 2 2 2" xfId="8974"/>
    <cellStyle name="Currency 29 2 3 2 3" xfId="1623"/>
    <cellStyle name="Currency 29 2 3 2 3 2" xfId="8975"/>
    <cellStyle name="Currency 29 2 3 2 4" xfId="8976"/>
    <cellStyle name="Currency 29 2 3 3" xfId="1624"/>
    <cellStyle name="Currency 29 2 3 3 2" xfId="8977"/>
    <cellStyle name="Currency 29 2 3 4" xfId="1625"/>
    <cellStyle name="Currency 29 2 3 4 2" xfId="8978"/>
    <cellStyle name="Currency 29 2 3 5" xfId="8979"/>
    <cellStyle name="Currency 29 2 4" xfId="1626"/>
    <cellStyle name="Currency 29 2 4 2" xfId="1627"/>
    <cellStyle name="Currency 29 2 4 2 2" xfId="8980"/>
    <cellStyle name="Currency 29 2 4 3" xfId="1628"/>
    <cellStyle name="Currency 29 2 4 3 2" xfId="8981"/>
    <cellStyle name="Currency 29 2 4 4" xfId="8982"/>
    <cellStyle name="Currency 29 2 5" xfId="1629"/>
    <cellStyle name="Currency 29 2 5 2" xfId="8983"/>
    <cellStyle name="Currency 29 2 6" xfId="1630"/>
    <cellStyle name="Currency 29 2 6 2" xfId="8984"/>
    <cellStyle name="Currency 29 2 7" xfId="8985"/>
    <cellStyle name="Currency 29 3" xfId="1631"/>
    <cellStyle name="Currency 29 3 2" xfId="1632"/>
    <cellStyle name="Currency 29 3 2 2" xfId="1633"/>
    <cellStyle name="Currency 29 3 2 2 2" xfId="1634"/>
    <cellStyle name="Currency 29 3 2 2 2 2" xfId="8986"/>
    <cellStyle name="Currency 29 3 2 2 3" xfId="1635"/>
    <cellStyle name="Currency 29 3 2 2 3 2" xfId="8987"/>
    <cellStyle name="Currency 29 3 2 2 4" xfId="8988"/>
    <cellStyle name="Currency 29 3 2 3" xfId="1636"/>
    <cellStyle name="Currency 29 3 2 3 2" xfId="8989"/>
    <cellStyle name="Currency 29 3 2 4" xfId="1637"/>
    <cellStyle name="Currency 29 3 2 4 2" xfId="8990"/>
    <cellStyle name="Currency 29 3 2 5" xfId="8991"/>
    <cellStyle name="Currency 29 3 3" xfId="1638"/>
    <cellStyle name="Currency 29 3 3 2" xfId="1639"/>
    <cellStyle name="Currency 29 3 3 2 2" xfId="8992"/>
    <cellStyle name="Currency 29 3 3 3" xfId="1640"/>
    <cellStyle name="Currency 29 3 3 3 2" xfId="8993"/>
    <cellStyle name="Currency 29 3 3 4" xfId="8994"/>
    <cellStyle name="Currency 29 3 4" xfId="1641"/>
    <cellStyle name="Currency 29 3 4 2" xfId="8995"/>
    <cellStyle name="Currency 29 3 5" xfId="1642"/>
    <cellStyle name="Currency 29 3 5 2" xfId="8996"/>
    <cellStyle name="Currency 29 3 6" xfId="8997"/>
    <cellStyle name="Currency 29 4" xfId="1643"/>
    <cellStyle name="Currency 29 4 2" xfId="1644"/>
    <cellStyle name="Currency 29 4 2 2" xfId="1645"/>
    <cellStyle name="Currency 29 4 2 2 2" xfId="8998"/>
    <cellStyle name="Currency 29 4 2 3" xfId="1646"/>
    <cellStyle name="Currency 29 4 2 3 2" xfId="8999"/>
    <cellStyle name="Currency 29 4 2 4" xfId="9000"/>
    <cellStyle name="Currency 29 4 3" xfId="1647"/>
    <cellStyle name="Currency 29 4 3 2" xfId="9001"/>
    <cellStyle name="Currency 29 4 4" xfId="1648"/>
    <cellStyle name="Currency 29 4 4 2" xfId="9002"/>
    <cellStyle name="Currency 29 4 5" xfId="9003"/>
    <cellStyle name="Currency 29 5" xfId="1649"/>
    <cellStyle name="Currency 29 5 2" xfId="1650"/>
    <cellStyle name="Currency 29 5 2 2" xfId="9004"/>
    <cellStyle name="Currency 29 5 3" xfId="1651"/>
    <cellStyle name="Currency 29 5 3 2" xfId="9005"/>
    <cellStyle name="Currency 29 5 4" xfId="9006"/>
    <cellStyle name="Currency 29 6" xfId="1652"/>
    <cellStyle name="Currency 29 6 2" xfId="9007"/>
    <cellStyle name="Currency 29 7" xfId="1653"/>
    <cellStyle name="Currency 29 7 2" xfId="9008"/>
    <cellStyle name="Currency 29 8" xfId="9009"/>
    <cellStyle name="Currency 3" xfId="1654"/>
    <cellStyle name="Currency 3 2" xfId="1655"/>
    <cellStyle name="Currency 3 2 2" xfId="1656"/>
    <cellStyle name="Currency 3 2 2 2" xfId="9010"/>
    <cellStyle name="Currency 3 2 3" xfId="9011"/>
    <cellStyle name="Currency 3 3" xfId="1657"/>
    <cellStyle name="Currency 3 3 2" xfId="9012"/>
    <cellStyle name="Currency 3 3 2 2" xfId="9013"/>
    <cellStyle name="Currency 3 3 2 2 2" xfId="9014"/>
    <cellStyle name="Currency 3 3 2 2 3" xfId="9015"/>
    <cellStyle name="Currency 3 3 2 3" xfId="9016"/>
    <cellStyle name="Currency 3 3 2 4" xfId="9017"/>
    <cellStyle name="Currency 3 3 3" xfId="9018"/>
    <cellStyle name="Currency 3 3 3 2" xfId="9019"/>
    <cellStyle name="Currency 3 3 3 3" xfId="9020"/>
    <cellStyle name="Currency 3 3 4" xfId="9021"/>
    <cellStyle name="Currency 3 3 5" xfId="9022"/>
    <cellStyle name="Currency 3 4" xfId="1658"/>
    <cellStyle name="Currency 3 5" xfId="9023"/>
    <cellStyle name="Currency 3 6" xfId="15968"/>
    <cellStyle name="Currency 3_2012IndicatorsforCS" xfId="1659"/>
    <cellStyle name="Currency 30" xfId="1660"/>
    <cellStyle name="Currency 30 2" xfId="1661"/>
    <cellStyle name="Currency 30 2 2" xfId="1662"/>
    <cellStyle name="Currency 30 2 2 2" xfId="1663"/>
    <cellStyle name="Currency 30 2 2 2 2" xfId="1664"/>
    <cellStyle name="Currency 30 2 2 2 2 2" xfId="1665"/>
    <cellStyle name="Currency 30 2 2 2 2 2 2" xfId="9024"/>
    <cellStyle name="Currency 30 2 2 2 2 3" xfId="1666"/>
    <cellStyle name="Currency 30 2 2 2 2 3 2" xfId="9025"/>
    <cellStyle name="Currency 30 2 2 2 2 4" xfId="9026"/>
    <cellStyle name="Currency 30 2 2 2 3" xfId="1667"/>
    <cellStyle name="Currency 30 2 2 2 3 2" xfId="9027"/>
    <cellStyle name="Currency 30 2 2 2 4" xfId="1668"/>
    <cellStyle name="Currency 30 2 2 2 4 2" xfId="9028"/>
    <cellStyle name="Currency 30 2 2 2 5" xfId="9029"/>
    <cellStyle name="Currency 30 2 2 3" xfId="1669"/>
    <cellStyle name="Currency 30 2 2 3 2" xfId="1670"/>
    <cellStyle name="Currency 30 2 2 3 2 2" xfId="9030"/>
    <cellStyle name="Currency 30 2 2 3 3" xfId="1671"/>
    <cellStyle name="Currency 30 2 2 3 3 2" xfId="9031"/>
    <cellStyle name="Currency 30 2 2 3 4" xfId="9032"/>
    <cellStyle name="Currency 30 2 2 4" xfId="1672"/>
    <cellStyle name="Currency 30 2 2 4 2" xfId="9033"/>
    <cellStyle name="Currency 30 2 2 5" xfId="1673"/>
    <cellStyle name="Currency 30 2 2 5 2" xfId="9034"/>
    <cellStyle name="Currency 30 2 2 6" xfId="9035"/>
    <cellStyle name="Currency 30 2 3" xfId="1674"/>
    <cellStyle name="Currency 30 2 3 2" xfId="1675"/>
    <cellStyle name="Currency 30 2 3 2 2" xfId="1676"/>
    <cellStyle name="Currency 30 2 3 2 2 2" xfId="9036"/>
    <cellStyle name="Currency 30 2 3 2 3" xfId="1677"/>
    <cellStyle name="Currency 30 2 3 2 3 2" xfId="9037"/>
    <cellStyle name="Currency 30 2 3 2 4" xfId="9038"/>
    <cellStyle name="Currency 30 2 3 3" xfId="1678"/>
    <cellStyle name="Currency 30 2 3 3 2" xfId="9039"/>
    <cellStyle name="Currency 30 2 3 4" xfId="1679"/>
    <cellStyle name="Currency 30 2 3 4 2" xfId="9040"/>
    <cellStyle name="Currency 30 2 3 5" xfId="9041"/>
    <cellStyle name="Currency 30 2 4" xfId="1680"/>
    <cellStyle name="Currency 30 2 4 2" xfId="1681"/>
    <cellStyle name="Currency 30 2 4 2 2" xfId="9042"/>
    <cellStyle name="Currency 30 2 4 3" xfId="1682"/>
    <cellStyle name="Currency 30 2 4 3 2" xfId="9043"/>
    <cellStyle name="Currency 30 2 4 4" xfId="9044"/>
    <cellStyle name="Currency 30 2 5" xfId="1683"/>
    <cellStyle name="Currency 30 2 5 2" xfId="9045"/>
    <cellStyle name="Currency 30 2 6" xfId="1684"/>
    <cellStyle name="Currency 30 2 6 2" xfId="9046"/>
    <cellStyle name="Currency 30 2 7" xfId="9047"/>
    <cellStyle name="Currency 30 3" xfId="1685"/>
    <cellStyle name="Currency 30 3 2" xfId="1686"/>
    <cellStyle name="Currency 30 3 2 2" xfId="1687"/>
    <cellStyle name="Currency 30 3 2 2 2" xfId="1688"/>
    <cellStyle name="Currency 30 3 2 2 2 2" xfId="9048"/>
    <cellStyle name="Currency 30 3 2 2 3" xfId="1689"/>
    <cellStyle name="Currency 30 3 2 2 3 2" xfId="9049"/>
    <cellStyle name="Currency 30 3 2 2 4" xfId="9050"/>
    <cellStyle name="Currency 30 3 2 3" xfId="1690"/>
    <cellStyle name="Currency 30 3 2 3 2" xfId="9051"/>
    <cellStyle name="Currency 30 3 2 4" xfId="1691"/>
    <cellStyle name="Currency 30 3 2 4 2" xfId="9052"/>
    <cellStyle name="Currency 30 3 2 5" xfId="9053"/>
    <cellStyle name="Currency 30 3 3" xfId="1692"/>
    <cellStyle name="Currency 30 3 3 2" xfId="1693"/>
    <cellStyle name="Currency 30 3 3 2 2" xfId="9054"/>
    <cellStyle name="Currency 30 3 3 3" xfId="1694"/>
    <cellStyle name="Currency 30 3 3 3 2" xfId="9055"/>
    <cellStyle name="Currency 30 3 3 4" xfId="9056"/>
    <cellStyle name="Currency 30 3 4" xfId="1695"/>
    <cellStyle name="Currency 30 3 4 2" xfId="9057"/>
    <cellStyle name="Currency 30 3 5" xfId="1696"/>
    <cellStyle name="Currency 30 3 5 2" xfId="9058"/>
    <cellStyle name="Currency 30 3 6" xfId="9059"/>
    <cellStyle name="Currency 30 4" xfId="1697"/>
    <cellStyle name="Currency 30 4 2" xfId="1698"/>
    <cellStyle name="Currency 30 4 2 2" xfId="1699"/>
    <cellStyle name="Currency 30 4 2 2 2" xfId="9060"/>
    <cellStyle name="Currency 30 4 2 3" xfId="1700"/>
    <cellStyle name="Currency 30 4 2 3 2" xfId="9061"/>
    <cellStyle name="Currency 30 4 2 4" xfId="9062"/>
    <cellStyle name="Currency 30 4 3" xfId="1701"/>
    <cellStyle name="Currency 30 4 3 2" xfId="9063"/>
    <cellStyle name="Currency 30 4 4" xfId="1702"/>
    <cellStyle name="Currency 30 4 4 2" xfId="9064"/>
    <cellStyle name="Currency 30 4 5" xfId="9065"/>
    <cellStyle name="Currency 30 5" xfId="1703"/>
    <cellStyle name="Currency 30 5 2" xfId="1704"/>
    <cellStyle name="Currency 30 5 2 2" xfId="9066"/>
    <cellStyle name="Currency 30 5 3" xfId="1705"/>
    <cellStyle name="Currency 30 5 3 2" xfId="9067"/>
    <cellStyle name="Currency 30 5 4" xfId="9068"/>
    <cellStyle name="Currency 30 6" xfId="1706"/>
    <cellStyle name="Currency 30 6 2" xfId="9069"/>
    <cellStyle name="Currency 30 7" xfId="1707"/>
    <cellStyle name="Currency 30 7 2" xfId="9070"/>
    <cellStyle name="Currency 30 8" xfId="9071"/>
    <cellStyle name="Currency 31" xfId="1708"/>
    <cellStyle name="Currency 31 2" xfId="1709"/>
    <cellStyle name="Currency 31 2 2" xfId="1710"/>
    <cellStyle name="Currency 31 2 2 2" xfId="1711"/>
    <cellStyle name="Currency 31 2 2 2 2" xfId="1712"/>
    <cellStyle name="Currency 31 2 2 2 2 2" xfId="1713"/>
    <cellStyle name="Currency 31 2 2 2 2 2 2" xfId="9072"/>
    <cellStyle name="Currency 31 2 2 2 2 3" xfId="1714"/>
    <cellStyle name="Currency 31 2 2 2 2 3 2" xfId="9073"/>
    <cellStyle name="Currency 31 2 2 2 2 4" xfId="9074"/>
    <cellStyle name="Currency 31 2 2 2 3" xfId="1715"/>
    <cellStyle name="Currency 31 2 2 2 3 2" xfId="9075"/>
    <cellStyle name="Currency 31 2 2 2 4" xfId="1716"/>
    <cellStyle name="Currency 31 2 2 2 4 2" xfId="9076"/>
    <cellStyle name="Currency 31 2 2 2 5" xfId="9077"/>
    <cellStyle name="Currency 31 2 2 3" xfId="1717"/>
    <cellStyle name="Currency 31 2 2 3 2" xfId="1718"/>
    <cellStyle name="Currency 31 2 2 3 2 2" xfId="9078"/>
    <cellStyle name="Currency 31 2 2 3 3" xfId="1719"/>
    <cellStyle name="Currency 31 2 2 3 3 2" xfId="9079"/>
    <cellStyle name="Currency 31 2 2 3 4" xfId="9080"/>
    <cellStyle name="Currency 31 2 2 4" xfId="1720"/>
    <cellStyle name="Currency 31 2 2 4 2" xfId="9081"/>
    <cellStyle name="Currency 31 2 2 5" xfId="1721"/>
    <cellStyle name="Currency 31 2 2 5 2" xfId="9082"/>
    <cellStyle name="Currency 31 2 2 6" xfId="9083"/>
    <cellStyle name="Currency 31 2 3" xfId="1722"/>
    <cellStyle name="Currency 31 2 3 2" xfId="1723"/>
    <cellStyle name="Currency 31 2 3 2 2" xfId="1724"/>
    <cellStyle name="Currency 31 2 3 2 2 2" xfId="9084"/>
    <cellStyle name="Currency 31 2 3 2 3" xfId="1725"/>
    <cellStyle name="Currency 31 2 3 2 3 2" xfId="9085"/>
    <cellStyle name="Currency 31 2 3 2 4" xfId="9086"/>
    <cellStyle name="Currency 31 2 3 3" xfId="1726"/>
    <cellStyle name="Currency 31 2 3 3 2" xfId="9087"/>
    <cellStyle name="Currency 31 2 3 4" xfId="1727"/>
    <cellStyle name="Currency 31 2 3 4 2" xfId="9088"/>
    <cellStyle name="Currency 31 2 3 5" xfId="9089"/>
    <cellStyle name="Currency 31 2 4" xfId="1728"/>
    <cellStyle name="Currency 31 2 4 2" xfId="1729"/>
    <cellStyle name="Currency 31 2 4 2 2" xfId="9090"/>
    <cellStyle name="Currency 31 2 4 3" xfId="1730"/>
    <cellStyle name="Currency 31 2 4 3 2" xfId="9091"/>
    <cellStyle name="Currency 31 2 4 4" xfId="9092"/>
    <cellStyle name="Currency 31 2 5" xfId="1731"/>
    <cellStyle name="Currency 31 2 5 2" xfId="9093"/>
    <cellStyle name="Currency 31 2 6" xfId="1732"/>
    <cellStyle name="Currency 31 2 6 2" xfId="9094"/>
    <cellStyle name="Currency 31 2 7" xfId="9095"/>
    <cellStyle name="Currency 31 3" xfId="1733"/>
    <cellStyle name="Currency 31 3 2" xfId="1734"/>
    <cellStyle name="Currency 31 3 2 2" xfId="1735"/>
    <cellStyle name="Currency 31 3 2 2 2" xfId="1736"/>
    <cellStyle name="Currency 31 3 2 2 2 2" xfId="9096"/>
    <cellStyle name="Currency 31 3 2 2 3" xfId="1737"/>
    <cellStyle name="Currency 31 3 2 2 3 2" xfId="9097"/>
    <cellStyle name="Currency 31 3 2 2 4" xfId="9098"/>
    <cellStyle name="Currency 31 3 2 3" xfId="1738"/>
    <cellStyle name="Currency 31 3 2 3 2" xfId="9099"/>
    <cellStyle name="Currency 31 3 2 4" xfId="1739"/>
    <cellStyle name="Currency 31 3 2 4 2" xfId="9100"/>
    <cellStyle name="Currency 31 3 2 5" xfId="9101"/>
    <cellStyle name="Currency 31 3 3" xfId="1740"/>
    <cellStyle name="Currency 31 3 3 2" xfId="1741"/>
    <cellStyle name="Currency 31 3 3 2 2" xfId="9102"/>
    <cellStyle name="Currency 31 3 3 3" xfId="1742"/>
    <cellStyle name="Currency 31 3 3 3 2" xfId="9103"/>
    <cellStyle name="Currency 31 3 3 4" xfId="9104"/>
    <cellStyle name="Currency 31 3 4" xfId="1743"/>
    <cellStyle name="Currency 31 3 4 2" xfId="9105"/>
    <cellStyle name="Currency 31 3 5" xfId="1744"/>
    <cellStyle name="Currency 31 3 5 2" xfId="9106"/>
    <cellStyle name="Currency 31 3 6" xfId="9107"/>
    <cellStyle name="Currency 31 4" xfId="1745"/>
    <cellStyle name="Currency 31 4 2" xfId="1746"/>
    <cellStyle name="Currency 31 4 2 2" xfId="1747"/>
    <cellStyle name="Currency 31 4 2 2 2" xfId="9108"/>
    <cellStyle name="Currency 31 4 2 3" xfId="1748"/>
    <cellStyle name="Currency 31 4 2 3 2" xfId="9109"/>
    <cellStyle name="Currency 31 4 2 4" xfId="9110"/>
    <cellStyle name="Currency 31 4 3" xfId="1749"/>
    <cellStyle name="Currency 31 4 3 2" xfId="9111"/>
    <cellStyle name="Currency 31 4 4" xfId="1750"/>
    <cellStyle name="Currency 31 4 4 2" xfId="9112"/>
    <cellStyle name="Currency 31 4 5" xfId="9113"/>
    <cellStyle name="Currency 31 5" xfId="1751"/>
    <cellStyle name="Currency 31 5 2" xfId="1752"/>
    <cellStyle name="Currency 31 5 2 2" xfId="9114"/>
    <cellStyle name="Currency 31 5 3" xfId="1753"/>
    <cellStyle name="Currency 31 5 3 2" xfId="9115"/>
    <cellStyle name="Currency 31 5 4" xfId="9116"/>
    <cellStyle name="Currency 31 6" xfId="1754"/>
    <cellStyle name="Currency 31 6 2" xfId="9117"/>
    <cellStyle name="Currency 31 7" xfId="1755"/>
    <cellStyle name="Currency 31 7 2" xfId="9118"/>
    <cellStyle name="Currency 31 8" xfId="9119"/>
    <cellStyle name="Currency 32" xfId="1756"/>
    <cellStyle name="Currency 32 2" xfId="1757"/>
    <cellStyle name="Currency 32 2 2" xfId="1758"/>
    <cellStyle name="Currency 32 2 2 2" xfId="1759"/>
    <cellStyle name="Currency 32 2 2 2 2" xfId="1760"/>
    <cellStyle name="Currency 32 2 2 2 2 2" xfId="1761"/>
    <cellStyle name="Currency 32 2 2 2 2 2 2" xfId="9120"/>
    <cellStyle name="Currency 32 2 2 2 2 3" xfId="1762"/>
    <cellStyle name="Currency 32 2 2 2 2 3 2" xfId="9121"/>
    <cellStyle name="Currency 32 2 2 2 2 4" xfId="9122"/>
    <cellStyle name="Currency 32 2 2 2 3" xfId="1763"/>
    <cellStyle name="Currency 32 2 2 2 3 2" xfId="9123"/>
    <cellStyle name="Currency 32 2 2 2 4" xfId="1764"/>
    <cellStyle name="Currency 32 2 2 2 4 2" xfId="9124"/>
    <cellStyle name="Currency 32 2 2 2 5" xfId="9125"/>
    <cellStyle name="Currency 32 2 2 3" xfId="1765"/>
    <cellStyle name="Currency 32 2 2 3 2" xfId="1766"/>
    <cellStyle name="Currency 32 2 2 3 2 2" xfId="9126"/>
    <cellStyle name="Currency 32 2 2 3 3" xfId="1767"/>
    <cellStyle name="Currency 32 2 2 3 3 2" xfId="9127"/>
    <cellStyle name="Currency 32 2 2 3 4" xfId="9128"/>
    <cellStyle name="Currency 32 2 2 4" xfId="1768"/>
    <cellStyle name="Currency 32 2 2 4 2" xfId="9129"/>
    <cellStyle name="Currency 32 2 2 5" xfId="1769"/>
    <cellStyle name="Currency 32 2 2 5 2" xfId="9130"/>
    <cellStyle name="Currency 32 2 2 6" xfId="9131"/>
    <cellStyle name="Currency 32 2 3" xfId="1770"/>
    <cellStyle name="Currency 32 2 3 2" xfId="1771"/>
    <cellStyle name="Currency 32 2 3 2 2" xfId="1772"/>
    <cellStyle name="Currency 32 2 3 2 2 2" xfId="9132"/>
    <cellStyle name="Currency 32 2 3 2 3" xfId="1773"/>
    <cellStyle name="Currency 32 2 3 2 3 2" xfId="9133"/>
    <cellStyle name="Currency 32 2 3 2 4" xfId="9134"/>
    <cellStyle name="Currency 32 2 3 3" xfId="1774"/>
    <cellStyle name="Currency 32 2 3 3 2" xfId="9135"/>
    <cellStyle name="Currency 32 2 3 4" xfId="1775"/>
    <cellStyle name="Currency 32 2 3 4 2" xfId="9136"/>
    <cellStyle name="Currency 32 2 3 5" xfId="9137"/>
    <cellStyle name="Currency 32 2 4" xfId="1776"/>
    <cellStyle name="Currency 32 2 4 2" xfId="1777"/>
    <cellStyle name="Currency 32 2 4 2 2" xfId="9138"/>
    <cellStyle name="Currency 32 2 4 3" xfId="1778"/>
    <cellStyle name="Currency 32 2 4 3 2" xfId="9139"/>
    <cellStyle name="Currency 32 2 4 4" xfId="9140"/>
    <cellStyle name="Currency 32 2 5" xfId="1779"/>
    <cellStyle name="Currency 32 2 5 2" xfId="9141"/>
    <cellStyle name="Currency 32 2 6" xfId="1780"/>
    <cellStyle name="Currency 32 2 6 2" xfId="9142"/>
    <cellStyle name="Currency 32 2 7" xfId="9143"/>
    <cellStyle name="Currency 32 3" xfId="1781"/>
    <cellStyle name="Currency 32 3 2" xfId="1782"/>
    <cellStyle name="Currency 32 3 2 2" xfId="1783"/>
    <cellStyle name="Currency 32 3 2 2 2" xfId="1784"/>
    <cellStyle name="Currency 32 3 2 2 2 2" xfId="9144"/>
    <cellStyle name="Currency 32 3 2 2 3" xfId="1785"/>
    <cellStyle name="Currency 32 3 2 2 3 2" xfId="9145"/>
    <cellStyle name="Currency 32 3 2 2 4" xfId="9146"/>
    <cellStyle name="Currency 32 3 2 3" xfId="1786"/>
    <cellStyle name="Currency 32 3 2 3 2" xfId="9147"/>
    <cellStyle name="Currency 32 3 2 4" xfId="1787"/>
    <cellStyle name="Currency 32 3 2 4 2" xfId="9148"/>
    <cellStyle name="Currency 32 3 2 5" xfId="9149"/>
    <cellStyle name="Currency 32 3 3" xfId="1788"/>
    <cellStyle name="Currency 32 3 3 2" xfId="1789"/>
    <cellStyle name="Currency 32 3 3 2 2" xfId="9150"/>
    <cellStyle name="Currency 32 3 3 3" xfId="1790"/>
    <cellStyle name="Currency 32 3 3 3 2" xfId="9151"/>
    <cellStyle name="Currency 32 3 3 4" xfId="9152"/>
    <cellStyle name="Currency 32 3 4" xfId="1791"/>
    <cellStyle name="Currency 32 3 4 2" xfId="9153"/>
    <cellStyle name="Currency 32 3 5" xfId="1792"/>
    <cellStyle name="Currency 32 3 5 2" xfId="9154"/>
    <cellStyle name="Currency 32 3 6" xfId="9155"/>
    <cellStyle name="Currency 32 4" xfId="1793"/>
    <cellStyle name="Currency 32 4 2" xfId="1794"/>
    <cellStyle name="Currency 32 4 2 2" xfId="1795"/>
    <cellStyle name="Currency 32 4 2 2 2" xfId="9156"/>
    <cellStyle name="Currency 32 4 2 3" xfId="1796"/>
    <cellStyle name="Currency 32 4 2 3 2" xfId="9157"/>
    <cellStyle name="Currency 32 4 2 4" xfId="9158"/>
    <cellStyle name="Currency 32 4 3" xfId="1797"/>
    <cellStyle name="Currency 32 4 3 2" xfId="9159"/>
    <cellStyle name="Currency 32 4 4" xfId="1798"/>
    <cellStyle name="Currency 32 4 4 2" xfId="9160"/>
    <cellStyle name="Currency 32 4 5" xfId="9161"/>
    <cellStyle name="Currency 32 5" xfId="1799"/>
    <cellStyle name="Currency 32 5 2" xfId="1800"/>
    <cellStyle name="Currency 32 5 2 2" xfId="9162"/>
    <cellStyle name="Currency 32 5 3" xfId="1801"/>
    <cellStyle name="Currency 32 5 3 2" xfId="9163"/>
    <cellStyle name="Currency 32 5 4" xfId="9164"/>
    <cellStyle name="Currency 32 6" xfId="1802"/>
    <cellStyle name="Currency 32 6 2" xfId="9165"/>
    <cellStyle name="Currency 32 7" xfId="1803"/>
    <cellStyle name="Currency 32 7 2" xfId="9166"/>
    <cellStyle name="Currency 32 8" xfId="9167"/>
    <cellStyle name="Currency 33" xfId="1804"/>
    <cellStyle name="Currency 33 2" xfId="1805"/>
    <cellStyle name="Currency 33 2 2" xfId="1806"/>
    <cellStyle name="Currency 33 2 2 2" xfId="1807"/>
    <cellStyle name="Currency 33 2 2 2 2" xfId="1808"/>
    <cellStyle name="Currency 33 2 2 2 2 2" xfId="1809"/>
    <cellStyle name="Currency 33 2 2 2 2 2 2" xfId="9168"/>
    <cellStyle name="Currency 33 2 2 2 2 3" xfId="1810"/>
    <cellStyle name="Currency 33 2 2 2 2 3 2" xfId="9169"/>
    <cellStyle name="Currency 33 2 2 2 2 4" xfId="9170"/>
    <cellStyle name="Currency 33 2 2 2 3" xfId="1811"/>
    <cellStyle name="Currency 33 2 2 2 3 2" xfId="9171"/>
    <cellStyle name="Currency 33 2 2 2 4" xfId="1812"/>
    <cellStyle name="Currency 33 2 2 2 4 2" xfId="9172"/>
    <cellStyle name="Currency 33 2 2 2 5" xfId="9173"/>
    <cellStyle name="Currency 33 2 2 3" xfId="1813"/>
    <cellStyle name="Currency 33 2 2 3 2" xfId="1814"/>
    <cellStyle name="Currency 33 2 2 3 2 2" xfId="9174"/>
    <cellStyle name="Currency 33 2 2 3 3" xfId="1815"/>
    <cellStyle name="Currency 33 2 2 3 3 2" xfId="9175"/>
    <cellStyle name="Currency 33 2 2 3 4" xfId="9176"/>
    <cellStyle name="Currency 33 2 2 4" xfId="1816"/>
    <cellStyle name="Currency 33 2 2 4 2" xfId="9177"/>
    <cellStyle name="Currency 33 2 2 5" xfId="1817"/>
    <cellStyle name="Currency 33 2 2 5 2" xfId="9178"/>
    <cellStyle name="Currency 33 2 2 6" xfId="9179"/>
    <cellStyle name="Currency 33 2 3" xfId="1818"/>
    <cellStyle name="Currency 33 2 3 2" xfId="1819"/>
    <cellStyle name="Currency 33 2 3 2 2" xfId="1820"/>
    <cellStyle name="Currency 33 2 3 2 2 2" xfId="9180"/>
    <cellStyle name="Currency 33 2 3 2 3" xfId="1821"/>
    <cellStyle name="Currency 33 2 3 2 3 2" xfId="9181"/>
    <cellStyle name="Currency 33 2 3 2 4" xfId="9182"/>
    <cellStyle name="Currency 33 2 3 3" xfId="1822"/>
    <cellStyle name="Currency 33 2 3 3 2" xfId="9183"/>
    <cellStyle name="Currency 33 2 3 4" xfId="1823"/>
    <cellStyle name="Currency 33 2 3 4 2" xfId="9184"/>
    <cellStyle name="Currency 33 2 3 5" xfId="9185"/>
    <cellStyle name="Currency 33 2 4" xfId="1824"/>
    <cellStyle name="Currency 33 2 4 2" xfId="1825"/>
    <cellStyle name="Currency 33 2 4 2 2" xfId="9186"/>
    <cellStyle name="Currency 33 2 4 3" xfId="1826"/>
    <cellStyle name="Currency 33 2 4 3 2" xfId="9187"/>
    <cellStyle name="Currency 33 2 4 4" xfId="9188"/>
    <cellStyle name="Currency 33 2 5" xfId="1827"/>
    <cellStyle name="Currency 33 2 5 2" xfId="9189"/>
    <cellStyle name="Currency 33 2 6" xfId="1828"/>
    <cellStyle name="Currency 33 2 6 2" xfId="9190"/>
    <cellStyle name="Currency 33 2 7" xfId="9191"/>
    <cellStyle name="Currency 33 3" xfId="1829"/>
    <cellStyle name="Currency 33 3 2" xfId="1830"/>
    <cellStyle name="Currency 33 3 2 2" xfId="1831"/>
    <cellStyle name="Currency 33 3 2 2 2" xfId="1832"/>
    <cellStyle name="Currency 33 3 2 2 2 2" xfId="9192"/>
    <cellStyle name="Currency 33 3 2 2 3" xfId="1833"/>
    <cellStyle name="Currency 33 3 2 2 3 2" xfId="9193"/>
    <cellStyle name="Currency 33 3 2 2 4" xfId="9194"/>
    <cellStyle name="Currency 33 3 2 3" xfId="1834"/>
    <cellStyle name="Currency 33 3 2 3 2" xfId="9195"/>
    <cellStyle name="Currency 33 3 2 4" xfId="1835"/>
    <cellStyle name="Currency 33 3 2 4 2" xfId="9196"/>
    <cellStyle name="Currency 33 3 2 5" xfId="9197"/>
    <cellStyle name="Currency 33 3 3" xfId="1836"/>
    <cellStyle name="Currency 33 3 3 2" xfId="1837"/>
    <cellStyle name="Currency 33 3 3 2 2" xfId="9198"/>
    <cellStyle name="Currency 33 3 3 3" xfId="1838"/>
    <cellStyle name="Currency 33 3 3 3 2" xfId="9199"/>
    <cellStyle name="Currency 33 3 3 4" xfId="9200"/>
    <cellStyle name="Currency 33 3 4" xfId="1839"/>
    <cellStyle name="Currency 33 3 4 2" xfId="9201"/>
    <cellStyle name="Currency 33 3 5" xfId="1840"/>
    <cellStyle name="Currency 33 3 5 2" xfId="9202"/>
    <cellStyle name="Currency 33 3 6" xfId="9203"/>
    <cellStyle name="Currency 33 4" xfId="1841"/>
    <cellStyle name="Currency 33 4 2" xfId="1842"/>
    <cellStyle name="Currency 33 4 2 2" xfId="1843"/>
    <cellStyle name="Currency 33 4 2 2 2" xfId="9204"/>
    <cellStyle name="Currency 33 4 2 3" xfId="1844"/>
    <cellStyle name="Currency 33 4 2 3 2" xfId="9205"/>
    <cellStyle name="Currency 33 4 2 4" xfId="9206"/>
    <cellStyle name="Currency 33 4 3" xfId="1845"/>
    <cellStyle name="Currency 33 4 3 2" xfId="9207"/>
    <cellStyle name="Currency 33 4 4" xfId="1846"/>
    <cellStyle name="Currency 33 4 4 2" xfId="9208"/>
    <cellStyle name="Currency 33 4 5" xfId="9209"/>
    <cellStyle name="Currency 33 5" xfId="1847"/>
    <cellStyle name="Currency 33 5 2" xfId="1848"/>
    <cellStyle name="Currency 33 5 2 2" xfId="9210"/>
    <cellStyle name="Currency 33 5 3" xfId="1849"/>
    <cellStyle name="Currency 33 5 3 2" xfId="9211"/>
    <cellStyle name="Currency 33 5 4" xfId="9212"/>
    <cellStyle name="Currency 33 6" xfId="1850"/>
    <cellStyle name="Currency 33 6 2" xfId="9213"/>
    <cellStyle name="Currency 33 7" xfId="1851"/>
    <cellStyle name="Currency 33 7 2" xfId="9214"/>
    <cellStyle name="Currency 33 8" xfId="9215"/>
    <cellStyle name="Currency 34" xfId="1852"/>
    <cellStyle name="Currency 34 2" xfId="1853"/>
    <cellStyle name="Currency 34 2 2" xfId="9216"/>
    <cellStyle name="Currency 34 2 2 2" xfId="9217"/>
    <cellStyle name="Currency 34 2 2 3" xfId="9218"/>
    <cellStyle name="Currency 34 2 3" xfId="9219"/>
    <cellStyle name="Currency 34 2 4" xfId="9220"/>
    <cellStyle name="Currency 34 3" xfId="1854"/>
    <cellStyle name="Currency 34 3 2" xfId="9221"/>
    <cellStyle name="Currency 34 3 3" xfId="9222"/>
    <cellStyle name="Currency 34 4" xfId="9223"/>
    <cellStyle name="Currency 34 5" xfId="9224"/>
    <cellStyle name="Currency 35" xfId="1855"/>
    <cellStyle name="Currency 35 2" xfId="1856"/>
    <cellStyle name="Currency 35 3" xfId="1857"/>
    <cellStyle name="Currency 36" xfId="1858"/>
    <cellStyle name="Currency 36 2" xfId="9225"/>
    <cellStyle name="Currency 37" xfId="1859"/>
    <cellStyle name="Currency 37 2" xfId="9226"/>
    <cellStyle name="Currency 38" xfId="9227"/>
    <cellStyle name="Currency 38 2" xfId="9228"/>
    <cellStyle name="Currency 39" xfId="9229"/>
    <cellStyle name="Currency 39 2" xfId="9230"/>
    <cellStyle name="Currency 4" xfId="1860"/>
    <cellStyle name="Currency 4 2" xfId="1861"/>
    <cellStyle name="Currency 4 2 2" xfId="1862"/>
    <cellStyle name="Currency 4 3" xfId="1863"/>
    <cellStyle name="Currency 4 3 2" xfId="1864"/>
    <cellStyle name="Currency 4 4" xfId="1865"/>
    <cellStyle name="Currency 4 5" xfId="9231"/>
    <cellStyle name="Currency 4 5 2" xfId="9232"/>
    <cellStyle name="Currency 4 5 2 2" xfId="9233"/>
    <cellStyle name="Currency 4 5 2 3" xfId="9234"/>
    <cellStyle name="Currency 4 5 3" xfId="9235"/>
    <cellStyle name="Currency 4 5 4" xfId="9236"/>
    <cellStyle name="Currency 4 6" xfId="9237"/>
    <cellStyle name="Currency 4 6 2" xfId="9238"/>
    <cellStyle name="Currency 4 6 3" xfId="9239"/>
    <cellStyle name="Currency 4 7" xfId="9240"/>
    <cellStyle name="Currency 4 8" xfId="9241"/>
    <cellStyle name="Currency 40" xfId="9242"/>
    <cellStyle name="Currency 40 2" xfId="9243"/>
    <cellStyle name="Currency 41" xfId="9244"/>
    <cellStyle name="Currency 41 2" xfId="9245"/>
    <cellStyle name="Currency 42" xfId="9246"/>
    <cellStyle name="Currency 42 2" xfId="9247"/>
    <cellStyle name="Currency 43" xfId="9248"/>
    <cellStyle name="Currency 43 2" xfId="9249"/>
    <cellStyle name="Currency 44" xfId="9250"/>
    <cellStyle name="Currency 44 2" xfId="9251"/>
    <cellStyle name="Currency 45" xfId="9252"/>
    <cellStyle name="Currency 45 2" xfId="9253"/>
    <cellStyle name="Currency 46" xfId="9254"/>
    <cellStyle name="Currency 46 2" xfId="9255"/>
    <cellStyle name="Currency 47" xfId="9256"/>
    <cellStyle name="Currency 47 2" xfId="9257"/>
    <cellStyle name="Currency 48" xfId="9258"/>
    <cellStyle name="Currency 48 2" xfId="9259"/>
    <cellStyle name="Currency 49" xfId="9260"/>
    <cellStyle name="Currency 49 2" xfId="9261"/>
    <cellStyle name="Currency 5" xfId="1866"/>
    <cellStyle name="Currency 5 2" xfId="1867"/>
    <cellStyle name="Currency 5 2 10" xfId="1868"/>
    <cellStyle name="Currency 5 2 10 2" xfId="9262"/>
    <cellStyle name="Currency 5 2 11" xfId="9263"/>
    <cellStyle name="Currency 5 2 2" xfId="1869"/>
    <cellStyle name="Currency 5 2 2 2" xfId="1870"/>
    <cellStyle name="Currency 5 2 2 2 2" xfId="1871"/>
    <cellStyle name="Currency 5 2 2 2 2 2" xfId="1872"/>
    <cellStyle name="Currency 5 2 2 2 2 2 2" xfId="1873"/>
    <cellStyle name="Currency 5 2 2 2 2 2 2 2" xfId="1874"/>
    <cellStyle name="Currency 5 2 2 2 2 2 2 2 2" xfId="9264"/>
    <cellStyle name="Currency 5 2 2 2 2 2 2 3" xfId="1875"/>
    <cellStyle name="Currency 5 2 2 2 2 2 2 3 2" xfId="9265"/>
    <cellStyle name="Currency 5 2 2 2 2 2 2 4" xfId="9266"/>
    <cellStyle name="Currency 5 2 2 2 2 2 3" xfId="1876"/>
    <cellStyle name="Currency 5 2 2 2 2 2 3 2" xfId="9267"/>
    <cellStyle name="Currency 5 2 2 2 2 2 4" xfId="1877"/>
    <cellStyle name="Currency 5 2 2 2 2 2 4 2" xfId="9268"/>
    <cellStyle name="Currency 5 2 2 2 2 2 5" xfId="9269"/>
    <cellStyle name="Currency 5 2 2 2 2 3" xfId="1878"/>
    <cellStyle name="Currency 5 2 2 2 2 3 2" xfId="1879"/>
    <cellStyle name="Currency 5 2 2 2 2 3 2 2" xfId="9270"/>
    <cellStyle name="Currency 5 2 2 2 2 3 3" xfId="1880"/>
    <cellStyle name="Currency 5 2 2 2 2 3 3 2" xfId="9271"/>
    <cellStyle name="Currency 5 2 2 2 2 3 4" xfId="9272"/>
    <cellStyle name="Currency 5 2 2 2 2 4" xfId="1881"/>
    <cellStyle name="Currency 5 2 2 2 2 4 2" xfId="9273"/>
    <cellStyle name="Currency 5 2 2 2 2 5" xfId="1882"/>
    <cellStyle name="Currency 5 2 2 2 2 5 2" xfId="9274"/>
    <cellStyle name="Currency 5 2 2 2 2 6" xfId="9275"/>
    <cellStyle name="Currency 5 2 2 2 3" xfId="1883"/>
    <cellStyle name="Currency 5 2 2 2 3 2" xfId="1884"/>
    <cellStyle name="Currency 5 2 2 2 3 2 2" xfId="1885"/>
    <cellStyle name="Currency 5 2 2 2 3 2 2 2" xfId="9276"/>
    <cellStyle name="Currency 5 2 2 2 3 2 3" xfId="1886"/>
    <cellStyle name="Currency 5 2 2 2 3 2 3 2" xfId="9277"/>
    <cellStyle name="Currency 5 2 2 2 3 2 4" xfId="9278"/>
    <cellStyle name="Currency 5 2 2 2 3 3" xfId="1887"/>
    <cellStyle name="Currency 5 2 2 2 3 3 2" xfId="9279"/>
    <cellStyle name="Currency 5 2 2 2 3 4" xfId="1888"/>
    <cellStyle name="Currency 5 2 2 2 3 4 2" xfId="9280"/>
    <cellStyle name="Currency 5 2 2 2 3 5" xfId="9281"/>
    <cellStyle name="Currency 5 2 2 2 4" xfId="1889"/>
    <cellStyle name="Currency 5 2 2 2 4 2" xfId="1890"/>
    <cellStyle name="Currency 5 2 2 2 4 2 2" xfId="9282"/>
    <cellStyle name="Currency 5 2 2 2 4 3" xfId="1891"/>
    <cellStyle name="Currency 5 2 2 2 4 3 2" xfId="9283"/>
    <cellStyle name="Currency 5 2 2 2 4 4" xfId="9284"/>
    <cellStyle name="Currency 5 2 2 2 5" xfId="1892"/>
    <cellStyle name="Currency 5 2 2 2 5 2" xfId="9285"/>
    <cellStyle name="Currency 5 2 2 2 6" xfId="1893"/>
    <cellStyle name="Currency 5 2 2 2 6 2" xfId="9286"/>
    <cellStyle name="Currency 5 2 2 2 7" xfId="9287"/>
    <cellStyle name="Currency 5 2 2 3" xfId="1894"/>
    <cellStyle name="Currency 5 2 2 3 2" xfId="1895"/>
    <cellStyle name="Currency 5 2 2 3 2 2" xfId="1896"/>
    <cellStyle name="Currency 5 2 2 3 2 2 2" xfId="1897"/>
    <cellStyle name="Currency 5 2 2 3 2 2 2 2" xfId="9288"/>
    <cellStyle name="Currency 5 2 2 3 2 2 3" xfId="1898"/>
    <cellStyle name="Currency 5 2 2 3 2 2 3 2" xfId="9289"/>
    <cellStyle name="Currency 5 2 2 3 2 2 4" xfId="9290"/>
    <cellStyle name="Currency 5 2 2 3 2 3" xfId="1899"/>
    <cellStyle name="Currency 5 2 2 3 2 3 2" xfId="9291"/>
    <cellStyle name="Currency 5 2 2 3 2 4" xfId="1900"/>
    <cellStyle name="Currency 5 2 2 3 2 4 2" xfId="9292"/>
    <cellStyle name="Currency 5 2 2 3 2 5" xfId="9293"/>
    <cellStyle name="Currency 5 2 2 3 3" xfId="1901"/>
    <cellStyle name="Currency 5 2 2 3 3 2" xfId="1902"/>
    <cellStyle name="Currency 5 2 2 3 3 2 2" xfId="9294"/>
    <cellStyle name="Currency 5 2 2 3 3 3" xfId="1903"/>
    <cellStyle name="Currency 5 2 2 3 3 3 2" xfId="9295"/>
    <cellStyle name="Currency 5 2 2 3 3 4" xfId="9296"/>
    <cellStyle name="Currency 5 2 2 3 4" xfId="1904"/>
    <cellStyle name="Currency 5 2 2 3 4 2" xfId="9297"/>
    <cellStyle name="Currency 5 2 2 3 5" xfId="1905"/>
    <cellStyle name="Currency 5 2 2 3 5 2" xfId="9298"/>
    <cellStyle name="Currency 5 2 2 3 6" xfId="9299"/>
    <cellStyle name="Currency 5 2 2 4" xfId="1906"/>
    <cellStyle name="Currency 5 2 2 4 2" xfId="1907"/>
    <cellStyle name="Currency 5 2 2 4 2 2" xfId="1908"/>
    <cellStyle name="Currency 5 2 2 4 2 2 2" xfId="9300"/>
    <cellStyle name="Currency 5 2 2 4 2 3" xfId="1909"/>
    <cellStyle name="Currency 5 2 2 4 2 3 2" xfId="9301"/>
    <cellStyle name="Currency 5 2 2 4 2 4" xfId="9302"/>
    <cellStyle name="Currency 5 2 2 4 3" xfId="1910"/>
    <cellStyle name="Currency 5 2 2 4 3 2" xfId="9303"/>
    <cellStyle name="Currency 5 2 2 4 4" xfId="1911"/>
    <cellStyle name="Currency 5 2 2 4 4 2" xfId="9304"/>
    <cellStyle name="Currency 5 2 2 4 5" xfId="9305"/>
    <cellStyle name="Currency 5 2 2 5" xfId="1912"/>
    <cellStyle name="Currency 5 2 2 5 2" xfId="1913"/>
    <cellStyle name="Currency 5 2 2 5 2 2" xfId="9306"/>
    <cellStyle name="Currency 5 2 2 5 3" xfId="1914"/>
    <cellStyle name="Currency 5 2 2 5 3 2" xfId="9307"/>
    <cellStyle name="Currency 5 2 2 5 4" xfId="9308"/>
    <cellStyle name="Currency 5 2 2 6" xfId="1915"/>
    <cellStyle name="Currency 5 2 2 6 2" xfId="9309"/>
    <cellStyle name="Currency 5 2 2 7" xfId="1916"/>
    <cellStyle name="Currency 5 2 2 7 2" xfId="9310"/>
    <cellStyle name="Currency 5 2 2 8" xfId="9311"/>
    <cellStyle name="Currency 5 2 3" xfId="1917"/>
    <cellStyle name="Currency 5 2 3 2" xfId="1918"/>
    <cellStyle name="Currency 5 2 3 2 2" xfId="1919"/>
    <cellStyle name="Currency 5 2 3 2 2 2" xfId="1920"/>
    <cellStyle name="Currency 5 2 3 2 2 2 2" xfId="1921"/>
    <cellStyle name="Currency 5 2 3 2 2 2 2 2" xfId="1922"/>
    <cellStyle name="Currency 5 2 3 2 2 2 2 2 2" xfId="9312"/>
    <cellStyle name="Currency 5 2 3 2 2 2 2 3" xfId="1923"/>
    <cellStyle name="Currency 5 2 3 2 2 2 2 3 2" xfId="9313"/>
    <cellStyle name="Currency 5 2 3 2 2 2 2 4" xfId="9314"/>
    <cellStyle name="Currency 5 2 3 2 2 2 3" xfId="1924"/>
    <cellStyle name="Currency 5 2 3 2 2 2 3 2" xfId="9315"/>
    <cellStyle name="Currency 5 2 3 2 2 2 4" xfId="1925"/>
    <cellStyle name="Currency 5 2 3 2 2 2 4 2" xfId="9316"/>
    <cellStyle name="Currency 5 2 3 2 2 2 5" xfId="9317"/>
    <cellStyle name="Currency 5 2 3 2 2 3" xfId="1926"/>
    <cellStyle name="Currency 5 2 3 2 2 3 2" xfId="1927"/>
    <cellStyle name="Currency 5 2 3 2 2 3 2 2" xfId="9318"/>
    <cellStyle name="Currency 5 2 3 2 2 3 3" xfId="1928"/>
    <cellStyle name="Currency 5 2 3 2 2 3 3 2" xfId="9319"/>
    <cellStyle name="Currency 5 2 3 2 2 3 4" xfId="9320"/>
    <cellStyle name="Currency 5 2 3 2 2 4" xfId="1929"/>
    <cellStyle name="Currency 5 2 3 2 2 4 2" xfId="9321"/>
    <cellStyle name="Currency 5 2 3 2 2 5" xfId="1930"/>
    <cellStyle name="Currency 5 2 3 2 2 5 2" xfId="9322"/>
    <cellStyle name="Currency 5 2 3 2 2 6" xfId="9323"/>
    <cellStyle name="Currency 5 2 3 2 3" xfId="1931"/>
    <cellStyle name="Currency 5 2 3 2 3 2" xfId="1932"/>
    <cellStyle name="Currency 5 2 3 2 3 2 2" xfId="1933"/>
    <cellStyle name="Currency 5 2 3 2 3 2 2 2" xfId="9324"/>
    <cellStyle name="Currency 5 2 3 2 3 2 3" xfId="1934"/>
    <cellStyle name="Currency 5 2 3 2 3 2 3 2" xfId="9325"/>
    <cellStyle name="Currency 5 2 3 2 3 2 4" xfId="9326"/>
    <cellStyle name="Currency 5 2 3 2 3 3" xfId="1935"/>
    <cellStyle name="Currency 5 2 3 2 3 3 2" xfId="9327"/>
    <cellStyle name="Currency 5 2 3 2 3 4" xfId="1936"/>
    <cellStyle name="Currency 5 2 3 2 3 4 2" xfId="9328"/>
    <cellStyle name="Currency 5 2 3 2 3 5" xfId="9329"/>
    <cellStyle name="Currency 5 2 3 2 4" xfId="1937"/>
    <cellStyle name="Currency 5 2 3 2 4 2" xfId="1938"/>
    <cellStyle name="Currency 5 2 3 2 4 2 2" xfId="9330"/>
    <cellStyle name="Currency 5 2 3 2 4 3" xfId="1939"/>
    <cellStyle name="Currency 5 2 3 2 4 3 2" xfId="9331"/>
    <cellStyle name="Currency 5 2 3 2 4 4" xfId="9332"/>
    <cellStyle name="Currency 5 2 3 2 5" xfId="1940"/>
    <cellStyle name="Currency 5 2 3 2 5 2" xfId="9333"/>
    <cellStyle name="Currency 5 2 3 2 6" xfId="1941"/>
    <cellStyle name="Currency 5 2 3 2 6 2" xfId="9334"/>
    <cellStyle name="Currency 5 2 3 2 7" xfId="9335"/>
    <cellStyle name="Currency 5 2 3 3" xfId="1942"/>
    <cellStyle name="Currency 5 2 3 3 2" xfId="1943"/>
    <cellStyle name="Currency 5 2 3 3 2 2" xfId="1944"/>
    <cellStyle name="Currency 5 2 3 3 2 2 2" xfId="1945"/>
    <cellStyle name="Currency 5 2 3 3 2 2 2 2" xfId="9336"/>
    <cellStyle name="Currency 5 2 3 3 2 2 3" xfId="1946"/>
    <cellStyle name="Currency 5 2 3 3 2 2 3 2" xfId="9337"/>
    <cellStyle name="Currency 5 2 3 3 2 2 4" xfId="9338"/>
    <cellStyle name="Currency 5 2 3 3 2 3" xfId="1947"/>
    <cellStyle name="Currency 5 2 3 3 2 3 2" xfId="9339"/>
    <cellStyle name="Currency 5 2 3 3 2 4" xfId="1948"/>
    <cellStyle name="Currency 5 2 3 3 2 4 2" xfId="9340"/>
    <cellStyle name="Currency 5 2 3 3 2 5" xfId="9341"/>
    <cellStyle name="Currency 5 2 3 3 3" xfId="1949"/>
    <cellStyle name="Currency 5 2 3 3 3 2" xfId="1950"/>
    <cellStyle name="Currency 5 2 3 3 3 2 2" xfId="9342"/>
    <cellStyle name="Currency 5 2 3 3 3 3" xfId="1951"/>
    <cellStyle name="Currency 5 2 3 3 3 3 2" xfId="9343"/>
    <cellStyle name="Currency 5 2 3 3 3 4" xfId="9344"/>
    <cellStyle name="Currency 5 2 3 3 4" xfId="1952"/>
    <cellStyle name="Currency 5 2 3 3 4 2" xfId="9345"/>
    <cellStyle name="Currency 5 2 3 3 5" xfId="1953"/>
    <cellStyle name="Currency 5 2 3 3 5 2" xfId="9346"/>
    <cellStyle name="Currency 5 2 3 3 6" xfId="9347"/>
    <cellStyle name="Currency 5 2 3 4" xfId="1954"/>
    <cellStyle name="Currency 5 2 3 4 2" xfId="1955"/>
    <cellStyle name="Currency 5 2 3 4 2 2" xfId="1956"/>
    <cellStyle name="Currency 5 2 3 4 2 2 2" xfId="9348"/>
    <cellStyle name="Currency 5 2 3 4 2 3" xfId="1957"/>
    <cellStyle name="Currency 5 2 3 4 2 3 2" xfId="9349"/>
    <cellStyle name="Currency 5 2 3 4 2 4" xfId="9350"/>
    <cellStyle name="Currency 5 2 3 4 3" xfId="1958"/>
    <cellStyle name="Currency 5 2 3 4 3 2" xfId="9351"/>
    <cellStyle name="Currency 5 2 3 4 4" xfId="1959"/>
    <cellStyle name="Currency 5 2 3 4 4 2" xfId="9352"/>
    <cellStyle name="Currency 5 2 3 4 5" xfId="9353"/>
    <cellStyle name="Currency 5 2 3 5" xfId="1960"/>
    <cellStyle name="Currency 5 2 3 5 2" xfId="1961"/>
    <cellStyle name="Currency 5 2 3 5 2 2" xfId="9354"/>
    <cellStyle name="Currency 5 2 3 5 3" xfId="1962"/>
    <cellStyle name="Currency 5 2 3 5 3 2" xfId="9355"/>
    <cellStyle name="Currency 5 2 3 5 4" xfId="9356"/>
    <cellStyle name="Currency 5 2 3 6" xfId="1963"/>
    <cellStyle name="Currency 5 2 3 6 2" xfId="9357"/>
    <cellStyle name="Currency 5 2 3 7" xfId="1964"/>
    <cellStyle name="Currency 5 2 3 7 2" xfId="9358"/>
    <cellStyle name="Currency 5 2 3 8" xfId="9359"/>
    <cellStyle name="Currency 5 2 4" xfId="1965"/>
    <cellStyle name="Currency 5 2 4 2" xfId="1966"/>
    <cellStyle name="Currency 5 2 4 2 2" xfId="1967"/>
    <cellStyle name="Currency 5 2 4 2 2 2" xfId="1968"/>
    <cellStyle name="Currency 5 2 4 2 2 2 2" xfId="1969"/>
    <cellStyle name="Currency 5 2 4 2 2 2 2 2" xfId="9360"/>
    <cellStyle name="Currency 5 2 4 2 2 2 3" xfId="1970"/>
    <cellStyle name="Currency 5 2 4 2 2 2 3 2" xfId="9361"/>
    <cellStyle name="Currency 5 2 4 2 2 2 4" xfId="9362"/>
    <cellStyle name="Currency 5 2 4 2 2 3" xfId="1971"/>
    <cellStyle name="Currency 5 2 4 2 2 3 2" xfId="9363"/>
    <cellStyle name="Currency 5 2 4 2 2 4" xfId="1972"/>
    <cellStyle name="Currency 5 2 4 2 2 4 2" xfId="9364"/>
    <cellStyle name="Currency 5 2 4 2 2 5" xfId="9365"/>
    <cellStyle name="Currency 5 2 4 2 3" xfId="1973"/>
    <cellStyle name="Currency 5 2 4 2 3 2" xfId="1974"/>
    <cellStyle name="Currency 5 2 4 2 3 2 2" xfId="9366"/>
    <cellStyle name="Currency 5 2 4 2 3 3" xfId="1975"/>
    <cellStyle name="Currency 5 2 4 2 3 3 2" xfId="9367"/>
    <cellStyle name="Currency 5 2 4 2 3 4" xfId="9368"/>
    <cellStyle name="Currency 5 2 4 2 4" xfId="1976"/>
    <cellStyle name="Currency 5 2 4 2 4 2" xfId="9369"/>
    <cellStyle name="Currency 5 2 4 2 5" xfId="1977"/>
    <cellStyle name="Currency 5 2 4 2 5 2" xfId="9370"/>
    <cellStyle name="Currency 5 2 4 2 6" xfId="9371"/>
    <cellStyle name="Currency 5 2 4 3" xfId="1978"/>
    <cellStyle name="Currency 5 2 4 3 2" xfId="1979"/>
    <cellStyle name="Currency 5 2 4 3 2 2" xfId="1980"/>
    <cellStyle name="Currency 5 2 4 3 2 2 2" xfId="9372"/>
    <cellStyle name="Currency 5 2 4 3 2 3" xfId="1981"/>
    <cellStyle name="Currency 5 2 4 3 2 3 2" xfId="9373"/>
    <cellStyle name="Currency 5 2 4 3 2 4" xfId="9374"/>
    <cellStyle name="Currency 5 2 4 3 3" xfId="1982"/>
    <cellStyle name="Currency 5 2 4 3 3 2" xfId="9375"/>
    <cellStyle name="Currency 5 2 4 3 4" xfId="1983"/>
    <cellStyle name="Currency 5 2 4 3 4 2" xfId="9376"/>
    <cellStyle name="Currency 5 2 4 3 5" xfId="9377"/>
    <cellStyle name="Currency 5 2 4 4" xfId="1984"/>
    <cellStyle name="Currency 5 2 4 4 2" xfId="1985"/>
    <cellStyle name="Currency 5 2 4 4 2 2" xfId="9378"/>
    <cellStyle name="Currency 5 2 4 4 3" xfId="1986"/>
    <cellStyle name="Currency 5 2 4 4 3 2" xfId="9379"/>
    <cellStyle name="Currency 5 2 4 4 4" xfId="9380"/>
    <cellStyle name="Currency 5 2 4 5" xfId="1987"/>
    <cellStyle name="Currency 5 2 4 5 2" xfId="9381"/>
    <cellStyle name="Currency 5 2 4 6" xfId="1988"/>
    <cellStyle name="Currency 5 2 4 6 2" xfId="9382"/>
    <cellStyle name="Currency 5 2 4 7" xfId="9383"/>
    <cellStyle name="Currency 5 2 5" xfId="1989"/>
    <cellStyle name="Currency 5 2 5 2" xfId="1990"/>
    <cellStyle name="Currency 5 2 5 2 2" xfId="1991"/>
    <cellStyle name="Currency 5 2 5 2 2 2" xfId="1992"/>
    <cellStyle name="Currency 5 2 5 2 2 2 2" xfId="9384"/>
    <cellStyle name="Currency 5 2 5 2 2 3" xfId="1993"/>
    <cellStyle name="Currency 5 2 5 2 2 3 2" xfId="9385"/>
    <cellStyle name="Currency 5 2 5 2 2 4" xfId="9386"/>
    <cellStyle name="Currency 5 2 5 2 3" xfId="1994"/>
    <cellStyle name="Currency 5 2 5 2 3 2" xfId="9387"/>
    <cellStyle name="Currency 5 2 5 2 4" xfId="1995"/>
    <cellStyle name="Currency 5 2 5 2 4 2" xfId="9388"/>
    <cellStyle name="Currency 5 2 5 2 5" xfId="9389"/>
    <cellStyle name="Currency 5 2 5 3" xfId="1996"/>
    <cellStyle name="Currency 5 2 5 3 2" xfId="1997"/>
    <cellStyle name="Currency 5 2 5 3 2 2" xfId="9390"/>
    <cellStyle name="Currency 5 2 5 3 3" xfId="1998"/>
    <cellStyle name="Currency 5 2 5 3 3 2" xfId="9391"/>
    <cellStyle name="Currency 5 2 5 3 4" xfId="9392"/>
    <cellStyle name="Currency 5 2 5 4" xfId="1999"/>
    <cellStyle name="Currency 5 2 5 4 2" xfId="9393"/>
    <cellStyle name="Currency 5 2 5 5" xfId="2000"/>
    <cellStyle name="Currency 5 2 5 5 2" xfId="9394"/>
    <cellStyle name="Currency 5 2 5 6" xfId="9395"/>
    <cellStyle name="Currency 5 2 6" xfId="2001"/>
    <cellStyle name="Currency 5 2 6 2" xfId="2002"/>
    <cellStyle name="Currency 5 2 6 2 2" xfId="2003"/>
    <cellStyle name="Currency 5 2 6 2 2 2" xfId="9396"/>
    <cellStyle name="Currency 5 2 6 2 3" xfId="2004"/>
    <cellStyle name="Currency 5 2 6 2 3 2" xfId="9397"/>
    <cellStyle name="Currency 5 2 6 2 4" xfId="9398"/>
    <cellStyle name="Currency 5 2 6 3" xfId="2005"/>
    <cellStyle name="Currency 5 2 6 3 2" xfId="9399"/>
    <cellStyle name="Currency 5 2 6 4" xfId="2006"/>
    <cellStyle name="Currency 5 2 6 4 2" xfId="9400"/>
    <cellStyle name="Currency 5 2 6 5" xfId="9401"/>
    <cellStyle name="Currency 5 2 7" xfId="2007"/>
    <cellStyle name="Currency 5 2 7 2" xfId="2008"/>
    <cellStyle name="Currency 5 2 7 2 2" xfId="9402"/>
    <cellStyle name="Currency 5 2 7 3" xfId="2009"/>
    <cellStyle name="Currency 5 2 7 3 2" xfId="9403"/>
    <cellStyle name="Currency 5 2 7 4" xfId="9404"/>
    <cellStyle name="Currency 5 2 8" xfId="2010"/>
    <cellStyle name="Currency 5 2 9" xfId="2011"/>
    <cellStyle name="Currency 5 2 9 2" xfId="9405"/>
    <cellStyle name="Currency 5 3" xfId="2012"/>
    <cellStyle name="Currency 5 4" xfId="9406"/>
    <cellStyle name="Currency 50" xfId="9407"/>
    <cellStyle name="Currency 50 2" xfId="9408"/>
    <cellStyle name="Currency 51" xfId="9409"/>
    <cellStyle name="Currency 51 2" xfId="9410"/>
    <cellStyle name="Currency 52" xfId="9411"/>
    <cellStyle name="Currency 52 2" xfId="9412"/>
    <cellStyle name="Currency 53" xfId="9413"/>
    <cellStyle name="Currency 53 2" xfId="9414"/>
    <cellStyle name="Currency 54" xfId="9415"/>
    <cellStyle name="Currency 54 2" xfId="9416"/>
    <cellStyle name="Currency 55" xfId="9417"/>
    <cellStyle name="Currency 55 2" xfId="9418"/>
    <cellStyle name="Currency 56" xfId="9419"/>
    <cellStyle name="Currency 56 2" xfId="9420"/>
    <cellStyle name="Currency 57" xfId="9421"/>
    <cellStyle name="Currency 57 2" xfId="9422"/>
    <cellStyle name="Currency 58" xfId="9423"/>
    <cellStyle name="Currency 58 2" xfId="9424"/>
    <cellStyle name="Currency 59" xfId="9425"/>
    <cellStyle name="Currency 59 2" xfId="9426"/>
    <cellStyle name="Currency 6" xfId="2013"/>
    <cellStyle name="Currency 6 2" xfId="2014"/>
    <cellStyle name="Currency 6 3" xfId="7733"/>
    <cellStyle name="Currency 60" xfId="9427"/>
    <cellStyle name="Currency 60 2" xfId="9428"/>
    <cellStyle name="Currency 61" xfId="9429"/>
    <cellStyle name="Currency 61 2" xfId="9430"/>
    <cellStyle name="Currency 62" xfId="9431"/>
    <cellStyle name="Currency 62 2" xfId="9432"/>
    <cellStyle name="Currency 63" xfId="9433"/>
    <cellStyle name="Currency 63 2" xfId="9434"/>
    <cellStyle name="Currency 64" xfId="9435"/>
    <cellStyle name="Currency 64 2" xfId="9436"/>
    <cellStyle name="Currency 65" xfId="9437"/>
    <cellStyle name="Currency 65 2" xfId="9438"/>
    <cellStyle name="Currency 66" xfId="9439"/>
    <cellStyle name="Currency 66 2" xfId="9440"/>
    <cellStyle name="Currency 67" xfId="9441"/>
    <cellStyle name="Currency 67 2" xfId="9442"/>
    <cellStyle name="Currency 68" xfId="9443"/>
    <cellStyle name="Currency 68 2" xfId="9444"/>
    <cellStyle name="Currency 69" xfId="9445"/>
    <cellStyle name="Currency 69 2" xfId="9446"/>
    <cellStyle name="Currency 69 2 2" xfId="9447"/>
    <cellStyle name="Currency 69 2 2 2" xfId="9448"/>
    <cellStyle name="Currency 69 2 2 3" xfId="9449"/>
    <cellStyle name="Currency 69 2 3" xfId="9450"/>
    <cellStyle name="Currency 69 2 4" xfId="9451"/>
    <cellStyle name="Currency 69 3" xfId="9452"/>
    <cellStyle name="Currency 69 3 2" xfId="9453"/>
    <cellStyle name="Currency 69 3 3" xfId="9454"/>
    <cellStyle name="Currency 69 4" xfId="9455"/>
    <cellStyle name="Currency 69 5" xfId="9456"/>
    <cellStyle name="Currency 7" xfId="2015"/>
    <cellStyle name="Currency 7 2" xfId="2016"/>
    <cellStyle name="Currency 70" xfId="17848"/>
    <cellStyle name="Currency 71" xfId="17991"/>
    <cellStyle name="Currency 72" xfId="17992"/>
    <cellStyle name="Currency 73" xfId="17993"/>
    <cellStyle name="Currency 74" xfId="17994"/>
    <cellStyle name="Currency 75" xfId="17995"/>
    <cellStyle name="Currency 76" xfId="17996"/>
    <cellStyle name="Currency 77" xfId="17997"/>
    <cellStyle name="Currency 78" xfId="17998"/>
    <cellStyle name="Currency 79" xfId="17999"/>
    <cellStyle name="Currency 8" xfId="2017"/>
    <cellStyle name="Currency 8 2" xfId="2018"/>
    <cellStyle name="Currency 80" xfId="18000"/>
    <cellStyle name="Currency 81" xfId="18001"/>
    <cellStyle name="Currency 82" xfId="18002"/>
    <cellStyle name="Currency 83" xfId="18003"/>
    <cellStyle name="Currency 84" xfId="18004"/>
    <cellStyle name="Currency 85" xfId="18005"/>
    <cellStyle name="Currency 86" xfId="18006"/>
    <cellStyle name="Currency 87" xfId="18007"/>
    <cellStyle name="Currency 88" xfId="18008"/>
    <cellStyle name="Currency 89" xfId="18009"/>
    <cellStyle name="Currency 9" xfId="2019"/>
    <cellStyle name="Currency 9 2" xfId="2020"/>
    <cellStyle name="Currency 90" xfId="18010"/>
    <cellStyle name="Currency 91" xfId="18011"/>
    <cellStyle name="Currency 92" xfId="18012"/>
    <cellStyle name="Currency 93" xfId="18013"/>
    <cellStyle name="Currency 94" xfId="18014"/>
    <cellStyle name="Currency 95" xfId="18015"/>
    <cellStyle name="Currency 96" xfId="18016"/>
    <cellStyle name="Currency 97" xfId="18017"/>
    <cellStyle name="Currency 98" xfId="18018"/>
    <cellStyle name="Currency 99" xfId="18019"/>
    <cellStyle name="Currency.oo" xfId="2021"/>
    <cellStyle name="Currency.oo 2" xfId="2022"/>
    <cellStyle name="Currency.oo 3" xfId="2023"/>
    <cellStyle name="Currency0" xfId="9457"/>
    <cellStyle name="DarkBlueOutline" xfId="9458"/>
    <cellStyle name="DarkBlueOutlineYellow" xfId="9459"/>
    <cellStyle name="Date" xfId="2024"/>
    <cellStyle name="Dezimal [0]_Compiling Utility Macros" xfId="9460"/>
    <cellStyle name="Dezimal_Compiling Utility Macros" xfId="9461"/>
    <cellStyle name="Emphasis 1" xfId="2025"/>
    <cellStyle name="Emphasis 1 2" xfId="2026"/>
    <cellStyle name="Emphasis 1_April 2012 - Infrastructure" xfId="2027"/>
    <cellStyle name="Emphasis 2" xfId="2028"/>
    <cellStyle name="Emphasis 2 2" xfId="2029"/>
    <cellStyle name="Emphasis 2_April 2012 - Infrastructure" xfId="2030"/>
    <cellStyle name="Emphasis 3" xfId="2031"/>
    <cellStyle name="Entered" xfId="17854"/>
    <cellStyle name="Escalation" xfId="2032"/>
    <cellStyle name="Escalation 2" xfId="2033"/>
    <cellStyle name="Escalation 3" xfId="2034"/>
    <cellStyle name="Escalation_AMI Operations 2" xfId="2035"/>
    <cellStyle name="Euro" xfId="2036"/>
    <cellStyle name="Euro 2" xfId="2037"/>
    <cellStyle name="Euro 2 2" xfId="9462"/>
    <cellStyle name="Euro 2 2 2" xfId="9463"/>
    <cellStyle name="Euro 2 2 2 2" xfId="9464"/>
    <cellStyle name="Euro 2 2 3" xfId="9465"/>
    <cellStyle name="Euro 2 3" xfId="9466"/>
    <cellStyle name="Euro 2 3 2" xfId="9467"/>
    <cellStyle name="Euro 2 4" xfId="9468"/>
    <cellStyle name="Euro 3" xfId="2038"/>
    <cellStyle name="Euro 3 2" xfId="9469"/>
    <cellStyle name="Euro 3 2 2" xfId="9470"/>
    <cellStyle name="Euro 3 3" xfId="9471"/>
    <cellStyle name="Euro 4" xfId="9472"/>
    <cellStyle name="Explanatory Text 10" xfId="9473"/>
    <cellStyle name="Explanatory Text 2" xfId="2039"/>
    <cellStyle name="Explanatory Text 2 2" xfId="2040"/>
    <cellStyle name="Explanatory Text 2 3" xfId="2041"/>
    <cellStyle name="Explanatory Text 3" xfId="2042"/>
    <cellStyle name="Explanatory Text 3 2" xfId="2043"/>
    <cellStyle name="Explanatory Text 3 3" xfId="2044"/>
    <cellStyle name="Explanatory Text 3 4" xfId="2045"/>
    <cellStyle name="Explanatory Text 3_CS Indicators" xfId="2046"/>
    <cellStyle name="Explanatory Text 4" xfId="2047"/>
    <cellStyle name="Explanatory Text 5" xfId="2048"/>
    <cellStyle name="Explanatory Text 6" xfId="9474"/>
    <cellStyle name="Explanatory Text 7" xfId="9475"/>
    <cellStyle name="Explanatory Text 8" xfId="9476"/>
    <cellStyle name="Explanatory Text 9" xfId="9477"/>
    <cellStyle name="Fixed" xfId="2049"/>
    <cellStyle name="FIXED0" xfId="2050"/>
    <cellStyle name="FIXED0$ZP$" xfId="2051"/>
    <cellStyle name="FIXED0$ZP$ 2" xfId="2052"/>
    <cellStyle name="FIXED0$ZP$ 3" xfId="2053"/>
    <cellStyle name="FIXED0$ZP$_AMI Operations 2" xfId="2054"/>
    <cellStyle name="FIXED2" xfId="2055"/>
    <cellStyle name="FIXED2$ZP$" xfId="2056"/>
    <cellStyle name="FIXED2$ZP$ 2" xfId="2057"/>
    <cellStyle name="FIXED2$ZP$ 3" xfId="2058"/>
    <cellStyle name="FIXED2$ZP$_AMI Operations 2" xfId="2059"/>
    <cellStyle name="Good 10" xfId="9478"/>
    <cellStyle name="Good 2" xfId="2060"/>
    <cellStyle name="Good 2 2" xfId="2061"/>
    <cellStyle name="Good 2 3" xfId="2062"/>
    <cellStyle name="Good 2 4" xfId="2063"/>
    <cellStyle name="Good 2 5" xfId="9479"/>
    <cellStyle name="Good 3" xfId="2064"/>
    <cellStyle name="Good 3 2" xfId="2065"/>
    <cellStyle name="Good 3 3" xfId="2066"/>
    <cellStyle name="Good 3 4" xfId="2067"/>
    <cellStyle name="Good 3 5" xfId="2068"/>
    <cellStyle name="Good 4" xfId="2069"/>
    <cellStyle name="Good 5" xfId="2070"/>
    <cellStyle name="Good 5 2" xfId="2071"/>
    <cellStyle name="Good 6" xfId="2072"/>
    <cellStyle name="Good 7" xfId="2073"/>
    <cellStyle name="Good 8" xfId="9480"/>
    <cellStyle name="Good 9" xfId="9481"/>
    <cellStyle name="GRAY" xfId="9482"/>
    <cellStyle name="Grey" xfId="2074"/>
    <cellStyle name="Grey 2" xfId="17305"/>
    <cellStyle name="Gross Margin" xfId="9483"/>
    <cellStyle name="HEADER" xfId="2075"/>
    <cellStyle name="header 10" xfId="18020"/>
    <cellStyle name="header 11" xfId="18021"/>
    <cellStyle name="header 2" xfId="18022"/>
    <cellStyle name="header 3" xfId="18023"/>
    <cellStyle name="header 4" xfId="18024"/>
    <cellStyle name="header 5" xfId="18025"/>
    <cellStyle name="header 6" xfId="18026"/>
    <cellStyle name="header 7" xfId="18027"/>
    <cellStyle name="header 8" xfId="18028"/>
    <cellStyle name="header 9" xfId="18029"/>
    <cellStyle name="Header Total" xfId="9484"/>
    <cellStyle name="Header1" xfId="9485"/>
    <cellStyle name="Header2" xfId="9486"/>
    <cellStyle name="Header3" xfId="9487"/>
    <cellStyle name="Heading 1 10" xfId="2076"/>
    <cellStyle name="Heading 1 11" xfId="2077"/>
    <cellStyle name="Heading 1 2" xfId="2078"/>
    <cellStyle name="Heading 1 2 2" xfId="2079"/>
    <cellStyle name="Heading 1 2 3" xfId="2080"/>
    <cellStyle name="Heading 1 2 4" xfId="2081"/>
    <cellStyle name="Heading 1 2 5" xfId="9488"/>
    <cellStyle name="Heading 1 2_O&amp;M ACTUAL - FORECAST" xfId="2082"/>
    <cellStyle name="Heading 1 3" xfId="2083"/>
    <cellStyle name="Heading 1 3 2" xfId="2084"/>
    <cellStyle name="Heading 1 3 3" xfId="2085"/>
    <cellStyle name="Heading 1 3 4" xfId="2086"/>
    <cellStyle name="Heading 1 3 5" xfId="2087"/>
    <cellStyle name="Heading 1 4" xfId="2088"/>
    <cellStyle name="Heading 1 5" xfId="2089"/>
    <cellStyle name="Heading 1 5 2" xfId="2090"/>
    <cellStyle name="Heading 1 6" xfId="2091"/>
    <cellStyle name="Heading 1 7" xfId="2092"/>
    <cellStyle name="Heading 1 8" xfId="2093"/>
    <cellStyle name="Heading 1 9" xfId="2094"/>
    <cellStyle name="Heading 2 10" xfId="2095"/>
    <cellStyle name="Heading 2 11" xfId="2096"/>
    <cellStyle name="Heading 2 12" xfId="2097"/>
    <cellStyle name="Heading 2 2" xfId="2098"/>
    <cellStyle name="Heading 2 2 2" xfId="2099"/>
    <cellStyle name="Heading 2 2 3" xfId="2100"/>
    <cellStyle name="Heading 2 2 4" xfId="2101"/>
    <cellStyle name="Heading 2 2 5" xfId="9489"/>
    <cellStyle name="Heading 2 2_O&amp;M ACTUAL - FORECAST" xfId="2102"/>
    <cellStyle name="Heading 2 3" xfId="2103"/>
    <cellStyle name="Heading 2 3 2" xfId="2104"/>
    <cellStyle name="Heading 2 3 3" xfId="2105"/>
    <cellStyle name="Heading 2 3 4" xfId="2106"/>
    <cellStyle name="Heading 2 3 5" xfId="2107"/>
    <cellStyle name="Heading 2 4" xfId="2108"/>
    <cellStyle name="Heading 2 5" xfId="2109"/>
    <cellStyle name="Heading 2 5 2" xfId="2110"/>
    <cellStyle name="Heading 2 6" xfId="2111"/>
    <cellStyle name="Heading 2 7" xfId="2112"/>
    <cellStyle name="Heading 2 8" xfId="2113"/>
    <cellStyle name="Heading 2 9" xfId="2114"/>
    <cellStyle name="Heading 3 10" xfId="2115"/>
    <cellStyle name="Heading 3 11" xfId="2116"/>
    <cellStyle name="Heading 3 12" xfId="2117"/>
    <cellStyle name="Heading 3 2" xfId="2118"/>
    <cellStyle name="Heading 3 2 2" xfId="2119"/>
    <cellStyle name="Heading 3 2 3" xfId="2120"/>
    <cellStyle name="Heading 3 2 4" xfId="2121"/>
    <cellStyle name="Heading 3 2 5" xfId="9490"/>
    <cellStyle name="Heading 3 2_O&amp;M ACTUAL - FORECAST" xfId="2122"/>
    <cellStyle name="Heading 3 3" xfId="2123"/>
    <cellStyle name="Heading 3 3 2" xfId="2124"/>
    <cellStyle name="Heading 3 3 3" xfId="2125"/>
    <cellStyle name="Heading 3 3 4" xfId="2126"/>
    <cellStyle name="Heading 3 4" xfId="2127"/>
    <cellStyle name="Heading 3 5" xfId="2128"/>
    <cellStyle name="Heading 3 5 2" xfId="2129"/>
    <cellStyle name="Heading 3 6" xfId="2130"/>
    <cellStyle name="Heading 3 7" xfId="2131"/>
    <cellStyle name="Heading 3 8" xfId="2132"/>
    <cellStyle name="Heading 3 9" xfId="2133"/>
    <cellStyle name="Heading 4 10" xfId="9491"/>
    <cellStyle name="Heading 4 2" xfId="2134"/>
    <cellStyle name="Heading 4 2 2" xfId="2135"/>
    <cellStyle name="Heading 4 2 3" xfId="2136"/>
    <cellStyle name="Heading 4 2 4" xfId="9492"/>
    <cellStyle name="Heading 4 3" xfId="2137"/>
    <cellStyle name="Heading 4 3 2" xfId="2138"/>
    <cellStyle name="Heading 4 3 3" xfId="2139"/>
    <cellStyle name="Heading 4 4" xfId="2140"/>
    <cellStyle name="Heading 4 5" xfId="9493"/>
    <cellStyle name="Heading 4 6" xfId="9494"/>
    <cellStyle name="Heading 4 7" xfId="9495"/>
    <cellStyle name="Heading 4 8" xfId="9496"/>
    <cellStyle name="Heading 4 9" xfId="9497"/>
    <cellStyle name="Heading1" xfId="2141"/>
    <cellStyle name="Heading2" xfId="2142"/>
    <cellStyle name="Hidden" xfId="2143"/>
    <cellStyle name="HIGHLIGHT" xfId="2144"/>
    <cellStyle name="Hyperlink 2" xfId="2145"/>
    <cellStyle name="Hyperlink 2 2" xfId="2146"/>
    <cellStyle name="Hyperlink 3" xfId="2147"/>
    <cellStyle name="Input [yellow]" xfId="2148"/>
    <cellStyle name="Input [yellow] 2" xfId="17306"/>
    <cellStyle name="Input 10" xfId="2149"/>
    <cellStyle name="Input 10 2" xfId="18030"/>
    <cellStyle name="Input 10 3" xfId="18031"/>
    <cellStyle name="Input 10 4" xfId="18032"/>
    <cellStyle name="Input 100" xfId="2150"/>
    <cellStyle name="Input 101" xfId="2151"/>
    <cellStyle name="Input 102" xfId="2152"/>
    <cellStyle name="Input 103" xfId="2153"/>
    <cellStyle name="Input 104" xfId="2154"/>
    <cellStyle name="Input 104 2" xfId="2155"/>
    <cellStyle name="Input 105" xfId="2156"/>
    <cellStyle name="Input 106" xfId="17307"/>
    <cellStyle name="Input 107" xfId="17308"/>
    <cellStyle name="Input 108" xfId="17309"/>
    <cellStyle name="Input 109" xfId="17310"/>
    <cellStyle name="Input 11" xfId="2157"/>
    <cellStyle name="Input 110" xfId="17311"/>
    <cellStyle name="Input 111" xfId="17312"/>
    <cellStyle name="Input 112" xfId="17313"/>
    <cellStyle name="Input 113" xfId="17314"/>
    <cellStyle name="Input 114" xfId="17315"/>
    <cellStyle name="Input 115" xfId="17316"/>
    <cellStyle name="Input 116" xfId="17317"/>
    <cellStyle name="Input 117" xfId="17318"/>
    <cellStyle name="Input 118" xfId="17319"/>
    <cellStyle name="Input 119" xfId="17320"/>
    <cellStyle name="Input 12" xfId="2158"/>
    <cellStyle name="Input 120" xfId="17321"/>
    <cellStyle name="Input 121" xfId="17322"/>
    <cellStyle name="Input 122" xfId="17323"/>
    <cellStyle name="Input 123" xfId="17324"/>
    <cellStyle name="Input 124" xfId="17325"/>
    <cellStyle name="Input 125" xfId="17326"/>
    <cellStyle name="Input 126" xfId="17327"/>
    <cellStyle name="Input 127" xfId="17328"/>
    <cellStyle name="Input 128" xfId="17329"/>
    <cellStyle name="Input 129" xfId="17330"/>
    <cellStyle name="Input 13" xfId="2159"/>
    <cellStyle name="Input 13 2" xfId="2160"/>
    <cellStyle name="Input 130" xfId="17331"/>
    <cellStyle name="Input 131" xfId="17332"/>
    <cellStyle name="Input 132" xfId="17333"/>
    <cellStyle name="Input 133" xfId="17334"/>
    <cellStyle name="Input 134" xfId="17335"/>
    <cellStyle name="Input 135" xfId="17336"/>
    <cellStyle name="Input 136" xfId="17337"/>
    <cellStyle name="Input 137" xfId="17338"/>
    <cellStyle name="Input 138" xfId="17339"/>
    <cellStyle name="Input 139" xfId="17340"/>
    <cellStyle name="Input 14" xfId="2161"/>
    <cellStyle name="Input 14 2" xfId="2162"/>
    <cellStyle name="Input 140" xfId="17341"/>
    <cellStyle name="Input 141" xfId="17342"/>
    <cellStyle name="Input 142" xfId="17343"/>
    <cellStyle name="Input 143" xfId="17344"/>
    <cellStyle name="Input 144" xfId="17345"/>
    <cellStyle name="Input 145" xfId="17346"/>
    <cellStyle name="Input 146" xfId="17347"/>
    <cellStyle name="Input 147" xfId="17348"/>
    <cellStyle name="Input 148" xfId="17349"/>
    <cellStyle name="Input 149" xfId="17350"/>
    <cellStyle name="Input 15" xfId="2163"/>
    <cellStyle name="Input 15 2" xfId="2164"/>
    <cellStyle name="Input 150" xfId="17351"/>
    <cellStyle name="Input 151" xfId="17352"/>
    <cellStyle name="Input 152" xfId="17353"/>
    <cellStyle name="Input 153" xfId="17354"/>
    <cellStyle name="Input 154" xfId="17355"/>
    <cellStyle name="Input 155" xfId="17356"/>
    <cellStyle name="Input 156" xfId="17357"/>
    <cellStyle name="Input 157" xfId="17358"/>
    <cellStyle name="Input 158" xfId="17359"/>
    <cellStyle name="Input 159" xfId="17360"/>
    <cellStyle name="Input 16" xfId="2165"/>
    <cellStyle name="Input 16 2" xfId="2166"/>
    <cellStyle name="Input 160" xfId="17361"/>
    <cellStyle name="Input 161" xfId="17362"/>
    <cellStyle name="Input 162" xfId="17363"/>
    <cellStyle name="Input 163" xfId="17364"/>
    <cellStyle name="Input 164" xfId="17365"/>
    <cellStyle name="Input 165" xfId="17366"/>
    <cellStyle name="Input 166" xfId="17367"/>
    <cellStyle name="Input 167" xfId="17368"/>
    <cellStyle name="Input 168" xfId="17369"/>
    <cellStyle name="Input 169" xfId="17370"/>
    <cellStyle name="Input 17" xfId="2167"/>
    <cellStyle name="Input 170" xfId="17371"/>
    <cellStyle name="Input 171" xfId="17372"/>
    <cellStyle name="Input 172" xfId="17373"/>
    <cellStyle name="Input 173" xfId="17374"/>
    <cellStyle name="Input 174" xfId="17375"/>
    <cellStyle name="Input 175" xfId="17376"/>
    <cellStyle name="Input 176" xfId="17377"/>
    <cellStyle name="Input 177" xfId="17378"/>
    <cellStyle name="Input 178" xfId="17379"/>
    <cellStyle name="Input 179" xfId="17380"/>
    <cellStyle name="Input 18" xfId="2168"/>
    <cellStyle name="Input 180" xfId="17381"/>
    <cellStyle name="Input 181" xfId="17382"/>
    <cellStyle name="Input 182" xfId="17383"/>
    <cellStyle name="Input 183" xfId="17384"/>
    <cellStyle name="Input 184" xfId="17385"/>
    <cellStyle name="Input 185" xfId="17386"/>
    <cellStyle name="Input 186" xfId="17387"/>
    <cellStyle name="Input 187" xfId="17388"/>
    <cellStyle name="Input 188" xfId="17389"/>
    <cellStyle name="Input 189" xfId="17390"/>
    <cellStyle name="Input 19" xfId="2169"/>
    <cellStyle name="Input 190" xfId="17391"/>
    <cellStyle name="Input 191" xfId="17392"/>
    <cellStyle name="Input 192" xfId="17393"/>
    <cellStyle name="Input 193" xfId="17394"/>
    <cellStyle name="Input 194" xfId="17395"/>
    <cellStyle name="Input 195" xfId="17396"/>
    <cellStyle name="Input 196" xfId="17397"/>
    <cellStyle name="Input 197" xfId="17398"/>
    <cellStyle name="Input 198" xfId="17399"/>
    <cellStyle name="Input 199" xfId="17400"/>
    <cellStyle name="Input 2" xfId="2170"/>
    <cellStyle name="Input 2 2" xfId="2171"/>
    <cellStyle name="Input 2 2 2" xfId="18033"/>
    <cellStyle name="Input 2 2 3" xfId="18034"/>
    <cellStyle name="Input 2 2 4" xfId="18035"/>
    <cellStyle name="Input 2 3" xfId="2172"/>
    <cellStyle name="Input 2 4" xfId="2173"/>
    <cellStyle name="Input 2 4 2" xfId="2174"/>
    <cellStyle name="Input 2 4 3" xfId="18036"/>
    <cellStyle name="Input 2 4 4" xfId="18037"/>
    <cellStyle name="Input 2 4 5" xfId="18038"/>
    <cellStyle name="Input 2 5" xfId="9498"/>
    <cellStyle name="Input 2 5 2" xfId="18039"/>
    <cellStyle name="Input 2 5 3" xfId="18040"/>
    <cellStyle name="Input 2 5 4" xfId="18041"/>
    <cellStyle name="Input 2 6" xfId="18042"/>
    <cellStyle name="Input 2 7" xfId="18043"/>
    <cellStyle name="Input 2 8" xfId="18044"/>
    <cellStyle name="Input 2_CS Indicators" xfId="2175"/>
    <cellStyle name="Input 20" xfId="2176"/>
    <cellStyle name="Input 200" xfId="17401"/>
    <cellStyle name="Input 201" xfId="17402"/>
    <cellStyle name="Input 202" xfId="17403"/>
    <cellStyle name="Input 203" xfId="17404"/>
    <cellStyle name="Input 204" xfId="17405"/>
    <cellStyle name="Input 205" xfId="17406"/>
    <cellStyle name="Input 206" xfId="17407"/>
    <cellStyle name="Input 207" xfId="17408"/>
    <cellStyle name="Input 208" xfId="17409"/>
    <cellStyle name="Input 209" xfId="17410"/>
    <cellStyle name="Input 21" xfId="2177"/>
    <cellStyle name="Input 210" xfId="17411"/>
    <cellStyle name="Input 211" xfId="17412"/>
    <cellStyle name="Input 212" xfId="17413"/>
    <cellStyle name="Input 213" xfId="17414"/>
    <cellStyle name="Input 214" xfId="17415"/>
    <cellStyle name="Input 215" xfId="17416"/>
    <cellStyle name="Input 216" xfId="17417"/>
    <cellStyle name="Input 217" xfId="17418"/>
    <cellStyle name="Input 218" xfId="17419"/>
    <cellStyle name="Input 219" xfId="17420"/>
    <cellStyle name="Input 22" xfId="2178"/>
    <cellStyle name="Input 220" xfId="17421"/>
    <cellStyle name="Input 221" xfId="17422"/>
    <cellStyle name="Input 222" xfId="17423"/>
    <cellStyle name="Input 223" xfId="17424"/>
    <cellStyle name="Input 224" xfId="17425"/>
    <cellStyle name="Input 225" xfId="17426"/>
    <cellStyle name="Input 226" xfId="17427"/>
    <cellStyle name="Input 227" xfId="17428"/>
    <cellStyle name="Input 228" xfId="17429"/>
    <cellStyle name="Input 229" xfId="17430"/>
    <cellStyle name="Input 23" xfId="2179"/>
    <cellStyle name="Input 230" xfId="17431"/>
    <cellStyle name="Input 231" xfId="17432"/>
    <cellStyle name="Input 232" xfId="17433"/>
    <cellStyle name="Input 233" xfId="17434"/>
    <cellStyle name="Input 234" xfId="17435"/>
    <cellStyle name="Input 235" xfId="17436"/>
    <cellStyle name="Input 236" xfId="17437"/>
    <cellStyle name="Input 237" xfId="17438"/>
    <cellStyle name="Input 238" xfId="17439"/>
    <cellStyle name="Input 239" xfId="17440"/>
    <cellStyle name="Input 24" xfId="2180"/>
    <cellStyle name="Input 240" xfId="17441"/>
    <cellStyle name="Input 241" xfId="17442"/>
    <cellStyle name="Input 242" xfId="17443"/>
    <cellStyle name="Input 243" xfId="17444"/>
    <cellStyle name="Input 244" xfId="17445"/>
    <cellStyle name="Input 245" xfId="17446"/>
    <cellStyle name="Input 246" xfId="17447"/>
    <cellStyle name="Input 247" xfId="17448"/>
    <cellStyle name="Input 248" xfId="17449"/>
    <cellStyle name="Input 249" xfId="17450"/>
    <cellStyle name="Input 25" xfId="2181"/>
    <cellStyle name="Input 250" xfId="17451"/>
    <cellStyle name="Input 251" xfId="17452"/>
    <cellStyle name="Input 252" xfId="17453"/>
    <cellStyle name="Input 253" xfId="17454"/>
    <cellStyle name="Input 254" xfId="17455"/>
    <cellStyle name="Input 255" xfId="17456"/>
    <cellStyle name="Input 256" xfId="17457"/>
    <cellStyle name="Input 257" xfId="17458"/>
    <cellStyle name="Input 258" xfId="17459"/>
    <cellStyle name="Input 259" xfId="17460"/>
    <cellStyle name="Input 26" xfId="2182"/>
    <cellStyle name="Input 260" xfId="17461"/>
    <cellStyle name="Input 261" xfId="17462"/>
    <cellStyle name="Input 262" xfId="17463"/>
    <cellStyle name="Input 263" xfId="17464"/>
    <cellStyle name="Input 264" xfId="17465"/>
    <cellStyle name="Input 265" xfId="17466"/>
    <cellStyle name="Input 266" xfId="17467"/>
    <cellStyle name="Input 267" xfId="17468"/>
    <cellStyle name="Input 268" xfId="17469"/>
    <cellStyle name="Input 269" xfId="17470"/>
    <cellStyle name="Input 27" xfId="2183"/>
    <cellStyle name="Input 270" xfId="17471"/>
    <cellStyle name="Input 271" xfId="17472"/>
    <cellStyle name="Input 272" xfId="17473"/>
    <cellStyle name="Input 273" xfId="17474"/>
    <cellStyle name="Input 274" xfId="17475"/>
    <cellStyle name="Input 275" xfId="17476"/>
    <cellStyle name="Input 276" xfId="17477"/>
    <cellStyle name="Input 277" xfId="17478"/>
    <cellStyle name="Input 278" xfId="17479"/>
    <cellStyle name="Input 279" xfId="17480"/>
    <cellStyle name="Input 28" xfId="2184"/>
    <cellStyle name="Input 280" xfId="17481"/>
    <cellStyle name="Input 281" xfId="17482"/>
    <cellStyle name="Input 282" xfId="17483"/>
    <cellStyle name="Input 283" xfId="17484"/>
    <cellStyle name="Input 284" xfId="17485"/>
    <cellStyle name="Input 285" xfId="17486"/>
    <cellStyle name="Input 286" xfId="17487"/>
    <cellStyle name="Input 287" xfId="17488"/>
    <cellStyle name="Input 288" xfId="17489"/>
    <cellStyle name="Input 289" xfId="17490"/>
    <cellStyle name="Input 29" xfId="2185"/>
    <cellStyle name="Input 290" xfId="17491"/>
    <cellStyle name="Input 291" xfId="17492"/>
    <cellStyle name="Input 292" xfId="17493"/>
    <cellStyle name="Input 293" xfId="17494"/>
    <cellStyle name="Input 294" xfId="17495"/>
    <cellStyle name="Input 295" xfId="17496"/>
    <cellStyle name="Input 296" xfId="17497"/>
    <cellStyle name="Input 297" xfId="17498"/>
    <cellStyle name="Input 298" xfId="17499"/>
    <cellStyle name="Input 299" xfId="17500"/>
    <cellStyle name="Input 3" xfId="2186"/>
    <cellStyle name="Input 3 2" xfId="2187"/>
    <cellStyle name="Input 3 2 2" xfId="18045"/>
    <cellStyle name="Input 3 2 3" xfId="18046"/>
    <cellStyle name="Input 3 2 4" xfId="18047"/>
    <cellStyle name="Input 3 3" xfId="2188"/>
    <cellStyle name="Input 3 4" xfId="2189"/>
    <cellStyle name="Input 3 4 2" xfId="18048"/>
    <cellStyle name="Input 3 4 3" xfId="18049"/>
    <cellStyle name="Input 3 4 4" xfId="18050"/>
    <cellStyle name="Input 3 5" xfId="18051"/>
    <cellStyle name="Input 3 6" xfId="18052"/>
    <cellStyle name="Input 3 7" xfId="18053"/>
    <cellStyle name="Input 3_CS Indicators" xfId="2190"/>
    <cellStyle name="Input 30" xfId="2191"/>
    <cellStyle name="Input 300" xfId="17501"/>
    <cellStyle name="Input 301" xfId="17502"/>
    <cellStyle name="Input 302" xfId="17503"/>
    <cellStyle name="Input 303" xfId="17504"/>
    <cellStyle name="Input 304" xfId="17505"/>
    <cellStyle name="Input 305" xfId="17506"/>
    <cellStyle name="Input 306" xfId="17507"/>
    <cellStyle name="Input 307" xfId="17508"/>
    <cellStyle name="Input 308" xfId="17509"/>
    <cellStyle name="Input 309" xfId="17510"/>
    <cellStyle name="Input 31" xfId="2192"/>
    <cellStyle name="Input 310" xfId="17511"/>
    <cellStyle name="Input 311" xfId="17512"/>
    <cellStyle name="Input 312" xfId="17513"/>
    <cellStyle name="Input 313" xfId="17514"/>
    <cellStyle name="Input 314" xfId="17515"/>
    <cellStyle name="Input 315" xfId="17516"/>
    <cellStyle name="Input 316" xfId="17517"/>
    <cellStyle name="Input 32" xfId="2193"/>
    <cellStyle name="Input 33" xfId="2194"/>
    <cellStyle name="Input 34" xfId="2195"/>
    <cellStyle name="Input 35" xfId="2196"/>
    <cellStyle name="Input 36" xfId="2197"/>
    <cellStyle name="Input 37" xfId="2198"/>
    <cellStyle name="Input 38" xfId="2199"/>
    <cellStyle name="Input 39" xfId="2200"/>
    <cellStyle name="Input 4" xfId="2201"/>
    <cellStyle name="Input 4 2" xfId="18054"/>
    <cellStyle name="Input 4 3" xfId="18055"/>
    <cellStyle name="Input 4 4" xfId="18056"/>
    <cellStyle name="Input 40" xfId="2202"/>
    <cellStyle name="Input 41" xfId="2203"/>
    <cellStyle name="Input 42" xfId="2204"/>
    <cellStyle name="Input 43" xfId="2205"/>
    <cellStyle name="Input 44" xfId="2206"/>
    <cellStyle name="Input 45" xfId="2207"/>
    <cellStyle name="Input 46" xfId="2208"/>
    <cellStyle name="Input 47" xfId="2209"/>
    <cellStyle name="Input 48" xfId="2210"/>
    <cellStyle name="Input 49" xfId="2211"/>
    <cellStyle name="Input 5" xfId="2212"/>
    <cellStyle name="Input 5 2" xfId="18057"/>
    <cellStyle name="Input 5 3" xfId="18058"/>
    <cellStyle name="Input 5 4" xfId="18059"/>
    <cellStyle name="Input 50" xfId="2213"/>
    <cellStyle name="Input 51" xfId="2214"/>
    <cellStyle name="Input 52" xfId="2215"/>
    <cellStyle name="Input 53" xfId="2216"/>
    <cellStyle name="Input 54" xfId="2217"/>
    <cellStyle name="Input 55" xfId="2218"/>
    <cellStyle name="Input 56" xfId="2219"/>
    <cellStyle name="Input 57" xfId="2220"/>
    <cellStyle name="Input 58" xfId="2221"/>
    <cellStyle name="Input 59" xfId="2222"/>
    <cellStyle name="Input 6" xfId="2223"/>
    <cellStyle name="Input 6 2" xfId="18060"/>
    <cellStyle name="Input 6 3" xfId="18061"/>
    <cellStyle name="Input 6 4" xfId="18062"/>
    <cellStyle name="Input 60" xfId="2224"/>
    <cellStyle name="Input 61" xfId="2225"/>
    <cellStyle name="Input 62" xfId="2226"/>
    <cellStyle name="Input 63" xfId="2227"/>
    <cellStyle name="Input 64" xfId="2228"/>
    <cellStyle name="Input 65" xfId="2229"/>
    <cellStyle name="Input 66" xfId="2230"/>
    <cellStyle name="Input 67" xfId="2231"/>
    <cellStyle name="Input 68" xfId="2232"/>
    <cellStyle name="Input 69" xfId="2233"/>
    <cellStyle name="Input 7" xfId="2234"/>
    <cellStyle name="Input 7 2" xfId="18063"/>
    <cellStyle name="Input 7 3" xfId="18064"/>
    <cellStyle name="Input 7 4" xfId="18065"/>
    <cellStyle name="Input 70" xfId="2235"/>
    <cellStyle name="Input 71" xfId="2236"/>
    <cellStyle name="Input 72" xfId="2237"/>
    <cellStyle name="Input 73" xfId="2238"/>
    <cellStyle name="Input 74" xfId="2239"/>
    <cellStyle name="Input 75" xfId="2240"/>
    <cellStyle name="Input 76" xfId="2241"/>
    <cellStyle name="Input 77" xfId="2242"/>
    <cellStyle name="Input 78" xfId="2243"/>
    <cellStyle name="Input 79" xfId="2244"/>
    <cellStyle name="Input 8" xfId="2245"/>
    <cellStyle name="Input 8 2" xfId="18066"/>
    <cellStyle name="Input 8 3" xfId="18067"/>
    <cellStyle name="Input 8 4" xfId="18068"/>
    <cellStyle name="Input 80" xfId="2246"/>
    <cellStyle name="Input 81" xfId="2247"/>
    <cellStyle name="Input 82" xfId="2248"/>
    <cellStyle name="Input 83" xfId="2249"/>
    <cellStyle name="Input 84" xfId="2250"/>
    <cellStyle name="Input 85" xfId="2251"/>
    <cellStyle name="Input 86" xfId="2252"/>
    <cellStyle name="Input 87" xfId="2253"/>
    <cellStyle name="Input 88" xfId="2254"/>
    <cellStyle name="Input 89" xfId="2255"/>
    <cellStyle name="Input 9" xfId="2256"/>
    <cellStyle name="Input 9 2" xfId="18069"/>
    <cellStyle name="Input 9 3" xfId="18070"/>
    <cellStyle name="Input 9 4" xfId="18071"/>
    <cellStyle name="Input 90" xfId="2257"/>
    <cellStyle name="Input 91" xfId="2258"/>
    <cellStyle name="Input 92" xfId="2259"/>
    <cellStyle name="Input 93" xfId="2260"/>
    <cellStyle name="Input 94" xfId="2261"/>
    <cellStyle name="Input 95" xfId="2262"/>
    <cellStyle name="Input 96" xfId="2263"/>
    <cellStyle name="Input 97" xfId="2264"/>
    <cellStyle name="Input 98" xfId="2265"/>
    <cellStyle name="Input 99" xfId="2266"/>
    <cellStyle name="Level 2 Total" xfId="9499"/>
    <cellStyle name="Level 2 Total 2" xfId="18072"/>
    <cellStyle name="Level 2 Total 3" xfId="18073"/>
    <cellStyle name="Level 2 Total 4" xfId="18074"/>
    <cellStyle name="Linked Cell 10" xfId="2267"/>
    <cellStyle name="Linked Cell 11" xfId="2268"/>
    <cellStyle name="Linked Cell 12" xfId="2269"/>
    <cellStyle name="Linked Cell 2" xfId="2270"/>
    <cellStyle name="Linked Cell 2 2" xfId="2271"/>
    <cellStyle name="Linked Cell 2 3" xfId="2272"/>
    <cellStyle name="Linked Cell 2 4" xfId="2273"/>
    <cellStyle name="Linked Cell 2 5" xfId="9500"/>
    <cellStyle name="Linked Cell 2_O&amp;M ACTUAL - FORECAST" xfId="2274"/>
    <cellStyle name="Linked Cell 3" xfId="2275"/>
    <cellStyle name="Linked Cell 3 2" xfId="2276"/>
    <cellStyle name="Linked Cell 3 3" xfId="2277"/>
    <cellStyle name="Linked Cell 3 4" xfId="2278"/>
    <cellStyle name="Linked Cell 4" xfId="2279"/>
    <cellStyle name="Linked Cell 5" xfId="2280"/>
    <cellStyle name="Linked Cell 5 2" xfId="2281"/>
    <cellStyle name="Linked Cell 6" xfId="2282"/>
    <cellStyle name="Linked Cell 7" xfId="2283"/>
    <cellStyle name="Linked Cell 8" xfId="2284"/>
    <cellStyle name="Linked Cell 9" xfId="2285"/>
    <cellStyle name="m/d/yy" xfId="2286"/>
    <cellStyle name="Main Dim Rollup" xfId="2287"/>
    <cellStyle name="Main Dim Rollup$ZP$" xfId="2288"/>
    <cellStyle name="Main Dim Rollup$ZP$ 2" xfId="2289"/>
    <cellStyle name="Main Dim Rollup$ZP$ 3" xfId="2290"/>
    <cellStyle name="Main Dim Rollup$ZP$_AMI Operations 2" xfId="2291"/>
    <cellStyle name="Major Total" xfId="9501"/>
    <cellStyle name="Month" xfId="2292"/>
    <cellStyle name="Month 2" xfId="2293"/>
    <cellStyle name="Month 2 2" xfId="18075"/>
    <cellStyle name="Month 2 3" xfId="18076"/>
    <cellStyle name="Month 2 4" xfId="18077"/>
    <cellStyle name="Month 2 5" xfId="18078"/>
    <cellStyle name="Month 3" xfId="2294"/>
    <cellStyle name="Month_AMI Operations 2" xfId="2295"/>
    <cellStyle name="Month-long" xfId="2296"/>
    <cellStyle name="Month-long 2" xfId="2297"/>
    <cellStyle name="Month-long 3" xfId="2298"/>
    <cellStyle name="Month-long_AMI Operations 2" xfId="2299"/>
    <cellStyle name="Month-short" xfId="2300"/>
    <cellStyle name="Mon-yr" xfId="2301"/>
    <cellStyle name="n" xfId="2302"/>
    <cellStyle name="n 2" xfId="2303"/>
    <cellStyle name="n 3" xfId="2304"/>
    <cellStyle name="n_1st Quarter 2012 Review" xfId="2305"/>
    <cellStyle name="n_2011 CS monthly indicators" xfId="2306"/>
    <cellStyle name="n_2012 CS monthly indicators" xfId="2307"/>
    <cellStyle name="n_3rd Quarter 2011 Review" xfId="2308"/>
    <cellStyle name="n_AMI" xfId="2309"/>
    <cellStyle name="n_AMI Operations 2" xfId="2310"/>
    <cellStyle name="n_AMI Operations 3" xfId="2311"/>
    <cellStyle name="n_BASE O&amp;M" xfId="2312"/>
    <cellStyle name="n_DSAT Topic" xfId="2313"/>
    <cellStyle name="n_ESF MOPR" xfId="2314"/>
    <cellStyle name="n_ESF MOPR 2" xfId="2315"/>
    <cellStyle name="n_ESF MOPR_1" xfId="2316"/>
    <cellStyle name="n_ESF MOPR_1 2" xfId="2317"/>
    <cellStyle name="n_ESF MOPR_1_AMI Operations 2" xfId="2318"/>
    <cellStyle name="n_ESF MOPR_1_AMI Operations 3" xfId="2319"/>
    <cellStyle name="n_ESF MOPR_1_ESF MOPR" xfId="2320"/>
    <cellStyle name="n_ESF MOPR_2" xfId="2321"/>
    <cellStyle name="n_ESF MOPR_2 2" xfId="2322"/>
    <cellStyle name="n_ESF MOPR_2 3" xfId="2323"/>
    <cellStyle name="n_ESF MOPR_2_1st Quarter 2012 Review" xfId="2324"/>
    <cellStyle name="n_ESF MOPR_2_2011 CS monthly indicators" xfId="2325"/>
    <cellStyle name="n_ESF MOPR_2_AMI Operations 2" xfId="2326"/>
    <cellStyle name="n_ESF MOPR_2_AMI Operations 3" xfId="2327"/>
    <cellStyle name="n_ESF MOPR_2_DSAT Topic" xfId="2328"/>
    <cellStyle name="n_ESF MOPR_3" xfId="2329"/>
    <cellStyle name="n_ESF MOPR_3 2" xfId="2330"/>
    <cellStyle name="n_ESF MOPR_3_AMI Operations 2" xfId="2331"/>
    <cellStyle name="n_ESF MOPR_3_AMI Operations 3" xfId="2332"/>
    <cellStyle name="n_ESF MOPR_AMI Operations 2" xfId="2333"/>
    <cellStyle name="n_ESF MOPR_AMI Operations 3" xfId="2334"/>
    <cellStyle name="n_ESF MOPR_BASE O&amp;M" xfId="2335"/>
    <cellStyle name="n_ESF MOPR_ESF MOPR" xfId="2336"/>
    <cellStyle name="n_ESF Summary" xfId="2337"/>
    <cellStyle name="Neutral 10" xfId="9502"/>
    <cellStyle name="Neutral 2" xfId="2338"/>
    <cellStyle name="Neutral 2 2" xfId="2339"/>
    <cellStyle name="Neutral 2 3" xfId="2340"/>
    <cellStyle name="Neutral 2 4" xfId="2341"/>
    <cellStyle name="Neutral 2 5" xfId="9503"/>
    <cellStyle name="Neutral 3" xfId="2342"/>
    <cellStyle name="Neutral 3 2" xfId="2343"/>
    <cellStyle name="Neutral 3 3" xfId="2344"/>
    <cellStyle name="Neutral 3 4" xfId="2345"/>
    <cellStyle name="Neutral 3 5" xfId="2346"/>
    <cellStyle name="Neutral 4" xfId="2347"/>
    <cellStyle name="Neutral 5" xfId="2348"/>
    <cellStyle name="Neutral 6" xfId="9504"/>
    <cellStyle name="Neutral 7" xfId="9505"/>
    <cellStyle name="Neutral 8" xfId="9506"/>
    <cellStyle name="Neutral 9" xfId="9507"/>
    <cellStyle name="no dec" xfId="2349"/>
    <cellStyle name="NonPrint_TemTitle" xfId="9508"/>
    <cellStyle name="Normal" xfId="0" builtinId="0"/>
    <cellStyle name="Normal - Style1" xfId="2350"/>
    <cellStyle name="Normal 10" xfId="2351"/>
    <cellStyle name="Normal 10 10" xfId="2352"/>
    <cellStyle name="Normal 10 10 2" xfId="2353"/>
    <cellStyle name="Normal 10 10 2 2" xfId="2354"/>
    <cellStyle name="Normal 10 10 2 2 2" xfId="9509"/>
    <cellStyle name="Normal 10 10 2 2_Year to Date" xfId="9510"/>
    <cellStyle name="Normal 10 10 2 3" xfId="2355"/>
    <cellStyle name="Normal 10 10 2 3 2" xfId="9511"/>
    <cellStyle name="Normal 10 10 2 3_Year to Date" xfId="9512"/>
    <cellStyle name="Normal 10 10 2 4" xfId="9513"/>
    <cellStyle name="Normal 10 10 2_CS Indicators" xfId="2356"/>
    <cellStyle name="Normal 10 10 3" xfId="2357"/>
    <cellStyle name="Normal 10 10 3 2" xfId="9514"/>
    <cellStyle name="Normal 10 10 3_Year to Date" xfId="9515"/>
    <cellStyle name="Normal 10 10 4" xfId="2358"/>
    <cellStyle name="Normal 10 10 4 2" xfId="9516"/>
    <cellStyle name="Normal 10 10 4_Year to Date" xfId="9517"/>
    <cellStyle name="Normal 10 10 5" xfId="9518"/>
    <cellStyle name="Normal 10 10_CS Indicators" xfId="2359"/>
    <cellStyle name="Normal 10 11" xfId="2360"/>
    <cellStyle name="Normal 10 11 2" xfId="2361"/>
    <cellStyle name="Normal 10 11 2 2" xfId="9519"/>
    <cellStyle name="Normal 10 11 2_Year to Date" xfId="9520"/>
    <cellStyle name="Normal 10 11 3" xfId="2362"/>
    <cellStyle name="Normal 10 11 3 2" xfId="9521"/>
    <cellStyle name="Normal 10 11 3_Year to Date" xfId="9522"/>
    <cellStyle name="Normal 10 11 4" xfId="9523"/>
    <cellStyle name="Normal 10 11_CS Indicators" xfId="2363"/>
    <cellStyle name="Normal 10 12" xfId="2364"/>
    <cellStyle name="Normal 10 12 2" xfId="9524"/>
    <cellStyle name="Normal 10 12_Year to Date" xfId="9525"/>
    <cellStyle name="Normal 10 13" xfId="2365"/>
    <cellStyle name="Normal 10 13 2" xfId="9526"/>
    <cellStyle name="Normal 10 13_Year to Date" xfId="9527"/>
    <cellStyle name="Normal 10 14" xfId="9528"/>
    <cellStyle name="Normal 10 15" xfId="9529"/>
    <cellStyle name="Normal 10 16" xfId="9530"/>
    <cellStyle name="Normal 10 17" xfId="9531"/>
    <cellStyle name="Normal 10 17 2" xfId="18079"/>
    <cellStyle name="Normal 10 18" xfId="9532"/>
    <cellStyle name="Normal 10 18 2" xfId="18080"/>
    <cellStyle name="Normal 10 19" xfId="9533"/>
    <cellStyle name="Normal 10 19 2" xfId="18081"/>
    <cellStyle name="Normal 10 2" xfId="2366"/>
    <cellStyle name="Normal 10 2 10" xfId="2367"/>
    <cellStyle name="Normal 10 2 10 2" xfId="9534"/>
    <cellStyle name="Normal 10 2 10_Year to Date" xfId="9535"/>
    <cellStyle name="Normal 10 2 11" xfId="2368"/>
    <cellStyle name="Normal 10 2 11 2" xfId="9536"/>
    <cellStyle name="Normal 10 2 11_Year to Date" xfId="9537"/>
    <cellStyle name="Normal 10 2 12" xfId="2369"/>
    <cellStyle name="Normal 10 2 13" xfId="2370"/>
    <cellStyle name="Normal 10 2 2" xfId="2371"/>
    <cellStyle name="Normal 10 2 2 10" xfId="2372"/>
    <cellStyle name="Normal 10 2 2 2" xfId="2373"/>
    <cellStyle name="Normal 10 2 2 2 2" xfId="9538"/>
    <cellStyle name="Normal 10 2 2 3" xfId="2374"/>
    <cellStyle name="Normal 10 2 2 3 2" xfId="2375"/>
    <cellStyle name="Normal 10 2 2 3 2 2" xfId="2376"/>
    <cellStyle name="Normal 10 2 2 3 2 2 2" xfId="2377"/>
    <cellStyle name="Normal 10 2 2 3 2 2 2 2" xfId="2378"/>
    <cellStyle name="Normal 10 2 2 3 2 2 2 2 2" xfId="9539"/>
    <cellStyle name="Normal 10 2 2 3 2 2 2 2_Year to Date" xfId="9540"/>
    <cellStyle name="Normal 10 2 2 3 2 2 2 3" xfId="2379"/>
    <cellStyle name="Normal 10 2 2 3 2 2 2 3 2" xfId="9541"/>
    <cellStyle name="Normal 10 2 2 3 2 2 2 3_Year to Date" xfId="9542"/>
    <cellStyle name="Normal 10 2 2 3 2 2 2 4" xfId="9543"/>
    <cellStyle name="Normal 10 2 2 3 2 2 2_CS Indicators" xfId="2380"/>
    <cellStyle name="Normal 10 2 2 3 2 2 3" xfId="2381"/>
    <cellStyle name="Normal 10 2 2 3 2 2 3 2" xfId="9544"/>
    <cellStyle name="Normal 10 2 2 3 2 2 3_Year to Date" xfId="9545"/>
    <cellStyle name="Normal 10 2 2 3 2 2 4" xfId="2382"/>
    <cellStyle name="Normal 10 2 2 3 2 2 4 2" xfId="9546"/>
    <cellStyle name="Normal 10 2 2 3 2 2 4_Year to Date" xfId="9547"/>
    <cellStyle name="Normal 10 2 2 3 2 2 5" xfId="9548"/>
    <cellStyle name="Normal 10 2 2 3 2 2_CS Indicators" xfId="2383"/>
    <cellStyle name="Normal 10 2 2 3 2 3" xfId="2384"/>
    <cellStyle name="Normal 10 2 2 3 2 3 2" xfId="2385"/>
    <cellStyle name="Normal 10 2 2 3 2 3 2 2" xfId="9549"/>
    <cellStyle name="Normal 10 2 2 3 2 3 2_Year to Date" xfId="9550"/>
    <cellStyle name="Normal 10 2 2 3 2 3 3" xfId="2386"/>
    <cellStyle name="Normal 10 2 2 3 2 3 3 2" xfId="9551"/>
    <cellStyle name="Normal 10 2 2 3 2 3 3_Year to Date" xfId="9552"/>
    <cellStyle name="Normal 10 2 2 3 2 3 4" xfId="9553"/>
    <cellStyle name="Normal 10 2 2 3 2 3_CS Indicators" xfId="2387"/>
    <cellStyle name="Normal 10 2 2 3 2 4" xfId="2388"/>
    <cellStyle name="Normal 10 2 2 3 2 4 2" xfId="9554"/>
    <cellStyle name="Normal 10 2 2 3 2 4_Year to Date" xfId="9555"/>
    <cellStyle name="Normal 10 2 2 3 2 5" xfId="2389"/>
    <cellStyle name="Normal 10 2 2 3 2 5 2" xfId="9556"/>
    <cellStyle name="Normal 10 2 2 3 2 5_Year to Date" xfId="9557"/>
    <cellStyle name="Normal 10 2 2 3 2 6" xfId="9558"/>
    <cellStyle name="Normal 10 2 2 3 2_CS Indicators" xfId="2390"/>
    <cellStyle name="Normal 10 2 2 3 3" xfId="2391"/>
    <cellStyle name="Normal 10 2 2 3 3 2" xfId="2392"/>
    <cellStyle name="Normal 10 2 2 3 3 2 2" xfId="2393"/>
    <cellStyle name="Normal 10 2 2 3 3 2 2 2" xfId="9559"/>
    <cellStyle name="Normal 10 2 2 3 3 2 2_Year to Date" xfId="9560"/>
    <cellStyle name="Normal 10 2 2 3 3 2 3" xfId="2394"/>
    <cellStyle name="Normal 10 2 2 3 3 2 3 2" xfId="9561"/>
    <cellStyle name="Normal 10 2 2 3 3 2 3_Year to Date" xfId="9562"/>
    <cellStyle name="Normal 10 2 2 3 3 2 4" xfId="9563"/>
    <cellStyle name="Normal 10 2 2 3 3 2_CS Indicators" xfId="2395"/>
    <cellStyle name="Normal 10 2 2 3 3 3" xfId="2396"/>
    <cellStyle name="Normal 10 2 2 3 3 3 2" xfId="9564"/>
    <cellStyle name="Normal 10 2 2 3 3 3_Year to Date" xfId="9565"/>
    <cellStyle name="Normal 10 2 2 3 3 4" xfId="2397"/>
    <cellStyle name="Normal 10 2 2 3 3 4 2" xfId="9566"/>
    <cellStyle name="Normal 10 2 2 3 3 4_Year to Date" xfId="9567"/>
    <cellStyle name="Normal 10 2 2 3 3 5" xfId="9568"/>
    <cellStyle name="Normal 10 2 2 3 3_CS Indicators" xfId="2398"/>
    <cellStyle name="Normal 10 2 2 3 4" xfId="2399"/>
    <cellStyle name="Normal 10 2 2 3 4 2" xfId="2400"/>
    <cellStyle name="Normal 10 2 2 3 4 2 2" xfId="9569"/>
    <cellStyle name="Normal 10 2 2 3 4 2_Year to Date" xfId="9570"/>
    <cellStyle name="Normal 10 2 2 3 4 3" xfId="2401"/>
    <cellStyle name="Normal 10 2 2 3 4 3 2" xfId="9571"/>
    <cellStyle name="Normal 10 2 2 3 4 3_Year to Date" xfId="9572"/>
    <cellStyle name="Normal 10 2 2 3 4 4" xfId="9573"/>
    <cellStyle name="Normal 10 2 2 3 4_CS Indicators" xfId="2402"/>
    <cellStyle name="Normal 10 2 2 3 5" xfId="2403"/>
    <cellStyle name="Normal 10 2 2 3 5 2" xfId="9574"/>
    <cellStyle name="Normal 10 2 2 3 5_Year to Date" xfId="9575"/>
    <cellStyle name="Normal 10 2 2 3 6" xfId="2404"/>
    <cellStyle name="Normal 10 2 2 3 6 2" xfId="9576"/>
    <cellStyle name="Normal 10 2 2 3 6_Year to Date" xfId="9577"/>
    <cellStyle name="Normal 10 2 2 3 7" xfId="9578"/>
    <cellStyle name="Normal 10 2 2 3_CS Indicators" xfId="2405"/>
    <cellStyle name="Normal 10 2 2 4" xfId="2406"/>
    <cellStyle name="Normal 10 2 2 4 2" xfId="2407"/>
    <cellStyle name="Normal 10 2 2 4 2 2" xfId="2408"/>
    <cellStyle name="Normal 10 2 2 4 2 2 2" xfId="2409"/>
    <cellStyle name="Normal 10 2 2 4 2 2 2 2" xfId="9579"/>
    <cellStyle name="Normal 10 2 2 4 2 2 2_Year to Date" xfId="9580"/>
    <cellStyle name="Normal 10 2 2 4 2 2 3" xfId="2410"/>
    <cellStyle name="Normal 10 2 2 4 2 2 3 2" xfId="9581"/>
    <cellStyle name="Normal 10 2 2 4 2 2 3_Year to Date" xfId="9582"/>
    <cellStyle name="Normal 10 2 2 4 2 2 4" xfId="9583"/>
    <cellStyle name="Normal 10 2 2 4 2 2_CS Indicators" xfId="2411"/>
    <cellStyle name="Normal 10 2 2 4 2 3" xfId="2412"/>
    <cellStyle name="Normal 10 2 2 4 2 3 2" xfId="9584"/>
    <cellStyle name="Normal 10 2 2 4 2 3_Year to Date" xfId="9585"/>
    <cellStyle name="Normal 10 2 2 4 2 4" xfId="2413"/>
    <cellStyle name="Normal 10 2 2 4 2 4 2" xfId="9586"/>
    <cellStyle name="Normal 10 2 2 4 2 4_Year to Date" xfId="9587"/>
    <cellStyle name="Normal 10 2 2 4 2 5" xfId="9588"/>
    <cellStyle name="Normal 10 2 2 4 2_CS Indicators" xfId="2414"/>
    <cellStyle name="Normal 10 2 2 4 3" xfId="2415"/>
    <cellStyle name="Normal 10 2 2 4 3 2" xfId="2416"/>
    <cellStyle name="Normal 10 2 2 4 3 2 2" xfId="9589"/>
    <cellStyle name="Normal 10 2 2 4 3 2_Year to Date" xfId="9590"/>
    <cellStyle name="Normal 10 2 2 4 3 3" xfId="2417"/>
    <cellStyle name="Normal 10 2 2 4 3 3 2" xfId="9591"/>
    <cellStyle name="Normal 10 2 2 4 3 3_Year to Date" xfId="9592"/>
    <cellStyle name="Normal 10 2 2 4 3 4" xfId="9593"/>
    <cellStyle name="Normal 10 2 2 4 3_CS Indicators" xfId="2418"/>
    <cellStyle name="Normal 10 2 2 4 4" xfId="2419"/>
    <cellStyle name="Normal 10 2 2 4 4 2" xfId="9594"/>
    <cellStyle name="Normal 10 2 2 4 4_Year to Date" xfId="9595"/>
    <cellStyle name="Normal 10 2 2 4 5" xfId="2420"/>
    <cellStyle name="Normal 10 2 2 4 5 2" xfId="9596"/>
    <cellStyle name="Normal 10 2 2 4 5_Year to Date" xfId="9597"/>
    <cellStyle name="Normal 10 2 2 4 6" xfId="9598"/>
    <cellStyle name="Normal 10 2 2 4_CS Indicators" xfId="2421"/>
    <cellStyle name="Normal 10 2 2 5" xfId="2422"/>
    <cellStyle name="Normal 10 2 2 5 2" xfId="2423"/>
    <cellStyle name="Normal 10 2 2 5 2 2" xfId="2424"/>
    <cellStyle name="Normal 10 2 2 5 2 2 2" xfId="9599"/>
    <cellStyle name="Normal 10 2 2 5 2 2_Year to Date" xfId="9600"/>
    <cellStyle name="Normal 10 2 2 5 2 3" xfId="2425"/>
    <cellStyle name="Normal 10 2 2 5 2 3 2" xfId="9601"/>
    <cellStyle name="Normal 10 2 2 5 2 3_Year to Date" xfId="9602"/>
    <cellStyle name="Normal 10 2 2 5 2 4" xfId="9603"/>
    <cellStyle name="Normal 10 2 2 5 2_CS Indicators" xfId="2426"/>
    <cellStyle name="Normal 10 2 2 5 3" xfId="2427"/>
    <cellStyle name="Normal 10 2 2 5 3 2" xfId="9604"/>
    <cellStyle name="Normal 10 2 2 5 3_Year to Date" xfId="9605"/>
    <cellStyle name="Normal 10 2 2 5 4" xfId="2428"/>
    <cellStyle name="Normal 10 2 2 5 4 2" xfId="9606"/>
    <cellStyle name="Normal 10 2 2 5 4_Year to Date" xfId="9607"/>
    <cellStyle name="Normal 10 2 2 5 5" xfId="9608"/>
    <cellStyle name="Normal 10 2 2 5_CS Indicators" xfId="2429"/>
    <cellStyle name="Normal 10 2 2 6" xfId="2430"/>
    <cellStyle name="Normal 10 2 2 6 2" xfId="2431"/>
    <cellStyle name="Normal 10 2 2 6 2 2" xfId="9609"/>
    <cellStyle name="Normal 10 2 2 6 2_Year to Date" xfId="9610"/>
    <cellStyle name="Normal 10 2 2 6 3" xfId="2432"/>
    <cellStyle name="Normal 10 2 2 6 3 2" xfId="9611"/>
    <cellStyle name="Normal 10 2 2 6 3_Year to Date" xfId="9612"/>
    <cellStyle name="Normal 10 2 2 6 4" xfId="9613"/>
    <cellStyle name="Normal 10 2 2 6_CS Indicators" xfId="2433"/>
    <cellStyle name="Normal 10 2 2 7" xfId="2434"/>
    <cellStyle name="Normal 10 2 2 7 2" xfId="9614"/>
    <cellStyle name="Normal 10 2 2 7_Year to Date" xfId="9615"/>
    <cellStyle name="Normal 10 2 2 8" xfId="2435"/>
    <cellStyle name="Normal 10 2 2 8 2" xfId="9616"/>
    <cellStyle name="Normal 10 2 2 8_Year to Date" xfId="9617"/>
    <cellStyle name="Normal 10 2 2 9" xfId="2436"/>
    <cellStyle name="Normal 10 2 2_CS Indicators" xfId="2437"/>
    <cellStyle name="Normal 10 2 3" xfId="2438"/>
    <cellStyle name="Normal 10 2 3 2" xfId="2439"/>
    <cellStyle name="Normal 10 2 3 2 2" xfId="2440"/>
    <cellStyle name="Normal 10 2 3 2 2 2" xfId="2441"/>
    <cellStyle name="Normal 10 2 3 2 2 2 2" xfId="2442"/>
    <cellStyle name="Normal 10 2 3 2 2 2 2 2" xfId="2443"/>
    <cellStyle name="Normal 10 2 3 2 2 2 2 2 2" xfId="9618"/>
    <cellStyle name="Normal 10 2 3 2 2 2 2 2_Year to Date" xfId="9619"/>
    <cellStyle name="Normal 10 2 3 2 2 2 2 3" xfId="2444"/>
    <cellStyle name="Normal 10 2 3 2 2 2 2 3 2" xfId="9620"/>
    <cellStyle name="Normal 10 2 3 2 2 2 2 3_Year to Date" xfId="9621"/>
    <cellStyle name="Normal 10 2 3 2 2 2 2 4" xfId="9622"/>
    <cellStyle name="Normal 10 2 3 2 2 2 2_CS Indicators" xfId="2445"/>
    <cellStyle name="Normal 10 2 3 2 2 2 3" xfId="2446"/>
    <cellStyle name="Normal 10 2 3 2 2 2 3 2" xfId="9623"/>
    <cellStyle name="Normal 10 2 3 2 2 2 3_Year to Date" xfId="9624"/>
    <cellStyle name="Normal 10 2 3 2 2 2 4" xfId="2447"/>
    <cellStyle name="Normal 10 2 3 2 2 2 4 2" xfId="9625"/>
    <cellStyle name="Normal 10 2 3 2 2 2 4_Year to Date" xfId="9626"/>
    <cellStyle name="Normal 10 2 3 2 2 2 5" xfId="9627"/>
    <cellStyle name="Normal 10 2 3 2 2 2_CS Indicators" xfId="2448"/>
    <cellStyle name="Normal 10 2 3 2 2 3" xfId="2449"/>
    <cellStyle name="Normal 10 2 3 2 2 3 2" xfId="2450"/>
    <cellStyle name="Normal 10 2 3 2 2 3 2 2" xfId="9628"/>
    <cellStyle name="Normal 10 2 3 2 2 3 2_Year to Date" xfId="9629"/>
    <cellStyle name="Normal 10 2 3 2 2 3 3" xfId="2451"/>
    <cellStyle name="Normal 10 2 3 2 2 3 3 2" xfId="9630"/>
    <cellStyle name="Normal 10 2 3 2 2 3 3_Year to Date" xfId="9631"/>
    <cellStyle name="Normal 10 2 3 2 2 3 4" xfId="9632"/>
    <cellStyle name="Normal 10 2 3 2 2 3_CS Indicators" xfId="2452"/>
    <cellStyle name="Normal 10 2 3 2 2 4" xfId="2453"/>
    <cellStyle name="Normal 10 2 3 2 2 4 2" xfId="9633"/>
    <cellStyle name="Normal 10 2 3 2 2 4_Year to Date" xfId="9634"/>
    <cellStyle name="Normal 10 2 3 2 2 5" xfId="2454"/>
    <cellStyle name="Normal 10 2 3 2 2 5 2" xfId="9635"/>
    <cellStyle name="Normal 10 2 3 2 2 5_Year to Date" xfId="9636"/>
    <cellStyle name="Normal 10 2 3 2 2 6" xfId="9637"/>
    <cellStyle name="Normal 10 2 3 2 2_CS Indicators" xfId="2455"/>
    <cellStyle name="Normal 10 2 3 2 3" xfId="2456"/>
    <cellStyle name="Normal 10 2 3 2 3 2" xfId="2457"/>
    <cellStyle name="Normal 10 2 3 2 3 2 2" xfId="2458"/>
    <cellStyle name="Normal 10 2 3 2 3 2 2 2" xfId="9638"/>
    <cellStyle name="Normal 10 2 3 2 3 2 2_Year to Date" xfId="9639"/>
    <cellStyle name="Normal 10 2 3 2 3 2 3" xfId="2459"/>
    <cellStyle name="Normal 10 2 3 2 3 2 3 2" xfId="9640"/>
    <cellStyle name="Normal 10 2 3 2 3 2 3_Year to Date" xfId="9641"/>
    <cellStyle name="Normal 10 2 3 2 3 2 4" xfId="9642"/>
    <cellStyle name="Normal 10 2 3 2 3 2_CS Indicators" xfId="2460"/>
    <cellStyle name="Normal 10 2 3 2 3 3" xfId="2461"/>
    <cellStyle name="Normal 10 2 3 2 3 3 2" xfId="9643"/>
    <cellStyle name="Normal 10 2 3 2 3 3_Year to Date" xfId="9644"/>
    <cellStyle name="Normal 10 2 3 2 3 4" xfId="2462"/>
    <cellStyle name="Normal 10 2 3 2 3 4 2" xfId="9645"/>
    <cellStyle name="Normal 10 2 3 2 3 4_Year to Date" xfId="9646"/>
    <cellStyle name="Normal 10 2 3 2 3 5" xfId="9647"/>
    <cellStyle name="Normal 10 2 3 2 3_CS Indicators" xfId="2463"/>
    <cellStyle name="Normal 10 2 3 2 4" xfId="2464"/>
    <cellStyle name="Normal 10 2 3 2 4 2" xfId="2465"/>
    <cellStyle name="Normal 10 2 3 2 4 2 2" xfId="9648"/>
    <cellStyle name="Normal 10 2 3 2 4 2_Year to Date" xfId="9649"/>
    <cellStyle name="Normal 10 2 3 2 4 3" xfId="2466"/>
    <cellStyle name="Normal 10 2 3 2 4 3 2" xfId="9650"/>
    <cellStyle name="Normal 10 2 3 2 4 3_Year to Date" xfId="9651"/>
    <cellStyle name="Normal 10 2 3 2 4 4" xfId="9652"/>
    <cellStyle name="Normal 10 2 3 2 4_CS Indicators" xfId="2467"/>
    <cellStyle name="Normal 10 2 3 2 5" xfId="2468"/>
    <cellStyle name="Normal 10 2 3 2 5 2" xfId="9653"/>
    <cellStyle name="Normal 10 2 3 2 5_Year to Date" xfId="9654"/>
    <cellStyle name="Normal 10 2 3 2 6" xfId="2469"/>
    <cellStyle name="Normal 10 2 3 2 6 2" xfId="9655"/>
    <cellStyle name="Normal 10 2 3 2 6_Year to Date" xfId="9656"/>
    <cellStyle name="Normal 10 2 3 2 7" xfId="9657"/>
    <cellStyle name="Normal 10 2 3 2_CS Indicators" xfId="2470"/>
    <cellStyle name="Normal 10 2 3 3" xfId="2471"/>
    <cellStyle name="Normal 10 2 3 3 2" xfId="2472"/>
    <cellStyle name="Normal 10 2 3 3 2 2" xfId="2473"/>
    <cellStyle name="Normal 10 2 3 3 2 2 2" xfId="2474"/>
    <cellStyle name="Normal 10 2 3 3 2 2 2 2" xfId="9658"/>
    <cellStyle name="Normal 10 2 3 3 2 2 2_Year to Date" xfId="9659"/>
    <cellStyle name="Normal 10 2 3 3 2 2 3" xfId="2475"/>
    <cellStyle name="Normal 10 2 3 3 2 2 3 2" xfId="9660"/>
    <cellStyle name="Normal 10 2 3 3 2 2 3_Year to Date" xfId="9661"/>
    <cellStyle name="Normal 10 2 3 3 2 2 4" xfId="9662"/>
    <cellStyle name="Normal 10 2 3 3 2 2_CS Indicators" xfId="2476"/>
    <cellStyle name="Normal 10 2 3 3 2 3" xfId="2477"/>
    <cellStyle name="Normal 10 2 3 3 2 3 2" xfId="9663"/>
    <cellStyle name="Normal 10 2 3 3 2 3_Year to Date" xfId="9664"/>
    <cellStyle name="Normal 10 2 3 3 2 4" xfId="2478"/>
    <cellStyle name="Normal 10 2 3 3 2 4 2" xfId="9665"/>
    <cellStyle name="Normal 10 2 3 3 2 4_Year to Date" xfId="9666"/>
    <cellStyle name="Normal 10 2 3 3 2 5" xfId="9667"/>
    <cellStyle name="Normal 10 2 3 3 2_CS Indicators" xfId="2479"/>
    <cellStyle name="Normal 10 2 3 3 3" xfId="2480"/>
    <cellStyle name="Normal 10 2 3 3 3 2" xfId="2481"/>
    <cellStyle name="Normal 10 2 3 3 3 2 2" xfId="9668"/>
    <cellStyle name="Normal 10 2 3 3 3 2_Year to Date" xfId="9669"/>
    <cellStyle name="Normal 10 2 3 3 3 3" xfId="2482"/>
    <cellStyle name="Normal 10 2 3 3 3 3 2" xfId="9670"/>
    <cellStyle name="Normal 10 2 3 3 3 3_Year to Date" xfId="9671"/>
    <cellStyle name="Normal 10 2 3 3 3 4" xfId="9672"/>
    <cellStyle name="Normal 10 2 3 3 3_CS Indicators" xfId="2483"/>
    <cellStyle name="Normal 10 2 3 3 4" xfId="2484"/>
    <cellStyle name="Normal 10 2 3 3 4 2" xfId="9673"/>
    <cellStyle name="Normal 10 2 3 3 4_Year to Date" xfId="9674"/>
    <cellStyle name="Normal 10 2 3 3 5" xfId="2485"/>
    <cellStyle name="Normal 10 2 3 3 5 2" xfId="9675"/>
    <cellStyle name="Normal 10 2 3 3 5_Year to Date" xfId="9676"/>
    <cellStyle name="Normal 10 2 3 3 6" xfId="9677"/>
    <cellStyle name="Normal 10 2 3 3_CS Indicators" xfId="2486"/>
    <cellStyle name="Normal 10 2 3 4" xfId="2487"/>
    <cellStyle name="Normal 10 2 3 4 2" xfId="2488"/>
    <cellStyle name="Normal 10 2 3 4 2 2" xfId="2489"/>
    <cellStyle name="Normal 10 2 3 4 2 2 2" xfId="9678"/>
    <cellStyle name="Normal 10 2 3 4 2 2_Year to Date" xfId="9679"/>
    <cellStyle name="Normal 10 2 3 4 2 3" xfId="2490"/>
    <cellStyle name="Normal 10 2 3 4 2 3 2" xfId="9680"/>
    <cellStyle name="Normal 10 2 3 4 2 3_Year to Date" xfId="9681"/>
    <cellStyle name="Normal 10 2 3 4 2 4" xfId="9682"/>
    <cellStyle name="Normal 10 2 3 4 2_CS Indicators" xfId="2491"/>
    <cellStyle name="Normal 10 2 3 4 3" xfId="2492"/>
    <cellStyle name="Normal 10 2 3 4 3 2" xfId="9683"/>
    <cellStyle name="Normal 10 2 3 4 3_Year to Date" xfId="9684"/>
    <cellStyle name="Normal 10 2 3 4 4" xfId="2493"/>
    <cellStyle name="Normal 10 2 3 4 4 2" xfId="9685"/>
    <cellStyle name="Normal 10 2 3 4 4_Year to Date" xfId="9686"/>
    <cellStyle name="Normal 10 2 3 4 5" xfId="9687"/>
    <cellStyle name="Normal 10 2 3 4_CS Indicators" xfId="2494"/>
    <cellStyle name="Normal 10 2 3 5" xfId="2495"/>
    <cellStyle name="Normal 10 2 3 5 2" xfId="2496"/>
    <cellStyle name="Normal 10 2 3 5 2 2" xfId="9688"/>
    <cellStyle name="Normal 10 2 3 5 2_Year to Date" xfId="9689"/>
    <cellStyle name="Normal 10 2 3 5 3" xfId="2497"/>
    <cellStyle name="Normal 10 2 3 5 3 2" xfId="9690"/>
    <cellStyle name="Normal 10 2 3 5 3_Year to Date" xfId="9691"/>
    <cellStyle name="Normal 10 2 3 5 4" xfId="9692"/>
    <cellStyle name="Normal 10 2 3 5_CS Indicators" xfId="2498"/>
    <cellStyle name="Normal 10 2 3 6" xfId="2499"/>
    <cellStyle name="Normal 10 2 3 6 2" xfId="9693"/>
    <cellStyle name="Normal 10 2 3 6_Year to Date" xfId="9694"/>
    <cellStyle name="Normal 10 2 3 7" xfId="2500"/>
    <cellStyle name="Normal 10 2 3 7 2" xfId="9695"/>
    <cellStyle name="Normal 10 2 3 7_Year to Date" xfId="9696"/>
    <cellStyle name="Normal 10 2 3 8" xfId="9697"/>
    <cellStyle name="Normal 10 2 3_CS Indicators" xfId="2501"/>
    <cellStyle name="Normal 10 2 4" xfId="2502"/>
    <cellStyle name="Normal 10 2 4 2" xfId="2503"/>
    <cellStyle name="Normal 10 2 4 2 2" xfId="2504"/>
    <cellStyle name="Normal 10 2 4 2 2 2" xfId="2505"/>
    <cellStyle name="Normal 10 2 4 2 2 2 2" xfId="2506"/>
    <cellStyle name="Normal 10 2 4 2 2 2 2 2" xfId="2507"/>
    <cellStyle name="Normal 10 2 4 2 2 2 2 2 2" xfId="9698"/>
    <cellStyle name="Normal 10 2 4 2 2 2 2 2_Year to Date" xfId="9699"/>
    <cellStyle name="Normal 10 2 4 2 2 2 2 3" xfId="2508"/>
    <cellStyle name="Normal 10 2 4 2 2 2 2 3 2" xfId="9700"/>
    <cellStyle name="Normal 10 2 4 2 2 2 2 3_Year to Date" xfId="9701"/>
    <cellStyle name="Normal 10 2 4 2 2 2 2 4" xfId="9702"/>
    <cellStyle name="Normal 10 2 4 2 2 2 2_CS Indicators" xfId="2509"/>
    <cellStyle name="Normal 10 2 4 2 2 2 3" xfId="2510"/>
    <cellStyle name="Normal 10 2 4 2 2 2 3 2" xfId="9703"/>
    <cellStyle name="Normal 10 2 4 2 2 2 3_Year to Date" xfId="9704"/>
    <cellStyle name="Normal 10 2 4 2 2 2 4" xfId="2511"/>
    <cellStyle name="Normal 10 2 4 2 2 2 4 2" xfId="9705"/>
    <cellStyle name="Normal 10 2 4 2 2 2 4_Year to Date" xfId="9706"/>
    <cellStyle name="Normal 10 2 4 2 2 2 5" xfId="9707"/>
    <cellStyle name="Normal 10 2 4 2 2 2_CS Indicators" xfId="2512"/>
    <cellStyle name="Normal 10 2 4 2 2 3" xfId="2513"/>
    <cellStyle name="Normal 10 2 4 2 2 3 2" xfId="2514"/>
    <cellStyle name="Normal 10 2 4 2 2 3 2 2" xfId="9708"/>
    <cellStyle name="Normal 10 2 4 2 2 3 2_Year to Date" xfId="9709"/>
    <cellStyle name="Normal 10 2 4 2 2 3 3" xfId="2515"/>
    <cellStyle name="Normal 10 2 4 2 2 3 3 2" xfId="9710"/>
    <cellStyle name="Normal 10 2 4 2 2 3 3_Year to Date" xfId="9711"/>
    <cellStyle name="Normal 10 2 4 2 2 3 4" xfId="9712"/>
    <cellStyle name="Normal 10 2 4 2 2 3_CS Indicators" xfId="2516"/>
    <cellStyle name="Normal 10 2 4 2 2 4" xfId="2517"/>
    <cellStyle name="Normal 10 2 4 2 2 4 2" xfId="9713"/>
    <cellStyle name="Normal 10 2 4 2 2 4_Year to Date" xfId="9714"/>
    <cellStyle name="Normal 10 2 4 2 2 5" xfId="2518"/>
    <cellStyle name="Normal 10 2 4 2 2 5 2" xfId="9715"/>
    <cellStyle name="Normal 10 2 4 2 2 5_Year to Date" xfId="9716"/>
    <cellStyle name="Normal 10 2 4 2 2 6" xfId="9717"/>
    <cellStyle name="Normal 10 2 4 2 2_CS Indicators" xfId="2519"/>
    <cellStyle name="Normal 10 2 4 2 3" xfId="2520"/>
    <cellStyle name="Normal 10 2 4 2 3 2" xfId="2521"/>
    <cellStyle name="Normal 10 2 4 2 3 2 2" xfId="2522"/>
    <cellStyle name="Normal 10 2 4 2 3 2 2 2" xfId="9718"/>
    <cellStyle name="Normal 10 2 4 2 3 2 2_Year to Date" xfId="9719"/>
    <cellStyle name="Normal 10 2 4 2 3 2 3" xfId="2523"/>
    <cellStyle name="Normal 10 2 4 2 3 2 3 2" xfId="9720"/>
    <cellStyle name="Normal 10 2 4 2 3 2 3_Year to Date" xfId="9721"/>
    <cellStyle name="Normal 10 2 4 2 3 2 4" xfId="9722"/>
    <cellStyle name="Normal 10 2 4 2 3 2_CS Indicators" xfId="2524"/>
    <cellStyle name="Normal 10 2 4 2 3 3" xfId="2525"/>
    <cellStyle name="Normal 10 2 4 2 3 3 2" xfId="9723"/>
    <cellStyle name="Normal 10 2 4 2 3 3_Year to Date" xfId="9724"/>
    <cellStyle name="Normal 10 2 4 2 3 4" xfId="2526"/>
    <cellStyle name="Normal 10 2 4 2 3 4 2" xfId="9725"/>
    <cellStyle name="Normal 10 2 4 2 3 4_Year to Date" xfId="9726"/>
    <cellStyle name="Normal 10 2 4 2 3 5" xfId="9727"/>
    <cellStyle name="Normal 10 2 4 2 3_CS Indicators" xfId="2527"/>
    <cellStyle name="Normal 10 2 4 2 4" xfId="2528"/>
    <cellStyle name="Normal 10 2 4 2 4 2" xfId="2529"/>
    <cellStyle name="Normal 10 2 4 2 4 2 2" xfId="9728"/>
    <cellStyle name="Normal 10 2 4 2 4 2_Year to Date" xfId="9729"/>
    <cellStyle name="Normal 10 2 4 2 4 3" xfId="2530"/>
    <cellStyle name="Normal 10 2 4 2 4 3 2" xfId="9730"/>
    <cellStyle name="Normal 10 2 4 2 4 3_Year to Date" xfId="9731"/>
    <cellStyle name="Normal 10 2 4 2 4 4" xfId="9732"/>
    <cellStyle name="Normal 10 2 4 2 4_CS Indicators" xfId="2531"/>
    <cellStyle name="Normal 10 2 4 2 5" xfId="2532"/>
    <cellStyle name="Normal 10 2 4 2 5 2" xfId="9733"/>
    <cellStyle name="Normal 10 2 4 2 5_Year to Date" xfId="9734"/>
    <cellStyle name="Normal 10 2 4 2 6" xfId="2533"/>
    <cellStyle name="Normal 10 2 4 2 6 2" xfId="9735"/>
    <cellStyle name="Normal 10 2 4 2 6_Year to Date" xfId="9736"/>
    <cellStyle name="Normal 10 2 4 2 7" xfId="9737"/>
    <cellStyle name="Normal 10 2 4 2_CS Indicators" xfId="2534"/>
    <cellStyle name="Normal 10 2 4 3" xfId="2535"/>
    <cellStyle name="Normal 10 2 4 3 2" xfId="2536"/>
    <cellStyle name="Normal 10 2 4 3 2 2" xfId="2537"/>
    <cellStyle name="Normal 10 2 4 3 2 2 2" xfId="2538"/>
    <cellStyle name="Normal 10 2 4 3 2 2 2 2" xfId="9738"/>
    <cellStyle name="Normal 10 2 4 3 2 2 2_Year to Date" xfId="9739"/>
    <cellStyle name="Normal 10 2 4 3 2 2 3" xfId="2539"/>
    <cellStyle name="Normal 10 2 4 3 2 2 3 2" xfId="9740"/>
    <cellStyle name="Normal 10 2 4 3 2 2 3_Year to Date" xfId="9741"/>
    <cellStyle name="Normal 10 2 4 3 2 2 4" xfId="9742"/>
    <cellStyle name="Normal 10 2 4 3 2 2_CS Indicators" xfId="2540"/>
    <cellStyle name="Normal 10 2 4 3 2 3" xfId="2541"/>
    <cellStyle name="Normal 10 2 4 3 2 3 2" xfId="9743"/>
    <cellStyle name="Normal 10 2 4 3 2 3_Year to Date" xfId="9744"/>
    <cellStyle name="Normal 10 2 4 3 2 4" xfId="2542"/>
    <cellStyle name="Normal 10 2 4 3 2 4 2" xfId="9745"/>
    <cellStyle name="Normal 10 2 4 3 2 4_Year to Date" xfId="9746"/>
    <cellStyle name="Normal 10 2 4 3 2 5" xfId="9747"/>
    <cellStyle name="Normal 10 2 4 3 2_CS Indicators" xfId="2543"/>
    <cellStyle name="Normal 10 2 4 3 3" xfId="2544"/>
    <cellStyle name="Normal 10 2 4 3 3 2" xfId="2545"/>
    <cellStyle name="Normal 10 2 4 3 3 2 2" xfId="9748"/>
    <cellStyle name="Normal 10 2 4 3 3 2_Year to Date" xfId="9749"/>
    <cellStyle name="Normal 10 2 4 3 3 3" xfId="2546"/>
    <cellStyle name="Normal 10 2 4 3 3 3 2" xfId="9750"/>
    <cellStyle name="Normal 10 2 4 3 3 3_Year to Date" xfId="9751"/>
    <cellStyle name="Normal 10 2 4 3 3 4" xfId="9752"/>
    <cellStyle name="Normal 10 2 4 3 3_CS Indicators" xfId="2547"/>
    <cellStyle name="Normal 10 2 4 3 4" xfId="2548"/>
    <cellStyle name="Normal 10 2 4 3 4 2" xfId="9753"/>
    <cellStyle name="Normal 10 2 4 3 4_Year to Date" xfId="9754"/>
    <cellStyle name="Normal 10 2 4 3 5" xfId="2549"/>
    <cellStyle name="Normal 10 2 4 3 5 2" xfId="9755"/>
    <cellStyle name="Normal 10 2 4 3 5_Year to Date" xfId="9756"/>
    <cellStyle name="Normal 10 2 4 3 6" xfId="9757"/>
    <cellStyle name="Normal 10 2 4 3_CS Indicators" xfId="2550"/>
    <cellStyle name="Normal 10 2 4 4" xfId="2551"/>
    <cellStyle name="Normal 10 2 4 4 2" xfId="2552"/>
    <cellStyle name="Normal 10 2 4 4 2 2" xfId="2553"/>
    <cellStyle name="Normal 10 2 4 4 2 2 2" xfId="9758"/>
    <cellStyle name="Normal 10 2 4 4 2 2_Year to Date" xfId="9759"/>
    <cellStyle name="Normal 10 2 4 4 2 3" xfId="2554"/>
    <cellStyle name="Normal 10 2 4 4 2 3 2" xfId="9760"/>
    <cellStyle name="Normal 10 2 4 4 2 3_Year to Date" xfId="9761"/>
    <cellStyle name="Normal 10 2 4 4 2 4" xfId="9762"/>
    <cellStyle name="Normal 10 2 4 4 2_CS Indicators" xfId="2555"/>
    <cellStyle name="Normal 10 2 4 4 3" xfId="2556"/>
    <cellStyle name="Normal 10 2 4 4 3 2" xfId="9763"/>
    <cellStyle name="Normal 10 2 4 4 3_Year to Date" xfId="9764"/>
    <cellStyle name="Normal 10 2 4 4 4" xfId="2557"/>
    <cellStyle name="Normal 10 2 4 4 4 2" xfId="9765"/>
    <cellStyle name="Normal 10 2 4 4 4_Year to Date" xfId="9766"/>
    <cellStyle name="Normal 10 2 4 4 5" xfId="9767"/>
    <cellStyle name="Normal 10 2 4 4_CS Indicators" xfId="2558"/>
    <cellStyle name="Normal 10 2 4 5" xfId="2559"/>
    <cellStyle name="Normal 10 2 4 5 2" xfId="2560"/>
    <cellStyle name="Normal 10 2 4 5 2 2" xfId="9768"/>
    <cellStyle name="Normal 10 2 4 5 2_Year to Date" xfId="9769"/>
    <cellStyle name="Normal 10 2 4 5 3" xfId="2561"/>
    <cellStyle name="Normal 10 2 4 5 3 2" xfId="9770"/>
    <cellStyle name="Normal 10 2 4 5 3_Year to Date" xfId="9771"/>
    <cellStyle name="Normal 10 2 4 5 4" xfId="9772"/>
    <cellStyle name="Normal 10 2 4 5_CS Indicators" xfId="2562"/>
    <cellStyle name="Normal 10 2 4 6" xfId="2563"/>
    <cellStyle name="Normal 10 2 4 6 2" xfId="9773"/>
    <cellStyle name="Normal 10 2 4 6_Year to Date" xfId="9774"/>
    <cellStyle name="Normal 10 2 4 7" xfId="2564"/>
    <cellStyle name="Normal 10 2 4 7 2" xfId="9775"/>
    <cellStyle name="Normal 10 2 4 7_Year to Date" xfId="9776"/>
    <cellStyle name="Normal 10 2 4 8" xfId="9777"/>
    <cellStyle name="Normal 10 2 4_CS Indicators" xfId="2565"/>
    <cellStyle name="Normal 10 2 5" xfId="2566"/>
    <cellStyle name="Normal 10 2 5 2" xfId="2567"/>
    <cellStyle name="Normal 10 2 5 2 2" xfId="2568"/>
    <cellStyle name="Normal 10 2 5 2 2 2" xfId="2569"/>
    <cellStyle name="Normal 10 2 5 2 2 2 2" xfId="2570"/>
    <cellStyle name="Normal 10 2 5 2 2 2 2 2" xfId="9778"/>
    <cellStyle name="Normal 10 2 5 2 2 2 2_Year to Date" xfId="9779"/>
    <cellStyle name="Normal 10 2 5 2 2 2 3" xfId="2571"/>
    <cellStyle name="Normal 10 2 5 2 2 2 3 2" xfId="9780"/>
    <cellStyle name="Normal 10 2 5 2 2 2 3_Year to Date" xfId="9781"/>
    <cellStyle name="Normal 10 2 5 2 2 2 4" xfId="9782"/>
    <cellStyle name="Normal 10 2 5 2 2 2_CS Indicators" xfId="2572"/>
    <cellStyle name="Normal 10 2 5 2 2 3" xfId="2573"/>
    <cellStyle name="Normal 10 2 5 2 2 3 2" xfId="9783"/>
    <cellStyle name="Normal 10 2 5 2 2 3_Year to Date" xfId="9784"/>
    <cellStyle name="Normal 10 2 5 2 2 4" xfId="2574"/>
    <cellStyle name="Normal 10 2 5 2 2 4 2" xfId="9785"/>
    <cellStyle name="Normal 10 2 5 2 2 4_Year to Date" xfId="9786"/>
    <cellStyle name="Normal 10 2 5 2 2 5" xfId="9787"/>
    <cellStyle name="Normal 10 2 5 2 2_CS Indicators" xfId="2575"/>
    <cellStyle name="Normal 10 2 5 2 3" xfId="2576"/>
    <cellStyle name="Normal 10 2 5 2 3 2" xfId="2577"/>
    <cellStyle name="Normal 10 2 5 2 3 2 2" xfId="9788"/>
    <cellStyle name="Normal 10 2 5 2 3 2_Year to Date" xfId="9789"/>
    <cellStyle name="Normal 10 2 5 2 3 3" xfId="2578"/>
    <cellStyle name="Normal 10 2 5 2 3 3 2" xfId="9790"/>
    <cellStyle name="Normal 10 2 5 2 3 3_Year to Date" xfId="9791"/>
    <cellStyle name="Normal 10 2 5 2 3 4" xfId="9792"/>
    <cellStyle name="Normal 10 2 5 2 3_CS Indicators" xfId="2579"/>
    <cellStyle name="Normal 10 2 5 2 4" xfId="2580"/>
    <cellStyle name="Normal 10 2 5 2 4 2" xfId="9793"/>
    <cellStyle name="Normal 10 2 5 2 4_Year to Date" xfId="9794"/>
    <cellStyle name="Normal 10 2 5 2 5" xfId="2581"/>
    <cellStyle name="Normal 10 2 5 2 5 2" xfId="9795"/>
    <cellStyle name="Normal 10 2 5 2 5_Year to Date" xfId="9796"/>
    <cellStyle name="Normal 10 2 5 2 6" xfId="9797"/>
    <cellStyle name="Normal 10 2 5 2_CS Indicators" xfId="2582"/>
    <cellStyle name="Normal 10 2 5 3" xfId="2583"/>
    <cellStyle name="Normal 10 2 5 3 2" xfId="2584"/>
    <cellStyle name="Normal 10 2 5 3 2 2" xfId="2585"/>
    <cellStyle name="Normal 10 2 5 3 2 2 2" xfId="9798"/>
    <cellStyle name="Normal 10 2 5 3 2 2_Year to Date" xfId="9799"/>
    <cellStyle name="Normal 10 2 5 3 2 3" xfId="2586"/>
    <cellStyle name="Normal 10 2 5 3 2 3 2" xfId="9800"/>
    <cellStyle name="Normal 10 2 5 3 2 3_Year to Date" xfId="9801"/>
    <cellStyle name="Normal 10 2 5 3 2 4" xfId="9802"/>
    <cellStyle name="Normal 10 2 5 3 2_CS Indicators" xfId="2587"/>
    <cellStyle name="Normal 10 2 5 3 3" xfId="2588"/>
    <cellStyle name="Normal 10 2 5 3 3 2" xfId="9803"/>
    <cellStyle name="Normal 10 2 5 3 3_Year to Date" xfId="9804"/>
    <cellStyle name="Normal 10 2 5 3 4" xfId="2589"/>
    <cellStyle name="Normal 10 2 5 3 4 2" xfId="9805"/>
    <cellStyle name="Normal 10 2 5 3 4_Year to Date" xfId="9806"/>
    <cellStyle name="Normal 10 2 5 3 5" xfId="9807"/>
    <cellStyle name="Normal 10 2 5 3_CS Indicators" xfId="2590"/>
    <cellStyle name="Normal 10 2 5 4" xfId="2591"/>
    <cellStyle name="Normal 10 2 5 4 2" xfId="2592"/>
    <cellStyle name="Normal 10 2 5 4 2 2" xfId="9808"/>
    <cellStyle name="Normal 10 2 5 4 2_Year to Date" xfId="9809"/>
    <cellStyle name="Normal 10 2 5 4 3" xfId="2593"/>
    <cellStyle name="Normal 10 2 5 4 3 2" xfId="9810"/>
    <cellStyle name="Normal 10 2 5 4 3_Year to Date" xfId="9811"/>
    <cellStyle name="Normal 10 2 5 4 4" xfId="9812"/>
    <cellStyle name="Normal 10 2 5 4_CS Indicators" xfId="2594"/>
    <cellStyle name="Normal 10 2 5 5" xfId="2595"/>
    <cellStyle name="Normal 10 2 5 5 2" xfId="9813"/>
    <cellStyle name="Normal 10 2 5 5_Year to Date" xfId="9814"/>
    <cellStyle name="Normal 10 2 5 6" xfId="2596"/>
    <cellStyle name="Normal 10 2 5 6 2" xfId="9815"/>
    <cellStyle name="Normal 10 2 5 6_Year to Date" xfId="9816"/>
    <cellStyle name="Normal 10 2 5 7" xfId="9817"/>
    <cellStyle name="Normal 10 2 5_CS Indicators" xfId="2597"/>
    <cellStyle name="Normal 10 2 6" xfId="2598"/>
    <cellStyle name="Normal 10 2 6 2" xfId="2599"/>
    <cellStyle name="Normal 10 2 6 2 2" xfId="2600"/>
    <cellStyle name="Normal 10 2 6 2 2 2" xfId="2601"/>
    <cellStyle name="Normal 10 2 6 2 2 2 2" xfId="9818"/>
    <cellStyle name="Normal 10 2 6 2 2 2_Year to Date" xfId="9819"/>
    <cellStyle name="Normal 10 2 6 2 2 3" xfId="2602"/>
    <cellStyle name="Normal 10 2 6 2 2 3 2" xfId="9820"/>
    <cellStyle name="Normal 10 2 6 2 2 3_Year to Date" xfId="9821"/>
    <cellStyle name="Normal 10 2 6 2 2 4" xfId="9822"/>
    <cellStyle name="Normal 10 2 6 2 2_CS Indicators" xfId="2603"/>
    <cellStyle name="Normal 10 2 6 2 3" xfId="2604"/>
    <cellStyle name="Normal 10 2 6 2 3 2" xfId="9823"/>
    <cellStyle name="Normal 10 2 6 2 3_Year to Date" xfId="9824"/>
    <cellStyle name="Normal 10 2 6 2 4" xfId="2605"/>
    <cellStyle name="Normal 10 2 6 2 4 2" xfId="9825"/>
    <cellStyle name="Normal 10 2 6 2 4_Year to Date" xfId="9826"/>
    <cellStyle name="Normal 10 2 6 2 5" xfId="9827"/>
    <cellStyle name="Normal 10 2 6 2_CS Indicators" xfId="2606"/>
    <cellStyle name="Normal 10 2 6 3" xfId="2607"/>
    <cellStyle name="Normal 10 2 6 3 2" xfId="2608"/>
    <cellStyle name="Normal 10 2 6 3 2 2" xfId="9828"/>
    <cellStyle name="Normal 10 2 6 3 2_Year to Date" xfId="9829"/>
    <cellStyle name="Normal 10 2 6 3 3" xfId="2609"/>
    <cellStyle name="Normal 10 2 6 3 3 2" xfId="9830"/>
    <cellStyle name="Normal 10 2 6 3 3_Year to Date" xfId="9831"/>
    <cellStyle name="Normal 10 2 6 3 4" xfId="9832"/>
    <cellStyle name="Normal 10 2 6 3_CS Indicators" xfId="2610"/>
    <cellStyle name="Normal 10 2 6 4" xfId="2611"/>
    <cellStyle name="Normal 10 2 6 4 2" xfId="9833"/>
    <cellStyle name="Normal 10 2 6 4_Year to Date" xfId="9834"/>
    <cellStyle name="Normal 10 2 6 5" xfId="2612"/>
    <cellStyle name="Normal 10 2 6 5 2" xfId="9835"/>
    <cellStyle name="Normal 10 2 6 5_Year to Date" xfId="9836"/>
    <cellStyle name="Normal 10 2 6 6" xfId="9837"/>
    <cellStyle name="Normal 10 2 6_CS Indicators" xfId="2613"/>
    <cellStyle name="Normal 10 2 7" xfId="2614"/>
    <cellStyle name="Normal 10 2 7 2" xfId="2615"/>
    <cellStyle name="Normal 10 2 7 2 2" xfId="2616"/>
    <cellStyle name="Normal 10 2 7 2 2 2" xfId="9838"/>
    <cellStyle name="Normal 10 2 7 2 2_Year to Date" xfId="9839"/>
    <cellStyle name="Normal 10 2 7 2 3" xfId="2617"/>
    <cellStyle name="Normal 10 2 7 2 3 2" xfId="9840"/>
    <cellStyle name="Normal 10 2 7 2 3_Year to Date" xfId="9841"/>
    <cellStyle name="Normal 10 2 7 2 4" xfId="9842"/>
    <cellStyle name="Normal 10 2 7 2_CS Indicators" xfId="2618"/>
    <cellStyle name="Normal 10 2 7 3" xfId="2619"/>
    <cellStyle name="Normal 10 2 7 3 2" xfId="9843"/>
    <cellStyle name="Normal 10 2 7 3_Year to Date" xfId="9844"/>
    <cellStyle name="Normal 10 2 7 4" xfId="2620"/>
    <cellStyle name="Normal 10 2 7 4 2" xfId="9845"/>
    <cellStyle name="Normal 10 2 7 4_Year to Date" xfId="9846"/>
    <cellStyle name="Normal 10 2 7 5" xfId="9847"/>
    <cellStyle name="Normal 10 2 7_CS Indicators" xfId="2621"/>
    <cellStyle name="Normal 10 2 8" xfId="2622"/>
    <cellStyle name="Normal 10 2 8 2" xfId="2623"/>
    <cellStyle name="Normal 10 2 8 2 2" xfId="9848"/>
    <cellStyle name="Normal 10 2 8 2_Year to Date" xfId="9849"/>
    <cellStyle name="Normal 10 2 8 3" xfId="2624"/>
    <cellStyle name="Normal 10 2 8 3 2" xfId="9850"/>
    <cellStyle name="Normal 10 2 8 3_Year to Date" xfId="9851"/>
    <cellStyle name="Normal 10 2 8 4" xfId="9852"/>
    <cellStyle name="Normal 10 2 8_CS Indicators" xfId="2625"/>
    <cellStyle name="Normal 10 2 9" xfId="2626"/>
    <cellStyle name="Normal 10 2 9 2" xfId="2627"/>
    <cellStyle name="Normal 10 2 9 2 2" xfId="9853"/>
    <cellStyle name="Normal 10 2 9 2 2 2" xfId="9854"/>
    <cellStyle name="Normal 10 2 9 2 2 3" xfId="9855"/>
    <cellStyle name="Normal 10 2 9 2 3" xfId="9856"/>
    <cellStyle name="Normal 10 2 9 2 4" xfId="9857"/>
    <cellStyle name="Normal 10 2 9 3" xfId="2628"/>
    <cellStyle name="Normal 10 2 9 3 2" xfId="9858"/>
    <cellStyle name="Normal 10 2 9 3 3" xfId="9859"/>
    <cellStyle name="Normal 10 2 9 4" xfId="9860"/>
    <cellStyle name="Normal 10 2 9 5" xfId="9861"/>
    <cellStyle name="Normal 10 2_CS Indicators" xfId="2629"/>
    <cellStyle name="Normal 10 20" xfId="9862"/>
    <cellStyle name="Normal 10 20 2" xfId="18082"/>
    <cellStyle name="Normal 10 21" xfId="9863"/>
    <cellStyle name="Normal 10 21 2" xfId="18083"/>
    <cellStyle name="Normal 10 22" xfId="9864"/>
    <cellStyle name="Normal 10 22 2" xfId="18084"/>
    <cellStyle name="Normal 10 23" xfId="9865"/>
    <cellStyle name="Normal 10 23 2" xfId="18085"/>
    <cellStyle name="Normal 10 24" xfId="9866"/>
    <cellStyle name="Normal 10 24 2" xfId="18086"/>
    <cellStyle name="Normal 10 25" xfId="9867"/>
    <cellStyle name="Normal 10 25 2" xfId="18087"/>
    <cellStyle name="Normal 10 26" xfId="9868"/>
    <cellStyle name="Normal 10 26 2" xfId="18088"/>
    <cellStyle name="Normal 10 27" xfId="9869"/>
    <cellStyle name="Normal 10 27 2" xfId="18089"/>
    <cellStyle name="Normal 10 28" xfId="9870"/>
    <cellStyle name="Normal 10 28 2" xfId="18090"/>
    <cellStyle name="Normal 10 29" xfId="9871"/>
    <cellStyle name="Normal 10 29 2" xfId="18091"/>
    <cellStyle name="Normal 10 3" xfId="2630"/>
    <cellStyle name="Normal 10 3 2" xfId="2631"/>
    <cellStyle name="Normal 10 3 2 2" xfId="9872"/>
    <cellStyle name="Normal 10 3 3" xfId="9873"/>
    <cellStyle name="Normal 10 3 3 2" xfId="9874"/>
    <cellStyle name="Normal 10 3 3 2 2" xfId="9875"/>
    <cellStyle name="Normal 10 3 3 2 3" xfId="9876"/>
    <cellStyle name="Normal 10 3 3 3" xfId="9877"/>
    <cellStyle name="Normal 10 3 3 4" xfId="9878"/>
    <cellStyle name="Normal 10 3 4" xfId="9879"/>
    <cellStyle name="Normal 10 3 4 2" xfId="9880"/>
    <cellStyle name="Normal 10 3 4 3" xfId="9881"/>
    <cellStyle name="Normal 10 3 5" xfId="9882"/>
    <cellStyle name="Normal 10 3 6" xfId="9883"/>
    <cellStyle name="Normal 10 3_Year to Date" xfId="9884"/>
    <cellStyle name="Normal 10 30" xfId="9885"/>
    <cellStyle name="Normal 10 30 2" xfId="18092"/>
    <cellStyle name="Normal 10 31" xfId="9886"/>
    <cellStyle name="Normal 10 31 2" xfId="18093"/>
    <cellStyle name="Normal 10 32" xfId="9887"/>
    <cellStyle name="Normal 10 32 2" xfId="18094"/>
    <cellStyle name="Normal 10 33" xfId="9888"/>
    <cellStyle name="Normal 10 33 2" xfId="18095"/>
    <cellStyle name="Normal 10 34" xfId="9889"/>
    <cellStyle name="Normal 10 34 2" xfId="18096"/>
    <cellStyle name="Normal 10 35" xfId="9890"/>
    <cellStyle name="Normal 10 35 2" xfId="18097"/>
    <cellStyle name="Normal 10 36" xfId="9891"/>
    <cellStyle name="Normal 10 36 2" xfId="18098"/>
    <cellStyle name="Normal 10 37" xfId="9892"/>
    <cellStyle name="Normal 10 37 2" xfId="18099"/>
    <cellStyle name="Normal 10 38" xfId="9893"/>
    <cellStyle name="Normal 10 38 2" xfId="18100"/>
    <cellStyle name="Normal 10 39" xfId="9894"/>
    <cellStyle name="Normal 10 39 2" xfId="18101"/>
    <cellStyle name="Normal 10 4" xfId="2632"/>
    <cellStyle name="Normal 10 40" xfId="9895"/>
    <cellStyle name="Normal 10 40 2" xfId="18102"/>
    <cellStyle name="Normal 10 41" xfId="9896"/>
    <cellStyle name="Normal 10 41 2" xfId="18103"/>
    <cellStyle name="Normal 10 42" xfId="9897"/>
    <cellStyle name="Normal 10 42 2" xfId="18104"/>
    <cellStyle name="Normal 10 43" xfId="9898"/>
    <cellStyle name="Normal 10 43 2" xfId="18105"/>
    <cellStyle name="Normal 10 44" xfId="9899"/>
    <cellStyle name="Normal 10 44 2" xfId="18106"/>
    <cellStyle name="Normal 10 45" xfId="9900"/>
    <cellStyle name="Normal 10 45 2" xfId="18107"/>
    <cellStyle name="Normal 10 46" xfId="9901"/>
    <cellStyle name="Normal 10 46 2" xfId="18108"/>
    <cellStyle name="Normal 10 47" xfId="9902"/>
    <cellStyle name="Normal 10 47 2" xfId="18109"/>
    <cellStyle name="Normal 10 48" xfId="9903"/>
    <cellStyle name="Normal 10 48 2" xfId="18110"/>
    <cellStyle name="Normal 10 49" xfId="9904"/>
    <cellStyle name="Normal 10 49 2" xfId="18111"/>
    <cellStyle name="Normal 10 5" xfId="2633"/>
    <cellStyle name="Normal 10 5 2" xfId="2634"/>
    <cellStyle name="Normal 10 5 2 2" xfId="9905"/>
    <cellStyle name="Normal 10 5 3" xfId="2635"/>
    <cellStyle name="Normal 10 5 3 2" xfId="2636"/>
    <cellStyle name="Normal 10 5 3 2 2" xfId="2637"/>
    <cellStyle name="Normal 10 5 3 2 2 2" xfId="2638"/>
    <cellStyle name="Normal 10 5 3 2 2 2 2" xfId="2639"/>
    <cellStyle name="Normal 10 5 3 2 2 2 2 2" xfId="9906"/>
    <cellStyle name="Normal 10 5 3 2 2 2 2_Year to Date" xfId="9907"/>
    <cellStyle name="Normal 10 5 3 2 2 2 3" xfId="2640"/>
    <cellStyle name="Normal 10 5 3 2 2 2 3 2" xfId="9908"/>
    <cellStyle name="Normal 10 5 3 2 2 2 3_Year to Date" xfId="9909"/>
    <cellStyle name="Normal 10 5 3 2 2 2 4" xfId="9910"/>
    <cellStyle name="Normal 10 5 3 2 2 2_CS Indicators" xfId="2641"/>
    <cellStyle name="Normal 10 5 3 2 2 3" xfId="2642"/>
    <cellStyle name="Normal 10 5 3 2 2 3 2" xfId="9911"/>
    <cellStyle name="Normal 10 5 3 2 2 3_Year to Date" xfId="9912"/>
    <cellStyle name="Normal 10 5 3 2 2 4" xfId="2643"/>
    <cellStyle name="Normal 10 5 3 2 2 4 2" xfId="9913"/>
    <cellStyle name="Normal 10 5 3 2 2 4_Year to Date" xfId="9914"/>
    <cellStyle name="Normal 10 5 3 2 2 5" xfId="9915"/>
    <cellStyle name="Normal 10 5 3 2 2_CS Indicators" xfId="2644"/>
    <cellStyle name="Normal 10 5 3 2 3" xfId="2645"/>
    <cellStyle name="Normal 10 5 3 2 3 2" xfId="2646"/>
    <cellStyle name="Normal 10 5 3 2 3 2 2" xfId="9916"/>
    <cellStyle name="Normal 10 5 3 2 3 2_Year to Date" xfId="9917"/>
    <cellStyle name="Normal 10 5 3 2 3 3" xfId="2647"/>
    <cellStyle name="Normal 10 5 3 2 3 3 2" xfId="9918"/>
    <cellStyle name="Normal 10 5 3 2 3 3_Year to Date" xfId="9919"/>
    <cellStyle name="Normal 10 5 3 2 3 4" xfId="9920"/>
    <cellStyle name="Normal 10 5 3 2 3_CS Indicators" xfId="2648"/>
    <cellStyle name="Normal 10 5 3 2 4" xfId="2649"/>
    <cellStyle name="Normal 10 5 3 2 4 2" xfId="9921"/>
    <cellStyle name="Normal 10 5 3 2 4_Year to Date" xfId="9922"/>
    <cellStyle name="Normal 10 5 3 2 5" xfId="2650"/>
    <cellStyle name="Normal 10 5 3 2 5 2" xfId="9923"/>
    <cellStyle name="Normal 10 5 3 2 5_Year to Date" xfId="9924"/>
    <cellStyle name="Normal 10 5 3 2 6" xfId="9925"/>
    <cellStyle name="Normal 10 5 3 2_CS Indicators" xfId="2651"/>
    <cellStyle name="Normal 10 5 3 3" xfId="2652"/>
    <cellStyle name="Normal 10 5 3 3 2" xfId="2653"/>
    <cellStyle name="Normal 10 5 3 3 2 2" xfId="2654"/>
    <cellStyle name="Normal 10 5 3 3 2 2 2" xfId="9926"/>
    <cellStyle name="Normal 10 5 3 3 2 2_Year to Date" xfId="9927"/>
    <cellStyle name="Normal 10 5 3 3 2 3" xfId="2655"/>
    <cellStyle name="Normal 10 5 3 3 2 3 2" xfId="9928"/>
    <cellStyle name="Normal 10 5 3 3 2 3_Year to Date" xfId="9929"/>
    <cellStyle name="Normal 10 5 3 3 2 4" xfId="9930"/>
    <cellStyle name="Normal 10 5 3 3 2_CS Indicators" xfId="2656"/>
    <cellStyle name="Normal 10 5 3 3 3" xfId="2657"/>
    <cellStyle name="Normal 10 5 3 3 3 2" xfId="9931"/>
    <cellStyle name="Normal 10 5 3 3 3_Year to Date" xfId="9932"/>
    <cellStyle name="Normal 10 5 3 3 4" xfId="2658"/>
    <cellStyle name="Normal 10 5 3 3 4 2" xfId="9933"/>
    <cellStyle name="Normal 10 5 3 3 4_Year to Date" xfId="9934"/>
    <cellStyle name="Normal 10 5 3 3 5" xfId="9935"/>
    <cellStyle name="Normal 10 5 3 3_CS Indicators" xfId="2659"/>
    <cellStyle name="Normal 10 5 3 4" xfId="2660"/>
    <cellStyle name="Normal 10 5 3 4 2" xfId="2661"/>
    <cellStyle name="Normal 10 5 3 4 2 2" xfId="9936"/>
    <cellStyle name="Normal 10 5 3 4 2_Year to Date" xfId="9937"/>
    <cellStyle name="Normal 10 5 3 4 3" xfId="2662"/>
    <cellStyle name="Normal 10 5 3 4 3 2" xfId="9938"/>
    <cellStyle name="Normal 10 5 3 4 3_Year to Date" xfId="9939"/>
    <cellStyle name="Normal 10 5 3 4 4" xfId="9940"/>
    <cellStyle name="Normal 10 5 3 4_CS Indicators" xfId="2663"/>
    <cellStyle name="Normal 10 5 3 5" xfId="2664"/>
    <cellStyle name="Normal 10 5 3 5 2" xfId="9941"/>
    <cellStyle name="Normal 10 5 3 5_Year to Date" xfId="9942"/>
    <cellStyle name="Normal 10 5 3 6" xfId="2665"/>
    <cellStyle name="Normal 10 5 3 6 2" xfId="9943"/>
    <cellStyle name="Normal 10 5 3 6_Year to Date" xfId="9944"/>
    <cellStyle name="Normal 10 5 3 7" xfId="9945"/>
    <cellStyle name="Normal 10 5 3_CS Indicators" xfId="2666"/>
    <cellStyle name="Normal 10 5 4" xfId="2667"/>
    <cellStyle name="Normal 10 5 4 2" xfId="2668"/>
    <cellStyle name="Normal 10 5 4 2 2" xfId="2669"/>
    <cellStyle name="Normal 10 5 4 2 2 2" xfId="2670"/>
    <cellStyle name="Normal 10 5 4 2 2 2 2" xfId="9946"/>
    <cellStyle name="Normal 10 5 4 2 2 2_Year to Date" xfId="9947"/>
    <cellStyle name="Normal 10 5 4 2 2 3" xfId="2671"/>
    <cellStyle name="Normal 10 5 4 2 2 3 2" xfId="9948"/>
    <cellStyle name="Normal 10 5 4 2 2 3_Year to Date" xfId="9949"/>
    <cellStyle name="Normal 10 5 4 2 2 4" xfId="9950"/>
    <cellStyle name="Normal 10 5 4 2 2_CS Indicators" xfId="2672"/>
    <cellStyle name="Normal 10 5 4 2 3" xfId="2673"/>
    <cellStyle name="Normal 10 5 4 2 3 2" xfId="9951"/>
    <cellStyle name="Normal 10 5 4 2 3_Year to Date" xfId="9952"/>
    <cellStyle name="Normal 10 5 4 2 4" xfId="2674"/>
    <cellStyle name="Normal 10 5 4 2 4 2" xfId="9953"/>
    <cellStyle name="Normal 10 5 4 2 4_Year to Date" xfId="9954"/>
    <cellStyle name="Normal 10 5 4 2 5" xfId="9955"/>
    <cellStyle name="Normal 10 5 4 2_CS Indicators" xfId="2675"/>
    <cellStyle name="Normal 10 5 4 3" xfId="2676"/>
    <cellStyle name="Normal 10 5 4 3 2" xfId="2677"/>
    <cellStyle name="Normal 10 5 4 3 2 2" xfId="9956"/>
    <cellStyle name="Normal 10 5 4 3 2_Year to Date" xfId="9957"/>
    <cellStyle name="Normal 10 5 4 3 3" xfId="2678"/>
    <cellStyle name="Normal 10 5 4 3 3 2" xfId="9958"/>
    <cellStyle name="Normal 10 5 4 3 3_Year to Date" xfId="9959"/>
    <cellStyle name="Normal 10 5 4 3 4" xfId="9960"/>
    <cellStyle name="Normal 10 5 4 3_CS Indicators" xfId="2679"/>
    <cellStyle name="Normal 10 5 4 4" xfId="2680"/>
    <cellStyle name="Normal 10 5 4 4 2" xfId="9961"/>
    <cellStyle name="Normal 10 5 4 4_Year to Date" xfId="9962"/>
    <cellStyle name="Normal 10 5 4 5" xfId="2681"/>
    <cellStyle name="Normal 10 5 4 5 2" xfId="9963"/>
    <cellStyle name="Normal 10 5 4 5_Year to Date" xfId="9964"/>
    <cellStyle name="Normal 10 5 4 6" xfId="9965"/>
    <cellStyle name="Normal 10 5 4_CS Indicators" xfId="2682"/>
    <cellStyle name="Normal 10 5 5" xfId="2683"/>
    <cellStyle name="Normal 10 5 5 2" xfId="2684"/>
    <cellStyle name="Normal 10 5 5 2 2" xfId="2685"/>
    <cellStyle name="Normal 10 5 5 2 2 2" xfId="9966"/>
    <cellStyle name="Normal 10 5 5 2 2_Year to Date" xfId="9967"/>
    <cellStyle name="Normal 10 5 5 2 3" xfId="2686"/>
    <cellStyle name="Normal 10 5 5 2 3 2" xfId="9968"/>
    <cellStyle name="Normal 10 5 5 2 3_Year to Date" xfId="9969"/>
    <cellStyle name="Normal 10 5 5 2 4" xfId="9970"/>
    <cellStyle name="Normal 10 5 5 2_CS Indicators" xfId="2687"/>
    <cellStyle name="Normal 10 5 5 3" xfId="2688"/>
    <cellStyle name="Normal 10 5 5 3 2" xfId="9971"/>
    <cellStyle name="Normal 10 5 5 3_Year to Date" xfId="9972"/>
    <cellStyle name="Normal 10 5 5 4" xfId="2689"/>
    <cellStyle name="Normal 10 5 5 4 2" xfId="9973"/>
    <cellStyle name="Normal 10 5 5 4_Year to Date" xfId="9974"/>
    <cellStyle name="Normal 10 5 5 5" xfId="9975"/>
    <cellStyle name="Normal 10 5 5_CS Indicators" xfId="2690"/>
    <cellStyle name="Normal 10 5 6" xfId="2691"/>
    <cellStyle name="Normal 10 5 6 2" xfId="2692"/>
    <cellStyle name="Normal 10 5 6 2 2" xfId="9976"/>
    <cellStyle name="Normal 10 5 6 2_Year to Date" xfId="9977"/>
    <cellStyle name="Normal 10 5 6 3" xfId="2693"/>
    <cellStyle name="Normal 10 5 6 3 2" xfId="9978"/>
    <cellStyle name="Normal 10 5 6 3_Year to Date" xfId="9979"/>
    <cellStyle name="Normal 10 5 6 4" xfId="9980"/>
    <cellStyle name="Normal 10 5 6_CS Indicators" xfId="2694"/>
    <cellStyle name="Normal 10 5 7" xfId="2695"/>
    <cellStyle name="Normal 10 5 7 2" xfId="9981"/>
    <cellStyle name="Normal 10 5 7_Year to Date" xfId="9982"/>
    <cellStyle name="Normal 10 5 8" xfId="2696"/>
    <cellStyle name="Normal 10 5 8 2" xfId="9983"/>
    <cellStyle name="Normal 10 5 8_Year to Date" xfId="9984"/>
    <cellStyle name="Normal 10 5 9" xfId="9985"/>
    <cellStyle name="Normal 10 5_CS Indicators" xfId="2697"/>
    <cellStyle name="Normal 10 50" xfId="9986"/>
    <cellStyle name="Normal 10 50 2" xfId="18112"/>
    <cellStyle name="Normal 10 51" xfId="17844"/>
    <cellStyle name="Normal 10 6" xfId="2698"/>
    <cellStyle name="Normal 10 6 2" xfId="2699"/>
    <cellStyle name="Normal 10 6 2 2" xfId="2700"/>
    <cellStyle name="Normal 10 6 2 2 2" xfId="2701"/>
    <cellStyle name="Normal 10 6 2 2 2 2" xfId="2702"/>
    <cellStyle name="Normal 10 6 2 2 2 2 2" xfId="2703"/>
    <cellStyle name="Normal 10 6 2 2 2 2 2 2" xfId="9987"/>
    <cellStyle name="Normal 10 6 2 2 2 2 2_Year to Date" xfId="9988"/>
    <cellStyle name="Normal 10 6 2 2 2 2 3" xfId="2704"/>
    <cellStyle name="Normal 10 6 2 2 2 2 3 2" xfId="9989"/>
    <cellStyle name="Normal 10 6 2 2 2 2 3_Year to Date" xfId="9990"/>
    <cellStyle name="Normal 10 6 2 2 2 2 4" xfId="9991"/>
    <cellStyle name="Normal 10 6 2 2 2 2_CS Indicators" xfId="2705"/>
    <cellStyle name="Normal 10 6 2 2 2 3" xfId="2706"/>
    <cellStyle name="Normal 10 6 2 2 2 3 2" xfId="9992"/>
    <cellStyle name="Normal 10 6 2 2 2 3_Year to Date" xfId="9993"/>
    <cellStyle name="Normal 10 6 2 2 2 4" xfId="2707"/>
    <cellStyle name="Normal 10 6 2 2 2 4 2" xfId="9994"/>
    <cellStyle name="Normal 10 6 2 2 2 4_Year to Date" xfId="9995"/>
    <cellStyle name="Normal 10 6 2 2 2 5" xfId="9996"/>
    <cellStyle name="Normal 10 6 2 2 2_CS Indicators" xfId="2708"/>
    <cellStyle name="Normal 10 6 2 2 3" xfId="2709"/>
    <cellStyle name="Normal 10 6 2 2 3 2" xfId="2710"/>
    <cellStyle name="Normal 10 6 2 2 3 2 2" xfId="9997"/>
    <cellStyle name="Normal 10 6 2 2 3 2_Year to Date" xfId="9998"/>
    <cellStyle name="Normal 10 6 2 2 3 3" xfId="2711"/>
    <cellStyle name="Normal 10 6 2 2 3 3 2" xfId="9999"/>
    <cellStyle name="Normal 10 6 2 2 3 3_Year to Date" xfId="10000"/>
    <cellStyle name="Normal 10 6 2 2 3 4" xfId="10001"/>
    <cellStyle name="Normal 10 6 2 2 3_CS Indicators" xfId="2712"/>
    <cellStyle name="Normal 10 6 2 2 4" xfId="2713"/>
    <cellStyle name="Normal 10 6 2 2 4 2" xfId="10002"/>
    <cellStyle name="Normal 10 6 2 2 4_Year to Date" xfId="10003"/>
    <cellStyle name="Normal 10 6 2 2 5" xfId="2714"/>
    <cellStyle name="Normal 10 6 2 2 5 2" xfId="10004"/>
    <cellStyle name="Normal 10 6 2 2 5_Year to Date" xfId="10005"/>
    <cellStyle name="Normal 10 6 2 2 6" xfId="10006"/>
    <cellStyle name="Normal 10 6 2 2_CS Indicators" xfId="2715"/>
    <cellStyle name="Normal 10 6 2 3" xfId="2716"/>
    <cellStyle name="Normal 10 6 2 3 2" xfId="2717"/>
    <cellStyle name="Normal 10 6 2 3 2 2" xfId="2718"/>
    <cellStyle name="Normal 10 6 2 3 2 2 2" xfId="10007"/>
    <cellStyle name="Normal 10 6 2 3 2 2_Year to Date" xfId="10008"/>
    <cellStyle name="Normal 10 6 2 3 2 3" xfId="2719"/>
    <cellStyle name="Normal 10 6 2 3 2 3 2" xfId="10009"/>
    <cellStyle name="Normal 10 6 2 3 2 3_Year to Date" xfId="10010"/>
    <cellStyle name="Normal 10 6 2 3 2 4" xfId="10011"/>
    <cellStyle name="Normal 10 6 2 3 2_CS Indicators" xfId="2720"/>
    <cellStyle name="Normal 10 6 2 3 3" xfId="2721"/>
    <cellStyle name="Normal 10 6 2 3 3 2" xfId="10012"/>
    <cellStyle name="Normal 10 6 2 3 3_Year to Date" xfId="10013"/>
    <cellStyle name="Normal 10 6 2 3 4" xfId="2722"/>
    <cellStyle name="Normal 10 6 2 3 4 2" xfId="10014"/>
    <cellStyle name="Normal 10 6 2 3 4_Year to Date" xfId="10015"/>
    <cellStyle name="Normal 10 6 2 3 5" xfId="10016"/>
    <cellStyle name="Normal 10 6 2 3_CS Indicators" xfId="2723"/>
    <cellStyle name="Normal 10 6 2 4" xfId="2724"/>
    <cellStyle name="Normal 10 6 2 4 2" xfId="2725"/>
    <cellStyle name="Normal 10 6 2 4 2 2" xfId="10017"/>
    <cellStyle name="Normal 10 6 2 4 2_Year to Date" xfId="10018"/>
    <cellStyle name="Normal 10 6 2 4 3" xfId="2726"/>
    <cellStyle name="Normal 10 6 2 4 3 2" xfId="10019"/>
    <cellStyle name="Normal 10 6 2 4 3_Year to Date" xfId="10020"/>
    <cellStyle name="Normal 10 6 2 4 4" xfId="10021"/>
    <cellStyle name="Normal 10 6 2 4_CS Indicators" xfId="2727"/>
    <cellStyle name="Normal 10 6 2 5" xfId="2728"/>
    <cellStyle name="Normal 10 6 2 5 2" xfId="10022"/>
    <cellStyle name="Normal 10 6 2 5_Year to Date" xfId="10023"/>
    <cellStyle name="Normal 10 6 2 6" xfId="2729"/>
    <cellStyle name="Normal 10 6 2 6 2" xfId="10024"/>
    <cellStyle name="Normal 10 6 2 6_Year to Date" xfId="10025"/>
    <cellStyle name="Normal 10 6 2 7" xfId="10026"/>
    <cellStyle name="Normal 10 6 2_CS Indicators" xfId="2730"/>
    <cellStyle name="Normal 10 6 3" xfId="2731"/>
    <cellStyle name="Normal 10 6 3 2" xfId="2732"/>
    <cellStyle name="Normal 10 6 3 2 2" xfId="2733"/>
    <cellStyle name="Normal 10 6 3 2 2 2" xfId="2734"/>
    <cellStyle name="Normal 10 6 3 2 2 2 2" xfId="10027"/>
    <cellStyle name="Normal 10 6 3 2 2 2_Year to Date" xfId="10028"/>
    <cellStyle name="Normal 10 6 3 2 2 3" xfId="2735"/>
    <cellStyle name="Normal 10 6 3 2 2 3 2" xfId="10029"/>
    <cellStyle name="Normal 10 6 3 2 2 3_Year to Date" xfId="10030"/>
    <cellStyle name="Normal 10 6 3 2 2 4" xfId="10031"/>
    <cellStyle name="Normal 10 6 3 2 2_CS Indicators" xfId="2736"/>
    <cellStyle name="Normal 10 6 3 2 3" xfId="2737"/>
    <cellStyle name="Normal 10 6 3 2 3 2" xfId="10032"/>
    <cellStyle name="Normal 10 6 3 2 3_Year to Date" xfId="10033"/>
    <cellStyle name="Normal 10 6 3 2 4" xfId="2738"/>
    <cellStyle name="Normal 10 6 3 2 4 2" xfId="10034"/>
    <cellStyle name="Normal 10 6 3 2 4_Year to Date" xfId="10035"/>
    <cellStyle name="Normal 10 6 3 2 5" xfId="10036"/>
    <cellStyle name="Normal 10 6 3 2_CS Indicators" xfId="2739"/>
    <cellStyle name="Normal 10 6 3 3" xfId="2740"/>
    <cellStyle name="Normal 10 6 3 3 2" xfId="2741"/>
    <cellStyle name="Normal 10 6 3 3 2 2" xfId="10037"/>
    <cellStyle name="Normal 10 6 3 3 2_Year to Date" xfId="10038"/>
    <cellStyle name="Normal 10 6 3 3 3" xfId="2742"/>
    <cellStyle name="Normal 10 6 3 3 3 2" xfId="10039"/>
    <cellStyle name="Normal 10 6 3 3 3_Year to Date" xfId="10040"/>
    <cellStyle name="Normal 10 6 3 3 4" xfId="10041"/>
    <cellStyle name="Normal 10 6 3 3_CS Indicators" xfId="2743"/>
    <cellStyle name="Normal 10 6 3 4" xfId="2744"/>
    <cellStyle name="Normal 10 6 3 4 2" xfId="10042"/>
    <cellStyle name="Normal 10 6 3 4_Year to Date" xfId="10043"/>
    <cellStyle name="Normal 10 6 3 5" xfId="2745"/>
    <cellStyle name="Normal 10 6 3 5 2" xfId="10044"/>
    <cellStyle name="Normal 10 6 3 5_Year to Date" xfId="10045"/>
    <cellStyle name="Normal 10 6 3 6" xfId="10046"/>
    <cellStyle name="Normal 10 6 3_CS Indicators" xfId="2746"/>
    <cellStyle name="Normal 10 6 4" xfId="2747"/>
    <cellStyle name="Normal 10 6 4 2" xfId="2748"/>
    <cellStyle name="Normal 10 6 4 2 2" xfId="2749"/>
    <cellStyle name="Normal 10 6 4 2 2 2" xfId="10047"/>
    <cellStyle name="Normal 10 6 4 2 2_Year to Date" xfId="10048"/>
    <cellStyle name="Normal 10 6 4 2 3" xfId="2750"/>
    <cellStyle name="Normal 10 6 4 2 3 2" xfId="10049"/>
    <cellStyle name="Normal 10 6 4 2 3_Year to Date" xfId="10050"/>
    <cellStyle name="Normal 10 6 4 2 4" xfId="10051"/>
    <cellStyle name="Normal 10 6 4 2_CS Indicators" xfId="2751"/>
    <cellStyle name="Normal 10 6 4 3" xfId="2752"/>
    <cellStyle name="Normal 10 6 4 3 2" xfId="10052"/>
    <cellStyle name="Normal 10 6 4 3_Year to Date" xfId="10053"/>
    <cellStyle name="Normal 10 6 4 4" xfId="2753"/>
    <cellStyle name="Normal 10 6 4 4 2" xfId="10054"/>
    <cellStyle name="Normal 10 6 4 4_Year to Date" xfId="10055"/>
    <cellStyle name="Normal 10 6 4 5" xfId="10056"/>
    <cellStyle name="Normal 10 6 4_CS Indicators" xfId="2754"/>
    <cellStyle name="Normal 10 6 5" xfId="2755"/>
    <cellStyle name="Normal 10 6 5 2" xfId="2756"/>
    <cellStyle name="Normal 10 6 5 2 2" xfId="10057"/>
    <cellStyle name="Normal 10 6 5 2_Year to Date" xfId="10058"/>
    <cellStyle name="Normal 10 6 5 3" xfId="2757"/>
    <cellStyle name="Normal 10 6 5 3 2" xfId="10059"/>
    <cellStyle name="Normal 10 6 5 3_Year to Date" xfId="10060"/>
    <cellStyle name="Normal 10 6 5 4" xfId="10061"/>
    <cellStyle name="Normal 10 6 5_CS Indicators" xfId="2758"/>
    <cellStyle name="Normal 10 6 6" xfId="2759"/>
    <cellStyle name="Normal 10 6 6 2" xfId="10062"/>
    <cellStyle name="Normal 10 6 6_Year to Date" xfId="10063"/>
    <cellStyle name="Normal 10 6 7" xfId="2760"/>
    <cellStyle name="Normal 10 6 7 2" xfId="10064"/>
    <cellStyle name="Normal 10 6 7_Year to Date" xfId="10065"/>
    <cellStyle name="Normal 10 6 8" xfId="10066"/>
    <cellStyle name="Normal 10 6_CS Indicators" xfId="2761"/>
    <cellStyle name="Normal 10 7" xfId="2762"/>
    <cellStyle name="Normal 10 7 2" xfId="2763"/>
    <cellStyle name="Normal 10 7 2 2" xfId="2764"/>
    <cellStyle name="Normal 10 7 2 2 2" xfId="2765"/>
    <cellStyle name="Normal 10 7 2 2 2 2" xfId="2766"/>
    <cellStyle name="Normal 10 7 2 2 2 2 2" xfId="2767"/>
    <cellStyle name="Normal 10 7 2 2 2 2 2 2" xfId="10067"/>
    <cellStyle name="Normal 10 7 2 2 2 2 2_Year to Date" xfId="10068"/>
    <cellStyle name="Normal 10 7 2 2 2 2 3" xfId="2768"/>
    <cellStyle name="Normal 10 7 2 2 2 2 3 2" xfId="10069"/>
    <cellStyle name="Normal 10 7 2 2 2 2 3_Year to Date" xfId="10070"/>
    <cellStyle name="Normal 10 7 2 2 2 2 4" xfId="10071"/>
    <cellStyle name="Normal 10 7 2 2 2 2_CS Indicators" xfId="2769"/>
    <cellStyle name="Normal 10 7 2 2 2 3" xfId="2770"/>
    <cellStyle name="Normal 10 7 2 2 2 3 2" xfId="10072"/>
    <cellStyle name="Normal 10 7 2 2 2 3_Year to Date" xfId="10073"/>
    <cellStyle name="Normal 10 7 2 2 2 4" xfId="2771"/>
    <cellStyle name="Normal 10 7 2 2 2 4 2" xfId="10074"/>
    <cellStyle name="Normal 10 7 2 2 2 4_Year to Date" xfId="10075"/>
    <cellStyle name="Normal 10 7 2 2 2 5" xfId="10076"/>
    <cellStyle name="Normal 10 7 2 2 2_CS Indicators" xfId="2772"/>
    <cellStyle name="Normal 10 7 2 2 3" xfId="2773"/>
    <cellStyle name="Normal 10 7 2 2 3 2" xfId="2774"/>
    <cellStyle name="Normal 10 7 2 2 3 2 2" xfId="10077"/>
    <cellStyle name="Normal 10 7 2 2 3 2_Year to Date" xfId="10078"/>
    <cellStyle name="Normal 10 7 2 2 3 3" xfId="2775"/>
    <cellStyle name="Normal 10 7 2 2 3 3 2" xfId="10079"/>
    <cellStyle name="Normal 10 7 2 2 3 3_Year to Date" xfId="10080"/>
    <cellStyle name="Normal 10 7 2 2 3 4" xfId="10081"/>
    <cellStyle name="Normal 10 7 2 2 3_CS Indicators" xfId="2776"/>
    <cellStyle name="Normal 10 7 2 2 4" xfId="2777"/>
    <cellStyle name="Normal 10 7 2 2 4 2" xfId="10082"/>
    <cellStyle name="Normal 10 7 2 2 4_Year to Date" xfId="10083"/>
    <cellStyle name="Normal 10 7 2 2 5" xfId="2778"/>
    <cellStyle name="Normal 10 7 2 2 5 2" xfId="10084"/>
    <cellStyle name="Normal 10 7 2 2 5_Year to Date" xfId="10085"/>
    <cellStyle name="Normal 10 7 2 2 6" xfId="10086"/>
    <cellStyle name="Normal 10 7 2 2_CS Indicators" xfId="2779"/>
    <cellStyle name="Normal 10 7 2 3" xfId="2780"/>
    <cellStyle name="Normal 10 7 2 3 2" xfId="2781"/>
    <cellStyle name="Normal 10 7 2 3 2 2" xfId="2782"/>
    <cellStyle name="Normal 10 7 2 3 2 2 2" xfId="10087"/>
    <cellStyle name="Normal 10 7 2 3 2 2_Year to Date" xfId="10088"/>
    <cellStyle name="Normal 10 7 2 3 2 3" xfId="2783"/>
    <cellStyle name="Normal 10 7 2 3 2 3 2" xfId="10089"/>
    <cellStyle name="Normal 10 7 2 3 2 3_Year to Date" xfId="10090"/>
    <cellStyle name="Normal 10 7 2 3 2 4" xfId="10091"/>
    <cellStyle name="Normal 10 7 2 3 2_CS Indicators" xfId="2784"/>
    <cellStyle name="Normal 10 7 2 3 3" xfId="2785"/>
    <cellStyle name="Normal 10 7 2 3 3 2" xfId="10092"/>
    <cellStyle name="Normal 10 7 2 3 3_Year to Date" xfId="10093"/>
    <cellStyle name="Normal 10 7 2 3 4" xfId="2786"/>
    <cellStyle name="Normal 10 7 2 3 4 2" xfId="10094"/>
    <cellStyle name="Normal 10 7 2 3 4_Year to Date" xfId="10095"/>
    <cellStyle name="Normal 10 7 2 3 5" xfId="10096"/>
    <cellStyle name="Normal 10 7 2 3_CS Indicators" xfId="2787"/>
    <cellStyle name="Normal 10 7 2 4" xfId="2788"/>
    <cellStyle name="Normal 10 7 2 4 2" xfId="2789"/>
    <cellStyle name="Normal 10 7 2 4 2 2" xfId="10097"/>
    <cellStyle name="Normal 10 7 2 4 2_Year to Date" xfId="10098"/>
    <cellStyle name="Normal 10 7 2 4 3" xfId="2790"/>
    <cellStyle name="Normal 10 7 2 4 3 2" xfId="10099"/>
    <cellStyle name="Normal 10 7 2 4 3_Year to Date" xfId="10100"/>
    <cellStyle name="Normal 10 7 2 4 4" xfId="10101"/>
    <cellStyle name="Normal 10 7 2 4_CS Indicators" xfId="2791"/>
    <cellStyle name="Normal 10 7 2 5" xfId="2792"/>
    <cellStyle name="Normal 10 7 2 5 2" xfId="10102"/>
    <cellStyle name="Normal 10 7 2 5_Year to Date" xfId="10103"/>
    <cellStyle name="Normal 10 7 2 6" xfId="2793"/>
    <cellStyle name="Normal 10 7 2 6 2" xfId="10104"/>
    <cellStyle name="Normal 10 7 2 6_Year to Date" xfId="10105"/>
    <cellStyle name="Normal 10 7 2 7" xfId="10106"/>
    <cellStyle name="Normal 10 7 2_CS Indicators" xfId="2794"/>
    <cellStyle name="Normal 10 7 3" xfId="2795"/>
    <cellStyle name="Normal 10 7 3 2" xfId="2796"/>
    <cellStyle name="Normal 10 7 3 2 2" xfId="2797"/>
    <cellStyle name="Normal 10 7 3 2 2 2" xfId="2798"/>
    <cellStyle name="Normal 10 7 3 2 2 2 2" xfId="10107"/>
    <cellStyle name="Normal 10 7 3 2 2 2_Year to Date" xfId="10108"/>
    <cellStyle name="Normal 10 7 3 2 2 3" xfId="2799"/>
    <cellStyle name="Normal 10 7 3 2 2 3 2" xfId="10109"/>
    <cellStyle name="Normal 10 7 3 2 2 3_Year to Date" xfId="10110"/>
    <cellStyle name="Normal 10 7 3 2 2 4" xfId="10111"/>
    <cellStyle name="Normal 10 7 3 2 2_CS Indicators" xfId="2800"/>
    <cellStyle name="Normal 10 7 3 2 3" xfId="2801"/>
    <cellStyle name="Normal 10 7 3 2 3 2" xfId="10112"/>
    <cellStyle name="Normal 10 7 3 2 3_Year to Date" xfId="10113"/>
    <cellStyle name="Normal 10 7 3 2 4" xfId="2802"/>
    <cellStyle name="Normal 10 7 3 2 4 2" xfId="10114"/>
    <cellStyle name="Normal 10 7 3 2 4_Year to Date" xfId="10115"/>
    <cellStyle name="Normal 10 7 3 2 5" xfId="10116"/>
    <cellStyle name="Normal 10 7 3 2_CS Indicators" xfId="2803"/>
    <cellStyle name="Normal 10 7 3 3" xfId="2804"/>
    <cellStyle name="Normal 10 7 3 3 2" xfId="2805"/>
    <cellStyle name="Normal 10 7 3 3 2 2" xfId="10117"/>
    <cellStyle name="Normal 10 7 3 3 2_Year to Date" xfId="10118"/>
    <cellStyle name="Normal 10 7 3 3 3" xfId="2806"/>
    <cellStyle name="Normal 10 7 3 3 3 2" xfId="10119"/>
    <cellStyle name="Normal 10 7 3 3 3_Year to Date" xfId="10120"/>
    <cellStyle name="Normal 10 7 3 3 4" xfId="10121"/>
    <cellStyle name="Normal 10 7 3 3_CS Indicators" xfId="2807"/>
    <cellStyle name="Normal 10 7 3 4" xfId="2808"/>
    <cellStyle name="Normal 10 7 3 4 2" xfId="10122"/>
    <cellStyle name="Normal 10 7 3 4_Year to Date" xfId="10123"/>
    <cellStyle name="Normal 10 7 3 5" xfId="2809"/>
    <cellStyle name="Normal 10 7 3 5 2" xfId="10124"/>
    <cellStyle name="Normal 10 7 3 5_Year to Date" xfId="10125"/>
    <cellStyle name="Normal 10 7 3 6" xfId="10126"/>
    <cellStyle name="Normal 10 7 3_CS Indicators" xfId="2810"/>
    <cellStyle name="Normal 10 7 4" xfId="2811"/>
    <cellStyle name="Normal 10 7 4 2" xfId="2812"/>
    <cellStyle name="Normal 10 7 4 2 2" xfId="2813"/>
    <cellStyle name="Normal 10 7 4 2 2 2" xfId="10127"/>
    <cellStyle name="Normal 10 7 4 2 2_Year to Date" xfId="10128"/>
    <cellStyle name="Normal 10 7 4 2 3" xfId="2814"/>
    <cellStyle name="Normal 10 7 4 2 3 2" xfId="10129"/>
    <cellStyle name="Normal 10 7 4 2 3_Year to Date" xfId="10130"/>
    <cellStyle name="Normal 10 7 4 2 4" xfId="10131"/>
    <cellStyle name="Normal 10 7 4 2_CS Indicators" xfId="2815"/>
    <cellStyle name="Normal 10 7 4 3" xfId="2816"/>
    <cellStyle name="Normal 10 7 4 3 2" xfId="10132"/>
    <cellStyle name="Normal 10 7 4 3_Year to Date" xfId="10133"/>
    <cellStyle name="Normal 10 7 4 4" xfId="2817"/>
    <cellStyle name="Normal 10 7 4 4 2" xfId="10134"/>
    <cellStyle name="Normal 10 7 4 4_Year to Date" xfId="10135"/>
    <cellStyle name="Normal 10 7 4 5" xfId="10136"/>
    <cellStyle name="Normal 10 7 4_CS Indicators" xfId="2818"/>
    <cellStyle name="Normal 10 7 5" xfId="2819"/>
    <cellStyle name="Normal 10 7 5 2" xfId="2820"/>
    <cellStyle name="Normal 10 7 5 2 2" xfId="10137"/>
    <cellStyle name="Normal 10 7 5 2_Year to Date" xfId="10138"/>
    <cellStyle name="Normal 10 7 5 3" xfId="2821"/>
    <cellStyle name="Normal 10 7 5 3 2" xfId="10139"/>
    <cellStyle name="Normal 10 7 5 3_Year to Date" xfId="10140"/>
    <cellStyle name="Normal 10 7 5 4" xfId="10141"/>
    <cellStyle name="Normal 10 7 5_CS Indicators" xfId="2822"/>
    <cellStyle name="Normal 10 7 6" xfId="2823"/>
    <cellStyle name="Normal 10 7 6 2" xfId="10142"/>
    <cellStyle name="Normal 10 7 6_Year to Date" xfId="10143"/>
    <cellStyle name="Normal 10 7 7" xfId="2824"/>
    <cellStyle name="Normal 10 7 7 2" xfId="10144"/>
    <cellStyle name="Normal 10 7 7_Year to Date" xfId="10145"/>
    <cellStyle name="Normal 10 7 8" xfId="10146"/>
    <cellStyle name="Normal 10 7_CS Indicators" xfId="2825"/>
    <cellStyle name="Normal 10 8" xfId="2826"/>
    <cellStyle name="Normal 10 8 2" xfId="2827"/>
    <cellStyle name="Normal 10 8 2 2" xfId="2828"/>
    <cellStyle name="Normal 10 8 2 2 2" xfId="2829"/>
    <cellStyle name="Normal 10 8 2 2 2 2" xfId="2830"/>
    <cellStyle name="Normal 10 8 2 2 2 2 2" xfId="10147"/>
    <cellStyle name="Normal 10 8 2 2 2 2_Year to Date" xfId="10148"/>
    <cellStyle name="Normal 10 8 2 2 2 3" xfId="2831"/>
    <cellStyle name="Normal 10 8 2 2 2 3 2" xfId="10149"/>
    <cellStyle name="Normal 10 8 2 2 2 3_Year to Date" xfId="10150"/>
    <cellStyle name="Normal 10 8 2 2 2 4" xfId="10151"/>
    <cellStyle name="Normal 10 8 2 2 2_CS Indicators" xfId="2832"/>
    <cellStyle name="Normal 10 8 2 2 3" xfId="2833"/>
    <cellStyle name="Normal 10 8 2 2 3 2" xfId="10152"/>
    <cellStyle name="Normal 10 8 2 2 3_Year to Date" xfId="10153"/>
    <cellStyle name="Normal 10 8 2 2 4" xfId="2834"/>
    <cellStyle name="Normal 10 8 2 2 4 2" xfId="10154"/>
    <cellStyle name="Normal 10 8 2 2 4_Year to Date" xfId="10155"/>
    <cellStyle name="Normal 10 8 2 2 5" xfId="10156"/>
    <cellStyle name="Normal 10 8 2 2_CS Indicators" xfId="2835"/>
    <cellStyle name="Normal 10 8 2 3" xfId="2836"/>
    <cellStyle name="Normal 10 8 2 3 2" xfId="2837"/>
    <cellStyle name="Normal 10 8 2 3 2 2" xfId="10157"/>
    <cellStyle name="Normal 10 8 2 3 2_Year to Date" xfId="10158"/>
    <cellStyle name="Normal 10 8 2 3 3" xfId="2838"/>
    <cellStyle name="Normal 10 8 2 3 3 2" xfId="10159"/>
    <cellStyle name="Normal 10 8 2 3 3_Year to Date" xfId="10160"/>
    <cellStyle name="Normal 10 8 2 3 4" xfId="10161"/>
    <cellStyle name="Normal 10 8 2 3_CS Indicators" xfId="2839"/>
    <cellStyle name="Normal 10 8 2 4" xfId="2840"/>
    <cellStyle name="Normal 10 8 2 4 2" xfId="10162"/>
    <cellStyle name="Normal 10 8 2 4_Year to Date" xfId="10163"/>
    <cellStyle name="Normal 10 8 2 5" xfId="2841"/>
    <cellStyle name="Normal 10 8 2 5 2" xfId="10164"/>
    <cellStyle name="Normal 10 8 2 5_Year to Date" xfId="10165"/>
    <cellStyle name="Normal 10 8 2 6" xfId="10166"/>
    <cellStyle name="Normal 10 8 2_CS Indicators" xfId="2842"/>
    <cellStyle name="Normal 10 8 3" xfId="2843"/>
    <cellStyle name="Normal 10 8 3 2" xfId="2844"/>
    <cellStyle name="Normal 10 8 3 2 2" xfId="2845"/>
    <cellStyle name="Normal 10 8 3 2 2 2" xfId="10167"/>
    <cellStyle name="Normal 10 8 3 2 2_Year to Date" xfId="10168"/>
    <cellStyle name="Normal 10 8 3 2 3" xfId="2846"/>
    <cellStyle name="Normal 10 8 3 2 3 2" xfId="10169"/>
    <cellStyle name="Normal 10 8 3 2 3_Year to Date" xfId="10170"/>
    <cellStyle name="Normal 10 8 3 2 4" xfId="10171"/>
    <cellStyle name="Normal 10 8 3 2_CS Indicators" xfId="2847"/>
    <cellStyle name="Normal 10 8 3 3" xfId="2848"/>
    <cellStyle name="Normal 10 8 3 3 2" xfId="10172"/>
    <cellStyle name="Normal 10 8 3 3_Year to Date" xfId="10173"/>
    <cellStyle name="Normal 10 8 3 4" xfId="2849"/>
    <cellStyle name="Normal 10 8 3 4 2" xfId="10174"/>
    <cellStyle name="Normal 10 8 3 4_Year to Date" xfId="10175"/>
    <cellStyle name="Normal 10 8 3 5" xfId="10176"/>
    <cellStyle name="Normal 10 8 3_CS Indicators" xfId="2850"/>
    <cellStyle name="Normal 10 8 4" xfId="2851"/>
    <cellStyle name="Normal 10 8 4 2" xfId="2852"/>
    <cellStyle name="Normal 10 8 4 2 2" xfId="10177"/>
    <cellStyle name="Normal 10 8 4 2_Year to Date" xfId="10178"/>
    <cellStyle name="Normal 10 8 4 3" xfId="2853"/>
    <cellStyle name="Normal 10 8 4 3 2" xfId="10179"/>
    <cellStyle name="Normal 10 8 4 3_Year to Date" xfId="10180"/>
    <cellStyle name="Normal 10 8 4 4" xfId="10181"/>
    <cellStyle name="Normal 10 8 4_CS Indicators" xfId="2854"/>
    <cellStyle name="Normal 10 8 5" xfId="2855"/>
    <cellStyle name="Normal 10 8 5 2" xfId="10182"/>
    <cellStyle name="Normal 10 8 5_Year to Date" xfId="10183"/>
    <cellStyle name="Normal 10 8 6" xfId="2856"/>
    <cellStyle name="Normal 10 8 6 2" xfId="10184"/>
    <cellStyle name="Normal 10 8 6_Year to Date" xfId="10185"/>
    <cellStyle name="Normal 10 8 7" xfId="10186"/>
    <cellStyle name="Normal 10 8_CS Indicators" xfId="2857"/>
    <cellStyle name="Normal 10 9" xfId="2858"/>
    <cellStyle name="Normal 10 9 2" xfId="2859"/>
    <cellStyle name="Normal 10 9 2 2" xfId="2860"/>
    <cellStyle name="Normal 10 9 2 2 2" xfId="2861"/>
    <cellStyle name="Normal 10 9 2 2 2 2" xfId="10187"/>
    <cellStyle name="Normal 10 9 2 2 2_Year to Date" xfId="10188"/>
    <cellStyle name="Normal 10 9 2 2 3" xfId="2862"/>
    <cellStyle name="Normal 10 9 2 2 3 2" xfId="10189"/>
    <cellStyle name="Normal 10 9 2 2 3_Year to Date" xfId="10190"/>
    <cellStyle name="Normal 10 9 2 2 4" xfId="10191"/>
    <cellStyle name="Normal 10 9 2 2_CS Indicators" xfId="2863"/>
    <cellStyle name="Normal 10 9 2 3" xfId="2864"/>
    <cellStyle name="Normal 10 9 2 3 2" xfId="10192"/>
    <cellStyle name="Normal 10 9 2 3_Year to Date" xfId="10193"/>
    <cellStyle name="Normal 10 9 2 4" xfId="2865"/>
    <cellStyle name="Normal 10 9 2 4 2" xfId="10194"/>
    <cellStyle name="Normal 10 9 2 4_Year to Date" xfId="10195"/>
    <cellStyle name="Normal 10 9 2 5" xfId="10196"/>
    <cellStyle name="Normal 10 9 2_CS Indicators" xfId="2866"/>
    <cellStyle name="Normal 10 9 3" xfId="2867"/>
    <cellStyle name="Normal 10 9 3 2" xfId="2868"/>
    <cellStyle name="Normal 10 9 3 2 2" xfId="10197"/>
    <cellStyle name="Normal 10 9 3 2_Year to Date" xfId="10198"/>
    <cellStyle name="Normal 10 9 3 3" xfId="2869"/>
    <cellStyle name="Normal 10 9 3 3 2" xfId="10199"/>
    <cellStyle name="Normal 10 9 3 3_Year to Date" xfId="10200"/>
    <cellStyle name="Normal 10 9 3 4" xfId="10201"/>
    <cellStyle name="Normal 10 9 3_CS Indicators" xfId="2870"/>
    <cellStyle name="Normal 10 9 4" xfId="2871"/>
    <cellStyle name="Normal 10 9 4 2" xfId="10202"/>
    <cellStyle name="Normal 10 9 4_Year to Date" xfId="10203"/>
    <cellStyle name="Normal 10 9 5" xfId="2872"/>
    <cellStyle name="Normal 10 9 5 2" xfId="10204"/>
    <cellStyle name="Normal 10 9 5_Year to Date" xfId="10205"/>
    <cellStyle name="Normal 10 9 6" xfId="10206"/>
    <cellStyle name="Normal 10 9_CS Indicators" xfId="2873"/>
    <cellStyle name="Normal 10_DSAT Topic" xfId="2874"/>
    <cellStyle name="Normal 100" xfId="2875"/>
    <cellStyle name="Normal 101" xfId="2876"/>
    <cellStyle name="Normal 101 2" xfId="10207"/>
    <cellStyle name="Normal 102" xfId="2877"/>
    <cellStyle name="Normal 102 2" xfId="10208"/>
    <cellStyle name="Normal 103" xfId="2878"/>
    <cellStyle name="Normal 103 2" xfId="10209"/>
    <cellStyle name="Normal 103 2 2" xfId="10210"/>
    <cellStyle name="Normal 103 2 2 2" xfId="10211"/>
    <cellStyle name="Normal 103 2 2 3" xfId="10212"/>
    <cellStyle name="Normal 103 2 3" xfId="10213"/>
    <cellStyle name="Normal 103 2 4" xfId="10214"/>
    <cellStyle name="Normal 103 3" xfId="10215"/>
    <cellStyle name="Normal 103 3 2" xfId="10216"/>
    <cellStyle name="Normal 103 3 3" xfId="10217"/>
    <cellStyle name="Normal 103 4" xfId="10218"/>
    <cellStyle name="Normal 103 5" xfId="10219"/>
    <cellStyle name="Normal 104" xfId="2879"/>
    <cellStyle name="Normal 104 2" xfId="10220"/>
    <cellStyle name="Normal 105" xfId="2880"/>
    <cellStyle name="Normal 105 2" xfId="10221"/>
    <cellStyle name="Normal 106" xfId="2881"/>
    <cellStyle name="Normal 106 2" xfId="10222"/>
    <cellStyle name="Normal 107" xfId="2882"/>
    <cellStyle name="Normal 107 2" xfId="10223"/>
    <cellStyle name="Normal 108" xfId="2883"/>
    <cellStyle name="Normal 108 2" xfId="2884"/>
    <cellStyle name="Normal 108 3" xfId="2885"/>
    <cellStyle name="Normal 109" xfId="2886"/>
    <cellStyle name="Normal 109 2" xfId="2887"/>
    <cellStyle name="Normal 109 3" xfId="2888"/>
    <cellStyle name="Normal 11" xfId="2889"/>
    <cellStyle name="Normal 11 10" xfId="10224"/>
    <cellStyle name="Normal 11 2" xfId="2890"/>
    <cellStyle name="Normal 11 2 2" xfId="2891"/>
    <cellStyle name="Normal 11 2 2 2" xfId="2892"/>
    <cellStyle name="Normal 11 2 2 2 2" xfId="10225"/>
    <cellStyle name="Normal 11 2 2 2 3" xfId="10226"/>
    <cellStyle name="Normal 11 2 2 3" xfId="2893"/>
    <cellStyle name="Normal 11 2 2 4" xfId="10227"/>
    <cellStyle name="Normal 11 2 3" xfId="2894"/>
    <cellStyle name="Normal 11 2 3 2" xfId="2895"/>
    <cellStyle name="Normal 11 2 3 3" xfId="10228"/>
    <cellStyle name="Normal 11 2 4" xfId="2896"/>
    <cellStyle name="Normal 11 2 5" xfId="2897"/>
    <cellStyle name="Normal 11 2_CS Indicators" xfId="2898"/>
    <cellStyle name="Normal 11 3" xfId="2899"/>
    <cellStyle name="Normal 11 3 2" xfId="10229"/>
    <cellStyle name="Normal 11 3 2 2" xfId="10230"/>
    <cellStyle name="Normal 11 3 2 2 2" xfId="10231"/>
    <cellStyle name="Normal 11 3 2 2 3" xfId="10232"/>
    <cellStyle name="Normal 11 3 2 3" xfId="10233"/>
    <cellStyle name="Normal 11 3 2 4" xfId="10234"/>
    <cellStyle name="Normal 11 3 3" xfId="10235"/>
    <cellStyle name="Normal 11 3 3 2" xfId="10236"/>
    <cellStyle name="Normal 11 3 3 3" xfId="10237"/>
    <cellStyle name="Normal 11 3 4" xfId="10238"/>
    <cellStyle name="Normal 11 3 5" xfId="10239"/>
    <cellStyle name="Normal 11 4" xfId="2900"/>
    <cellStyle name="Normal 11 4 2" xfId="2901"/>
    <cellStyle name="Normal 11 4 2 2" xfId="2902"/>
    <cellStyle name="Normal 11 4 2 2 2" xfId="10240"/>
    <cellStyle name="Normal 11 4 2 2 2 2" xfId="10241"/>
    <cellStyle name="Normal 11 4 2 2 2 3" xfId="10242"/>
    <cellStyle name="Normal 11 4 2 2 3" xfId="10243"/>
    <cellStyle name="Normal 11 4 2 2 4" xfId="10244"/>
    <cellStyle name="Normal 11 4 2 3" xfId="2903"/>
    <cellStyle name="Normal 11 4 2 3 2" xfId="10245"/>
    <cellStyle name="Normal 11 4 2 3 3" xfId="10246"/>
    <cellStyle name="Normal 11 4 2 4" xfId="10247"/>
    <cellStyle name="Normal 11 4 2 5" xfId="10248"/>
    <cellStyle name="Normal 11 5" xfId="2904"/>
    <cellStyle name="Normal 11 5 2" xfId="2905"/>
    <cellStyle name="Normal 11 5 2 2" xfId="10249"/>
    <cellStyle name="Normal 11 5 2 2 2" xfId="10250"/>
    <cellStyle name="Normal 11 5 2 2 3" xfId="10251"/>
    <cellStyle name="Normal 11 5 2 3" xfId="10252"/>
    <cellStyle name="Normal 11 5 2 4" xfId="10253"/>
    <cellStyle name="Normal 11 5 3" xfId="2906"/>
    <cellStyle name="Normal 11 5 3 2" xfId="10254"/>
    <cellStyle name="Normal 11 5 3 3" xfId="10255"/>
    <cellStyle name="Normal 11 5 4" xfId="10256"/>
    <cellStyle name="Normal 11 5 5" xfId="10257"/>
    <cellStyle name="Normal 11 6" xfId="10258"/>
    <cellStyle name="Normal 11 7" xfId="10259"/>
    <cellStyle name="Normal 11 7 2" xfId="10260"/>
    <cellStyle name="Normal 11 7 2 2" xfId="10261"/>
    <cellStyle name="Normal 11 7 2 3" xfId="10262"/>
    <cellStyle name="Normal 11 7 3" xfId="10263"/>
    <cellStyle name="Normal 11 7 4" xfId="10264"/>
    <cellStyle name="Normal 11 8" xfId="10265"/>
    <cellStyle name="Normal 11 8 2" xfId="10266"/>
    <cellStyle name="Normal 11 8 3" xfId="10267"/>
    <cellStyle name="Normal 11 9" xfId="10268"/>
    <cellStyle name="Normal 11_DSAT Topic" xfId="2907"/>
    <cellStyle name="Normal 110" xfId="2908"/>
    <cellStyle name="Normal 110 2" xfId="2909"/>
    <cellStyle name="Normal 110 3" xfId="2910"/>
    <cellStyle name="Normal 111" xfId="2911"/>
    <cellStyle name="Normal 111 2" xfId="10269"/>
    <cellStyle name="Normal 112" xfId="2912"/>
    <cellStyle name="Normal 112 2" xfId="10270"/>
    <cellStyle name="Normal 113" xfId="2913"/>
    <cellStyle name="Normal 113 2" xfId="10271"/>
    <cellStyle name="Normal 114" xfId="2914"/>
    <cellStyle name="Normal 114 2" xfId="10272"/>
    <cellStyle name="Normal 115" xfId="2915"/>
    <cellStyle name="Normal 115 2" xfId="10273"/>
    <cellStyle name="Normal 116" xfId="2916"/>
    <cellStyle name="Normal 116 2" xfId="10274"/>
    <cellStyle name="Normal 117" xfId="2917"/>
    <cellStyle name="Normal 117 2" xfId="10275"/>
    <cellStyle name="Normal 118" xfId="2918"/>
    <cellStyle name="Normal 118 2" xfId="10276"/>
    <cellStyle name="Normal 119" xfId="2919"/>
    <cellStyle name="Normal 119 2" xfId="10277"/>
    <cellStyle name="Normal 12" xfId="2920"/>
    <cellStyle name="Normal 12 2" xfId="2921"/>
    <cellStyle name="Normal 12 2 2" xfId="2922"/>
    <cellStyle name="Normal 12 2 2 2" xfId="2923"/>
    <cellStyle name="Normal 12 2 2 3" xfId="2924"/>
    <cellStyle name="Normal 12 2 3" xfId="2925"/>
    <cellStyle name="Normal 12 2 3 2" xfId="2926"/>
    <cellStyle name="Normal 12 2 4" xfId="2927"/>
    <cellStyle name="Normal 12 2 5" xfId="2928"/>
    <cellStyle name="Normal 12 2_CS Indicators" xfId="2929"/>
    <cellStyle name="Normal 12 3" xfId="2930"/>
    <cellStyle name="Normal 12 3 2" xfId="10278"/>
    <cellStyle name="Normal 12 3 2 2" xfId="10279"/>
    <cellStyle name="Normal 12 3 2 2 2" xfId="10280"/>
    <cellStyle name="Normal 12 3 2 2 3" xfId="10281"/>
    <cellStyle name="Normal 12 3 2 3" xfId="10282"/>
    <cellStyle name="Normal 12 3 2 4" xfId="10283"/>
    <cellStyle name="Normal 12 3 3" xfId="10284"/>
    <cellStyle name="Normal 12 3 3 2" xfId="10285"/>
    <cellStyle name="Normal 12 3 3 3" xfId="10286"/>
    <cellStyle name="Normal 12 3 4" xfId="10287"/>
    <cellStyle name="Normal 12 3 5" xfId="10288"/>
    <cellStyle name="Normal 12 4" xfId="10289"/>
    <cellStyle name="Normal 12 4 2" xfId="10290"/>
    <cellStyle name="Normal 12 4 2 2" xfId="10291"/>
    <cellStyle name="Normal 12 4 2 3" xfId="10292"/>
    <cellStyle name="Normal 12 4 3" xfId="10293"/>
    <cellStyle name="Normal 12 4 4" xfId="10294"/>
    <cellStyle name="Normal 12 5" xfId="10295"/>
    <cellStyle name="Normal 12 5 2" xfId="10296"/>
    <cellStyle name="Normal 12 5 3" xfId="10297"/>
    <cellStyle name="Normal 12 6" xfId="10298"/>
    <cellStyle name="Normal 12 7" xfId="10299"/>
    <cellStyle name="Normal 12_DSAT Topic" xfId="2931"/>
    <cellStyle name="Normal 120" xfId="2932"/>
    <cellStyle name="Normal 120 2" xfId="2933"/>
    <cellStyle name="Normal 120 3" xfId="2934"/>
    <cellStyle name="Normal 121" xfId="2935"/>
    <cellStyle name="Normal 121 2" xfId="2936"/>
    <cellStyle name="Normal 121 3" xfId="2937"/>
    <cellStyle name="Normal 122" xfId="2938"/>
    <cellStyle name="Normal 123" xfId="2939"/>
    <cellStyle name="Normal 123 2" xfId="10300"/>
    <cellStyle name="Normal 123 2 2" xfId="10301"/>
    <cellStyle name="Normal 123 2 2 2" xfId="10302"/>
    <cellStyle name="Normal 123 2 2 3" xfId="10303"/>
    <cellStyle name="Normal 123 2 3" xfId="10304"/>
    <cellStyle name="Normal 123 2 4" xfId="10305"/>
    <cellStyle name="Normal 123 3" xfId="10306"/>
    <cellStyle name="Normal 123 3 2" xfId="10307"/>
    <cellStyle name="Normal 123 3 3" xfId="10308"/>
    <cellStyle name="Normal 123 4" xfId="10309"/>
    <cellStyle name="Normal 123 5" xfId="10310"/>
    <cellStyle name="Normal 124" xfId="2940"/>
    <cellStyle name="Normal 124 2" xfId="10311"/>
    <cellStyle name="Normal 124 2 2" xfId="10312"/>
    <cellStyle name="Normal 124 2 2 2" xfId="10313"/>
    <cellStyle name="Normal 124 2 2 3" xfId="10314"/>
    <cellStyle name="Normal 124 2 3" xfId="10315"/>
    <cellStyle name="Normal 124 2 4" xfId="10316"/>
    <cellStyle name="Normal 124 3" xfId="10317"/>
    <cellStyle name="Normal 124 3 2" xfId="10318"/>
    <cellStyle name="Normal 124 3 3" xfId="10319"/>
    <cellStyle name="Normal 124 4" xfId="10320"/>
    <cellStyle name="Normal 124 5" xfId="10321"/>
    <cellStyle name="Normal 125" xfId="2941"/>
    <cellStyle name="Normal 125 2" xfId="10322"/>
    <cellStyle name="Normal 126" xfId="2942"/>
    <cellStyle name="Normal 126 2" xfId="10323"/>
    <cellStyle name="Normal 127" xfId="2943"/>
    <cellStyle name="Normal 127 2" xfId="10324"/>
    <cellStyle name="Normal 127 3" xfId="18113"/>
    <cellStyle name="Normal 128" xfId="2944"/>
    <cellStyle name="Normal 128 2" xfId="10325"/>
    <cellStyle name="Normal 128 3" xfId="18114"/>
    <cellStyle name="Normal 129" xfId="2945"/>
    <cellStyle name="Normal 129 2" xfId="10326"/>
    <cellStyle name="Normal 13" xfId="2946"/>
    <cellStyle name="Normal 13 2" xfId="2947"/>
    <cellStyle name="Normal 13 2 2" xfId="10327"/>
    <cellStyle name="Normal 13 3" xfId="2948"/>
    <cellStyle name="Normal 13 3 2" xfId="2949"/>
    <cellStyle name="Normal 13 3 2 2" xfId="2950"/>
    <cellStyle name="Normal 13 3 2 2 2" xfId="10328"/>
    <cellStyle name="Normal 13 3 2 2 3" xfId="10329"/>
    <cellStyle name="Normal 13 3 2 3" xfId="2951"/>
    <cellStyle name="Normal 13 3 2 4" xfId="10330"/>
    <cellStyle name="Normal 13 3 3" xfId="2952"/>
    <cellStyle name="Normal 13 3 3 2" xfId="2953"/>
    <cellStyle name="Normal 13 3 3 3" xfId="10331"/>
    <cellStyle name="Normal 13 3 4" xfId="2954"/>
    <cellStyle name="Normal 13 3 5" xfId="2955"/>
    <cellStyle name="Normal 13 3_CS Indicators" xfId="2956"/>
    <cellStyle name="Normal 13 4" xfId="10332"/>
    <cellStyle name="Normal 13 5" xfId="10333"/>
    <cellStyle name="Normal 130" xfId="2957"/>
    <cellStyle name="Normal 130 2" xfId="10334"/>
    <cellStyle name="Normal 131" xfId="2958"/>
    <cellStyle name="Normal 131 2" xfId="10335"/>
    <cellStyle name="Normal 132" xfId="2959"/>
    <cellStyle name="Normal 132 2" xfId="10336"/>
    <cellStyle name="Normal 133" xfId="2960"/>
    <cellStyle name="Normal 133 2" xfId="10337"/>
    <cellStyle name="Normal 134" xfId="2961"/>
    <cellStyle name="Normal 134 2" xfId="10338"/>
    <cellStyle name="Normal 135" xfId="2962"/>
    <cellStyle name="Normal 135 2" xfId="10339"/>
    <cellStyle name="Normal 136" xfId="2963"/>
    <cellStyle name="Normal 136 2" xfId="10340"/>
    <cellStyle name="Normal 137" xfId="2964"/>
    <cellStyle name="Normal 137 2" xfId="10341"/>
    <cellStyle name="Normal 138" xfId="2965"/>
    <cellStyle name="Normal 138 2" xfId="10342"/>
    <cellStyle name="Normal 139" xfId="2966"/>
    <cellStyle name="Normal 139 2" xfId="10343"/>
    <cellStyle name="Normal 14" xfId="2967"/>
    <cellStyle name="Normal 14 2" xfId="2968"/>
    <cellStyle name="Normal 14 2 2" xfId="2969"/>
    <cellStyle name="Normal 14 2 2 2" xfId="2970"/>
    <cellStyle name="Normal 14 2 2 3" xfId="2971"/>
    <cellStyle name="Normal 14 2 3" xfId="2972"/>
    <cellStyle name="Normal 14 2 3 2" xfId="2973"/>
    <cellStyle name="Normal 14 2 4" xfId="2974"/>
    <cellStyle name="Normal 14 2 5" xfId="2975"/>
    <cellStyle name="Normal 14 2_CS Indicators" xfId="2976"/>
    <cellStyle name="Normal 14 3" xfId="2977"/>
    <cellStyle name="Normal 14 3 2" xfId="10344"/>
    <cellStyle name="Normal 14 3 2 2" xfId="10345"/>
    <cellStyle name="Normal 14 3 2 2 2" xfId="10346"/>
    <cellStyle name="Normal 14 3 2 2 3" xfId="10347"/>
    <cellStyle name="Normal 14 3 2 3" xfId="10348"/>
    <cellStyle name="Normal 14 3 2 4" xfId="10349"/>
    <cellStyle name="Normal 14 3 3" xfId="10350"/>
    <cellStyle name="Normal 14 3 3 2" xfId="10351"/>
    <cellStyle name="Normal 14 3 3 3" xfId="10352"/>
    <cellStyle name="Normal 14 3 4" xfId="10353"/>
    <cellStyle name="Normal 14 3 5" xfId="10354"/>
    <cellStyle name="Normal 14 4" xfId="10355"/>
    <cellStyle name="Normal 14_DSAT Topic" xfId="2978"/>
    <cellStyle name="Normal 140" xfId="2979"/>
    <cellStyle name="Normal 140 2" xfId="10356"/>
    <cellStyle name="Normal 141" xfId="2980"/>
    <cellStyle name="Normal 141 2" xfId="10357"/>
    <cellStyle name="Normal 142" xfId="2981"/>
    <cellStyle name="Normal 142 2" xfId="2982"/>
    <cellStyle name="Normal 142 3" xfId="2983"/>
    <cellStyle name="Normal 142 4" xfId="18115"/>
    <cellStyle name="Normal 143" xfId="2984"/>
    <cellStyle name="Normal 143 2" xfId="10358"/>
    <cellStyle name="Normal 143 2 2" xfId="10359"/>
    <cellStyle name="Normal 143 2 3" xfId="10360"/>
    <cellStyle name="Normal 143 3" xfId="10361"/>
    <cellStyle name="Normal 143 4" xfId="10362"/>
    <cellStyle name="Normal 144" xfId="2985"/>
    <cellStyle name="Normal 144 2" xfId="10363"/>
    <cellStyle name="Normal 144 2 2" xfId="10364"/>
    <cellStyle name="Normal 144 2 3" xfId="10365"/>
    <cellStyle name="Normal 144 3" xfId="10366"/>
    <cellStyle name="Normal 144 4" xfId="10367"/>
    <cellStyle name="Normal 145" xfId="2986"/>
    <cellStyle name="Normal 145 2" xfId="10368"/>
    <cellStyle name="Normal 145 3" xfId="10369"/>
    <cellStyle name="Normal 146" xfId="2987"/>
    <cellStyle name="Normal 146 2" xfId="18116"/>
    <cellStyle name="Normal 147" xfId="2988"/>
    <cellStyle name="Normal 148" xfId="2989"/>
    <cellStyle name="Normal 149" xfId="2990"/>
    <cellStyle name="Normal 15" xfId="2991"/>
    <cellStyle name="Normal 15 2" xfId="2992"/>
    <cellStyle name="Normal 15 2 2" xfId="2993"/>
    <cellStyle name="Normal 15 2 3" xfId="2994"/>
    <cellStyle name="Normal 15 3" xfId="2995"/>
    <cellStyle name="Normal 15 3 2" xfId="2996"/>
    <cellStyle name="Normal 15 3 2 2" xfId="10370"/>
    <cellStyle name="Normal 15 3 2 2 2" xfId="10371"/>
    <cellStyle name="Normal 15 3 2 2 3" xfId="10372"/>
    <cellStyle name="Normal 15 3 2 3" xfId="10373"/>
    <cellStyle name="Normal 15 3 2 4" xfId="10374"/>
    <cellStyle name="Normal 15 3 3" xfId="2997"/>
    <cellStyle name="Normal 15 3 3 2" xfId="10375"/>
    <cellStyle name="Normal 15 3 3 3" xfId="10376"/>
    <cellStyle name="Normal 15 3 4" xfId="10377"/>
    <cellStyle name="Normal 15 3 5" xfId="10378"/>
    <cellStyle name="Normal 15 4" xfId="2998"/>
    <cellStyle name="Normal 15 5" xfId="2999"/>
    <cellStyle name="Normal 15_CS Indicators" xfId="3000"/>
    <cellStyle name="Normal 150" xfId="3001"/>
    <cellStyle name="Normal 150 2" xfId="10379"/>
    <cellStyle name="Normal 150 3" xfId="18117"/>
    <cellStyle name="Normal 151" xfId="3002"/>
    <cellStyle name="Normal 152" xfId="3003"/>
    <cellStyle name="Normal 153" xfId="3004"/>
    <cellStyle name="Normal 154" xfId="3005"/>
    <cellStyle name="Normal 155" xfId="3006"/>
    <cellStyle name="Normal 156" xfId="3007"/>
    <cellStyle name="Normal 157" xfId="7728"/>
    <cellStyle name="Normal 158" xfId="10380"/>
    <cellStyle name="Normal 159" xfId="10381"/>
    <cellStyle name="Normal 16" xfId="3008"/>
    <cellStyle name="Normal 16 2" xfId="3009"/>
    <cellStyle name="Normal 16 2 2" xfId="3010"/>
    <cellStyle name="Normal 16 2 3" xfId="3011"/>
    <cellStyle name="Normal 16 3" xfId="3012"/>
    <cellStyle name="Normal 16 3 2" xfId="3013"/>
    <cellStyle name="Normal 16 3 2 2" xfId="10382"/>
    <cellStyle name="Normal 16 3 2 2 2" xfId="10383"/>
    <cellStyle name="Normal 16 3 2 2 3" xfId="10384"/>
    <cellStyle name="Normal 16 3 2 3" xfId="10385"/>
    <cellStyle name="Normal 16 3 2 4" xfId="10386"/>
    <cellStyle name="Normal 16 3 3" xfId="3014"/>
    <cellStyle name="Normal 16 3 3 2" xfId="10387"/>
    <cellStyle name="Normal 16 3 3 3" xfId="10388"/>
    <cellStyle name="Normal 16 3 4" xfId="10389"/>
    <cellStyle name="Normal 16 3 5" xfId="10390"/>
    <cellStyle name="Normal 16 4" xfId="3015"/>
    <cellStyle name="Normal 16 5" xfId="3016"/>
    <cellStyle name="Normal 16_CS Indicators" xfId="3017"/>
    <cellStyle name="Normal 160" xfId="10391"/>
    <cellStyle name="Normal 161" xfId="10392"/>
    <cellStyle name="Normal 162" xfId="10393"/>
    <cellStyle name="Normal 163" xfId="10394"/>
    <cellStyle name="Normal 164" xfId="10395"/>
    <cellStyle name="Normal 165" xfId="10396"/>
    <cellStyle name="Normal 166" xfId="10397"/>
    <cellStyle name="Normal 167" xfId="10398"/>
    <cellStyle name="Normal 168" xfId="10399"/>
    <cellStyle name="Normal 169" xfId="10400"/>
    <cellStyle name="Normal 17" xfId="3018"/>
    <cellStyle name="Normal 17 2" xfId="3019"/>
    <cellStyle name="Normal 17 2 2" xfId="3020"/>
    <cellStyle name="Normal 17 2 2 2" xfId="10401"/>
    <cellStyle name="Normal 17 2 2 2 2" xfId="10402"/>
    <cellStyle name="Normal 17 2 2 2 3" xfId="10403"/>
    <cellStyle name="Normal 17 2 2 3" xfId="10404"/>
    <cellStyle name="Normal 17 2 2 4" xfId="10405"/>
    <cellStyle name="Normal 17 2 3" xfId="3021"/>
    <cellStyle name="Normal 17 2 3 2" xfId="10406"/>
    <cellStyle name="Normal 17 2 3 3" xfId="10407"/>
    <cellStyle name="Normal 17 2 4" xfId="10408"/>
    <cellStyle name="Normal 17 2 5" xfId="10409"/>
    <cellStyle name="Normal 17 3" xfId="3022"/>
    <cellStyle name="Normal 17 3 2" xfId="3023"/>
    <cellStyle name="Normal 17 4" xfId="3024"/>
    <cellStyle name="Normal 17 5" xfId="3025"/>
    <cellStyle name="Normal 17_CS Indicators" xfId="3026"/>
    <cellStyle name="Normal 170" xfId="10410"/>
    <cellStyle name="Normal 171" xfId="10411"/>
    <cellStyle name="Normal 172" xfId="10412"/>
    <cellStyle name="Normal 173" xfId="10413"/>
    <cellStyle name="Normal 174" xfId="10414"/>
    <cellStyle name="Normal 175" xfId="10415"/>
    <cellStyle name="Normal 175 2" xfId="10416"/>
    <cellStyle name="Normal 175 3" xfId="18118"/>
    <cellStyle name="Normal 176" xfId="10417"/>
    <cellStyle name="Normal 176 2" xfId="18119"/>
    <cellStyle name="Normal 177" xfId="10418"/>
    <cellStyle name="Normal 177 2" xfId="10419"/>
    <cellStyle name="Normal 177 3" xfId="18120"/>
    <cellStyle name="Normal 178" xfId="10420"/>
    <cellStyle name="Normal 179" xfId="10421"/>
    <cellStyle name="Normal 18" xfId="3027"/>
    <cellStyle name="Normal 18 10" xfId="10422"/>
    <cellStyle name="Normal 18 2" xfId="3028"/>
    <cellStyle name="Normal 18 2 10" xfId="3029"/>
    <cellStyle name="Normal 18 2 10 2" xfId="10423"/>
    <cellStyle name="Normal 18 2 10_Year to Date" xfId="10424"/>
    <cellStyle name="Normal 18 2 11" xfId="3030"/>
    <cellStyle name="Normal 18 2 12" xfId="3031"/>
    <cellStyle name="Normal 18 2 2" xfId="3032"/>
    <cellStyle name="Normal 18 2 2 2" xfId="3033"/>
    <cellStyle name="Normal 18 2 2 2 2" xfId="3034"/>
    <cellStyle name="Normal 18 2 2 2 2 2" xfId="3035"/>
    <cellStyle name="Normal 18 2 2 2 2 2 2" xfId="3036"/>
    <cellStyle name="Normal 18 2 2 2 2 2 2 2" xfId="3037"/>
    <cellStyle name="Normal 18 2 2 2 2 2 2 2 2" xfId="10425"/>
    <cellStyle name="Normal 18 2 2 2 2 2 2 2_Year to Date" xfId="10426"/>
    <cellStyle name="Normal 18 2 2 2 2 2 2 3" xfId="3038"/>
    <cellStyle name="Normal 18 2 2 2 2 2 2 3 2" xfId="10427"/>
    <cellStyle name="Normal 18 2 2 2 2 2 2 3_Year to Date" xfId="10428"/>
    <cellStyle name="Normal 18 2 2 2 2 2 2 4" xfId="10429"/>
    <cellStyle name="Normal 18 2 2 2 2 2 2_CS Indicators" xfId="3039"/>
    <cellStyle name="Normal 18 2 2 2 2 2 3" xfId="3040"/>
    <cellStyle name="Normal 18 2 2 2 2 2 3 2" xfId="10430"/>
    <cellStyle name="Normal 18 2 2 2 2 2 3_Year to Date" xfId="10431"/>
    <cellStyle name="Normal 18 2 2 2 2 2 4" xfId="3041"/>
    <cellStyle name="Normal 18 2 2 2 2 2 4 2" xfId="10432"/>
    <cellStyle name="Normal 18 2 2 2 2 2 4_Year to Date" xfId="10433"/>
    <cellStyle name="Normal 18 2 2 2 2 2 5" xfId="10434"/>
    <cellStyle name="Normal 18 2 2 2 2 2_CS Indicators" xfId="3042"/>
    <cellStyle name="Normal 18 2 2 2 2 3" xfId="3043"/>
    <cellStyle name="Normal 18 2 2 2 2 3 2" xfId="3044"/>
    <cellStyle name="Normal 18 2 2 2 2 3 2 2" xfId="10435"/>
    <cellStyle name="Normal 18 2 2 2 2 3 2_Year to Date" xfId="10436"/>
    <cellStyle name="Normal 18 2 2 2 2 3 3" xfId="3045"/>
    <cellStyle name="Normal 18 2 2 2 2 3 3 2" xfId="10437"/>
    <cellStyle name="Normal 18 2 2 2 2 3 3_Year to Date" xfId="10438"/>
    <cellStyle name="Normal 18 2 2 2 2 3 4" xfId="10439"/>
    <cellStyle name="Normal 18 2 2 2 2 3_CS Indicators" xfId="3046"/>
    <cellStyle name="Normal 18 2 2 2 2 4" xfId="3047"/>
    <cellStyle name="Normal 18 2 2 2 2 4 2" xfId="10440"/>
    <cellStyle name="Normal 18 2 2 2 2 4_Year to Date" xfId="10441"/>
    <cellStyle name="Normal 18 2 2 2 2 5" xfId="3048"/>
    <cellStyle name="Normal 18 2 2 2 2 5 2" xfId="10442"/>
    <cellStyle name="Normal 18 2 2 2 2 5_Year to Date" xfId="10443"/>
    <cellStyle name="Normal 18 2 2 2 2 6" xfId="10444"/>
    <cellStyle name="Normal 18 2 2 2 2_CS Indicators" xfId="3049"/>
    <cellStyle name="Normal 18 2 2 2 3" xfId="3050"/>
    <cellStyle name="Normal 18 2 2 2 3 2" xfId="3051"/>
    <cellStyle name="Normal 18 2 2 2 3 2 2" xfId="3052"/>
    <cellStyle name="Normal 18 2 2 2 3 2 2 2" xfId="10445"/>
    <cellStyle name="Normal 18 2 2 2 3 2 2_Year to Date" xfId="10446"/>
    <cellStyle name="Normal 18 2 2 2 3 2 3" xfId="3053"/>
    <cellStyle name="Normal 18 2 2 2 3 2 3 2" xfId="10447"/>
    <cellStyle name="Normal 18 2 2 2 3 2 3_Year to Date" xfId="10448"/>
    <cellStyle name="Normal 18 2 2 2 3 2 4" xfId="10449"/>
    <cellStyle name="Normal 18 2 2 2 3 2_CS Indicators" xfId="3054"/>
    <cellStyle name="Normal 18 2 2 2 3 3" xfId="3055"/>
    <cellStyle name="Normal 18 2 2 2 3 3 2" xfId="10450"/>
    <cellStyle name="Normal 18 2 2 2 3 3_Year to Date" xfId="10451"/>
    <cellStyle name="Normal 18 2 2 2 3 4" xfId="3056"/>
    <cellStyle name="Normal 18 2 2 2 3 4 2" xfId="10452"/>
    <cellStyle name="Normal 18 2 2 2 3 4_Year to Date" xfId="10453"/>
    <cellStyle name="Normal 18 2 2 2 3 5" xfId="10454"/>
    <cellStyle name="Normal 18 2 2 2 3_CS Indicators" xfId="3057"/>
    <cellStyle name="Normal 18 2 2 2 4" xfId="3058"/>
    <cellStyle name="Normal 18 2 2 2 4 2" xfId="3059"/>
    <cellStyle name="Normal 18 2 2 2 4 2 2" xfId="10455"/>
    <cellStyle name="Normal 18 2 2 2 4 2_Year to Date" xfId="10456"/>
    <cellStyle name="Normal 18 2 2 2 4 3" xfId="3060"/>
    <cellStyle name="Normal 18 2 2 2 4 3 2" xfId="10457"/>
    <cellStyle name="Normal 18 2 2 2 4 3_Year to Date" xfId="10458"/>
    <cellStyle name="Normal 18 2 2 2 4 4" xfId="10459"/>
    <cellStyle name="Normal 18 2 2 2 4_CS Indicators" xfId="3061"/>
    <cellStyle name="Normal 18 2 2 2 5" xfId="3062"/>
    <cellStyle name="Normal 18 2 2 2 5 2" xfId="10460"/>
    <cellStyle name="Normal 18 2 2 2 5_Year to Date" xfId="10461"/>
    <cellStyle name="Normal 18 2 2 2 6" xfId="3063"/>
    <cellStyle name="Normal 18 2 2 2 6 2" xfId="10462"/>
    <cellStyle name="Normal 18 2 2 2 6_Year to Date" xfId="10463"/>
    <cellStyle name="Normal 18 2 2 2 7" xfId="10464"/>
    <cellStyle name="Normal 18 2 2 2_CS Indicators" xfId="3064"/>
    <cellStyle name="Normal 18 2 2 3" xfId="3065"/>
    <cellStyle name="Normal 18 2 2 3 2" xfId="3066"/>
    <cellStyle name="Normal 18 2 2 3 2 2" xfId="3067"/>
    <cellStyle name="Normal 18 2 2 3 2 2 2" xfId="3068"/>
    <cellStyle name="Normal 18 2 2 3 2 2 2 2" xfId="10465"/>
    <cellStyle name="Normal 18 2 2 3 2 2 2_Year to Date" xfId="10466"/>
    <cellStyle name="Normal 18 2 2 3 2 2 3" xfId="3069"/>
    <cellStyle name="Normal 18 2 2 3 2 2 3 2" xfId="10467"/>
    <cellStyle name="Normal 18 2 2 3 2 2 3_Year to Date" xfId="10468"/>
    <cellStyle name="Normal 18 2 2 3 2 2 4" xfId="10469"/>
    <cellStyle name="Normal 18 2 2 3 2 2_CS Indicators" xfId="3070"/>
    <cellStyle name="Normal 18 2 2 3 2 3" xfId="3071"/>
    <cellStyle name="Normal 18 2 2 3 2 3 2" xfId="10470"/>
    <cellStyle name="Normal 18 2 2 3 2 3_Year to Date" xfId="10471"/>
    <cellStyle name="Normal 18 2 2 3 2 4" xfId="3072"/>
    <cellStyle name="Normal 18 2 2 3 2 4 2" xfId="10472"/>
    <cellStyle name="Normal 18 2 2 3 2 4_Year to Date" xfId="10473"/>
    <cellStyle name="Normal 18 2 2 3 2 5" xfId="10474"/>
    <cellStyle name="Normal 18 2 2 3 2_CS Indicators" xfId="3073"/>
    <cellStyle name="Normal 18 2 2 3 3" xfId="3074"/>
    <cellStyle name="Normal 18 2 2 3 3 2" xfId="3075"/>
    <cellStyle name="Normal 18 2 2 3 3 2 2" xfId="10475"/>
    <cellStyle name="Normal 18 2 2 3 3 2_Year to Date" xfId="10476"/>
    <cellStyle name="Normal 18 2 2 3 3 3" xfId="3076"/>
    <cellStyle name="Normal 18 2 2 3 3 3 2" xfId="10477"/>
    <cellStyle name="Normal 18 2 2 3 3 3_Year to Date" xfId="10478"/>
    <cellStyle name="Normal 18 2 2 3 3 4" xfId="10479"/>
    <cellStyle name="Normal 18 2 2 3 3_CS Indicators" xfId="3077"/>
    <cellStyle name="Normal 18 2 2 3 4" xfId="3078"/>
    <cellStyle name="Normal 18 2 2 3 4 2" xfId="10480"/>
    <cellStyle name="Normal 18 2 2 3 4_Year to Date" xfId="10481"/>
    <cellStyle name="Normal 18 2 2 3 5" xfId="3079"/>
    <cellStyle name="Normal 18 2 2 3 5 2" xfId="10482"/>
    <cellStyle name="Normal 18 2 2 3 5_Year to Date" xfId="10483"/>
    <cellStyle name="Normal 18 2 2 3 6" xfId="10484"/>
    <cellStyle name="Normal 18 2 2 3_CS Indicators" xfId="3080"/>
    <cellStyle name="Normal 18 2 2 4" xfId="3081"/>
    <cellStyle name="Normal 18 2 2 4 2" xfId="3082"/>
    <cellStyle name="Normal 18 2 2 4 2 2" xfId="3083"/>
    <cellStyle name="Normal 18 2 2 4 2 2 2" xfId="10485"/>
    <cellStyle name="Normal 18 2 2 4 2 2_Year to Date" xfId="10486"/>
    <cellStyle name="Normal 18 2 2 4 2 3" xfId="3084"/>
    <cellStyle name="Normal 18 2 2 4 2 3 2" xfId="10487"/>
    <cellStyle name="Normal 18 2 2 4 2 3_Year to Date" xfId="10488"/>
    <cellStyle name="Normal 18 2 2 4 2 4" xfId="10489"/>
    <cellStyle name="Normal 18 2 2 4 2_CS Indicators" xfId="3085"/>
    <cellStyle name="Normal 18 2 2 4 3" xfId="3086"/>
    <cellStyle name="Normal 18 2 2 4 3 2" xfId="10490"/>
    <cellStyle name="Normal 18 2 2 4 3_Year to Date" xfId="10491"/>
    <cellStyle name="Normal 18 2 2 4 4" xfId="3087"/>
    <cellStyle name="Normal 18 2 2 4 4 2" xfId="10492"/>
    <cellStyle name="Normal 18 2 2 4 4_Year to Date" xfId="10493"/>
    <cellStyle name="Normal 18 2 2 4 5" xfId="10494"/>
    <cellStyle name="Normal 18 2 2 4_CS Indicators" xfId="3088"/>
    <cellStyle name="Normal 18 2 2 5" xfId="3089"/>
    <cellStyle name="Normal 18 2 2 5 2" xfId="3090"/>
    <cellStyle name="Normal 18 2 2 5 2 2" xfId="10495"/>
    <cellStyle name="Normal 18 2 2 5 2_Year to Date" xfId="10496"/>
    <cellStyle name="Normal 18 2 2 5 3" xfId="3091"/>
    <cellStyle name="Normal 18 2 2 5 3 2" xfId="10497"/>
    <cellStyle name="Normal 18 2 2 5 3_Year to Date" xfId="10498"/>
    <cellStyle name="Normal 18 2 2 5 4" xfId="10499"/>
    <cellStyle name="Normal 18 2 2 5_CS Indicators" xfId="3092"/>
    <cellStyle name="Normal 18 2 2 6" xfId="3093"/>
    <cellStyle name="Normal 18 2 2 6 2" xfId="10500"/>
    <cellStyle name="Normal 18 2 2 6_Year to Date" xfId="10501"/>
    <cellStyle name="Normal 18 2 2 7" xfId="3094"/>
    <cellStyle name="Normal 18 2 2 7 2" xfId="10502"/>
    <cellStyle name="Normal 18 2 2 7_Year to Date" xfId="10503"/>
    <cellStyle name="Normal 18 2 2 8" xfId="10504"/>
    <cellStyle name="Normal 18 2 2_CS Indicators" xfId="3095"/>
    <cellStyle name="Normal 18 2 3" xfId="3096"/>
    <cellStyle name="Normal 18 2 3 2" xfId="3097"/>
    <cellStyle name="Normal 18 2 3 2 2" xfId="3098"/>
    <cellStyle name="Normal 18 2 3 2 2 2" xfId="3099"/>
    <cellStyle name="Normal 18 2 3 2 2 2 2" xfId="3100"/>
    <cellStyle name="Normal 18 2 3 2 2 2 2 2" xfId="3101"/>
    <cellStyle name="Normal 18 2 3 2 2 2 2 2 2" xfId="10505"/>
    <cellStyle name="Normal 18 2 3 2 2 2 2 2_Year to Date" xfId="10506"/>
    <cellStyle name="Normal 18 2 3 2 2 2 2 3" xfId="3102"/>
    <cellStyle name="Normal 18 2 3 2 2 2 2 3 2" xfId="10507"/>
    <cellStyle name="Normal 18 2 3 2 2 2 2 3_Year to Date" xfId="10508"/>
    <cellStyle name="Normal 18 2 3 2 2 2 2 4" xfId="10509"/>
    <cellStyle name="Normal 18 2 3 2 2 2 2_CS Indicators" xfId="3103"/>
    <cellStyle name="Normal 18 2 3 2 2 2 3" xfId="3104"/>
    <cellStyle name="Normal 18 2 3 2 2 2 3 2" xfId="10510"/>
    <cellStyle name="Normal 18 2 3 2 2 2 3_Year to Date" xfId="10511"/>
    <cellStyle name="Normal 18 2 3 2 2 2 4" xfId="3105"/>
    <cellStyle name="Normal 18 2 3 2 2 2 4 2" xfId="10512"/>
    <cellStyle name="Normal 18 2 3 2 2 2 4_Year to Date" xfId="10513"/>
    <cellStyle name="Normal 18 2 3 2 2 2 5" xfId="10514"/>
    <cellStyle name="Normal 18 2 3 2 2 2_CS Indicators" xfId="3106"/>
    <cellStyle name="Normal 18 2 3 2 2 3" xfId="3107"/>
    <cellStyle name="Normal 18 2 3 2 2 3 2" xfId="3108"/>
    <cellStyle name="Normal 18 2 3 2 2 3 2 2" xfId="10515"/>
    <cellStyle name="Normal 18 2 3 2 2 3 2_Year to Date" xfId="10516"/>
    <cellStyle name="Normal 18 2 3 2 2 3 3" xfId="3109"/>
    <cellStyle name="Normal 18 2 3 2 2 3 3 2" xfId="10517"/>
    <cellStyle name="Normal 18 2 3 2 2 3 3_Year to Date" xfId="10518"/>
    <cellStyle name="Normal 18 2 3 2 2 3 4" xfId="10519"/>
    <cellStyle name="Normal 18 2 3 2 2 3_CS Indicators" xfId="3110"/>
    <cellStyle name="Normal 18 2 3 2 2 4" xfId="3111"/>
    <cellStyle name="Normal 18 2 3 2 2 4 2" xfId="10520"/>
    <cellStyle name="Normal 18 2 3 2 2 4_Year to Date" xfId="10521"/>
    <cellStyle name="Normal 18 2 3 2 2 5" xfId="3112"/>
    <cellStyle name="Normal 18 2 3 2 2 5 2" xfId="10522"/>
    <cellStyle name="Normal 18 2 3 2 2 5_Year to Date" xfId="10523"/>
    <cellStyle name="Normal 18 2 3 2 2 6" xfId="10524"/>
    <cellStyle name="Normal 18 2 3 2 2_CS Indicators" xfId="3113"/>
    <cellStyle name="Normal 18 2 3 2 3" xfId="3114"/>
    <cellStyle name="Normal 18 2 3 2 3 2" xfId="3115"/>
    <cellStyle name="Normal 18 2 3 2 3 2 2" xfId="3116"/>
    <cellStyle name="Normal 18 2 3 2 3 2 2 2" xfId="10525"/>
    <cellStyle name="Normal 18 2 3 2 3 2 2_Year to Date" xfId="10526"/>
    <cellStyle name="Normal 18 2 3 2 3 2 3" xfId="3117"/>
    <cellStyle name="Normal 18 2 3 2 3 2 3 2" xfId="10527"/>
    <cellStyle name="Normal 18 2 3 2 3 2 3_Year to Date" xfId="10528"/>
    <cellStyle name="Normal 18 2 3 2 3 2 4" xfId="10529"/>
    <cellStyle name="Normal 18 2 3 2 3 2_CS Indicators" xfId="3118"/>
    <cellStyle name="Normal 18 2 3 2 3 3" xfId="3119"/>
    <cellStyle name="Normal 18 2 3 2 3 3 2" xfId="10530"/>
    <cellStyle name="Normal 18 2 3 2 3 3_Year to Date" xfId="10531"/>
    <cellStyle name="Normal 18 2 3 2 3 4" xfId="3120"/>
    <cellStyle name="Normal 18 2 3 2 3 4 2" xfId="10532"/>
    <cellStyle name="Normal 18 2 3 2 3 4_Year to Date" xfId="10533"/>
    <cellStyle name="Normal 18 2 3 2 3 5" xfId="10534"/>
    <cellStyle name="Normal 18 2 3 2 3_CS Indicators" xfId="3121"/>
    <cellStyle name="Normal 18 2 3 2 4" xfId="3122"/>
    <cellStyle name="Normal 18 2 3 2 4 2" xfId="3123"/>
    <cellStyle name="Normal 18 2 3 2 4 2 2" xfId="10535"/>
    <cellStyle name="Normal 18 2 3 2 4 2_Year to Date" xfId="10536"/>
    <cellStyle name="Normal 18 2 3 2 4 3" xfId="3124"/>
    <cellStyle name="Normal 18 2 3 2 4 3 2" xfId="10537"/>
    <cellStyle name="Normal 18 2 3 2 4 3_Year to Date" xfId="10538"/>
    <cellStyle name="Normal 18 2 3 2 4 4" xfId="10539"/>
    <cellStyle name="Normal 18 2 3 2 4_CS Indicators" xfId="3125"/>
    <cellStyle name="Normal 18 2 3 2 5" xfId="3126"/>
    <cellStyle name="Normal 18 2 3 2 5 2" xfId="10540"/>
    <cellStyle name="Normal 18 2 3 2 5_Year to Date" xfId="10541"/>
    <cellStyle name="Normal 18 2 3 2 6" xfId="3127"/>
    <cellStyle name="Normal 18 2 3 2 6 2" xfId="10542"/>
    <cellStyle name="Normal 18 2 3 2 6_Year to Date" xfId="10543"/>
    <cellStyle name="Normal 18 2 3 2 7" xfId="10544"/>
    <cellStyle name="Normal 18 2 3 2_CS Indicators" xfId="3128"/>
    <cellStyle name="Normal 18 2 3 3" xfId="3129"/>
    <cellStyle name="Normal 18 2 3 3 2" xfId="3130"/>
    <cellStyle name="Normal 18 2 3 3 2 2" xfId="3131"/>
    <cellStyle name="Normal 18 2 3 3 2 2 2" xfId="3132"/>
    <cellStyle name="Normal 18 2 3 3 2 2 2 2" xfId="10545"/>
    <cellStyle name="Normal 18 2 3 3 2 2 2_Year to Date" xfId="10546"/>
    <cellStyle name="Normal 18 2 3 3 2 2 3" xfId="3133"/>
    <cellStyle name="Normal 18 2 3 3 2 2 3 2" xfId="10547"/>
    <cellStyle name="Normal 18 2 3 3 2 2 3_Year to Date" xfId="10548"/>
    <cellStyle name="Normal 18 2 3 3 2 2 4" xfId="10549"/>
    <cellStyle name="Normal 18 2 3 3 2 2_CS Indicators" xfId="3134"/>
    <cellStyle name="Normal 18 2 3 3 2 3" xfId="3135"/>
    <cellStyle name="Normal 18 2 3 3 2 3 2" xfId="10550"/>
    <cellStyle name="Normal 18 2 3 3 2 3_Year to Date" xfId="10551"/>
    <cellStyle name="Normal 18 2 3 3 2 4" xfId="3136"/>
    <cellStyle name="Normal 18 2 3 3 2 4 2" xfId="10552"/>
    <cellStyle name="Normal 18 2 3 3 2 4_Year to Date" xfId="10553"/>
    <cellStyle name="Normal 18 2 3 3 2 5" xfId="10554"/>
    <cellStyle name="Normal 18 2 3 3 2_CS Indicators" xfId="3137"/>
    <cellStyle name="Normal 18 2 3 3 3" xfId="3138"/>
    <cellStyle name="Normal 18 2 3 3 3 2" xfId="3139"/>
    <cellStyle name="Normal 18 2 3 3 3 2 2" xfId="10555"/>
    <cellStyle name="Normal 18 2 3 3 3 2_Year to Date" xfId="10556"/>
    <cellStyle name="Normal 18 2 3 3 3 3" xfId="3140"/>
    <cellStyle name="Normal 18 2 3 3 3 3 2" xfId="10557"/>
    <cellStyle name="Normal 18 2 3 3 3 3_Year to Date" xfId="10558"/>
    <cellStyle name="Normal 18 2 3 3 3 4" xfId="10559"/>
    <cellStyle name="Normal 18 2 3 3 3_CS Indicators" xfId="3141"/>
    <cellStyle name="Normal 18 2 3 3 4" xfId="3142"/>
    <cellStyle name="Normal 18 2 3 3 4 2" xfId="10560"/>
    <cellStyle name="Normal 18 2 3 3 4_Year to Date" xfId="10561"/>
    <cellStyle name="Normal 18 2 3 3 5" xfId="3143"/>
    <cellStyle name="Normal 18 2 3 3 5 2" xfId="10562"/>
    <cellStyle name="Normal 18 2 3 3 5_Year to Date" xfId="10563"/>
    <cellStyle name="Normal 18 2 3 3 6" xfId="10564"/>
    <cellStyle name="Normal 18 2 3 3_CS Indicators" xfId="3144"/>
    <cellStyle name="Normal 18 2 3 4" xfId="3145"/>
    <cellStyle name="Normal 18 2 3 4 2" xfId="3146"/>
    <cellStyle name="Normal 18 2 3 4 2 2" xfId="3147"/>
    <cellStyle name="Normal 18 2 3 4 2 2 2" xfId="10565"/>
    <cellStyle name="Normal 18 2 3 4 2 2_Year to Date" xfId="10566"/>
    <cellStyle name="Normal 18 2 3 4 2 3" xfId="3148"/>
    <cellStyle name="Normal 18 2 3 4 2 3 2" xfId="10567"/>
    <cellStyle name="Normal 18 2 3 4 2 3_Year to Date" xfId="10568"/>
    <cellStyle name="Normal 18 2 3 4 2 4" xfId="10569"/>
    <cellStyle name="Normal 18 2 3 4 2_CS Indicators" xfId="3149"/>
    <cellStyle name="Normal 18 2 3 4 3" xfId="3150"/>
    <cellStyle name="Normal 18 2 3 4 3 2" xfId="10570"/>
    <cellStyle name="Normal 18 2 3 4 3_Year to Date" xfId="10571"/>
    <cellStyle name="Normal 18 2 3 4 4" xfId="3151"/>
    <cellStyle name="Normal 18 2 3 4 4 2" xfId="10572"/>
    <cellStyle name="Normal 18 2 3 4 4_Year to Date" xfId="10573"/>
    <cellStyle name="Normal 18 2 3 4 5" xfId="10574"/>
    <cellStyle name="Normal 18 2 3 4_CS Indicators" xfId="3152"/>
    <cellStyle name="Normal 18 2 3 5" xfId="3153"/>
    <cellStyle name="Normal 18 2 3 5 2" xfId="3154"/>
    <cellStyle name="Normal 18 2 3 5 2 2" xfId="10575"/>
    <cellStyle name="Normal 18 2 3 5 2_Year to Date" xfId="10576"/>
    <cellStyle name="Normal 18 2 3 5 3" xfId="3155"/>
    <cellStyle name="Normal 18 2 3 5 3 2" xfId="10577"/>
    <cellStyle name="Normal 18 2 3 5 3_Year to Date" xfId="10578"/>
    <cellStyle name="Normal 18 2 3 5 4" xfId="10579"/>
    <cellStyle name="Normal 18 2 3 5_CS Indicators" xfId="3156"/>
    <cellStyle name="Normal 18 2 3 6" xfId="3157"/>
    <cellStyle name="Normal 18 2 3 6 2" xfId="10580"/>
    <cellStyle name="Normal 18 2 3 6_Year to Date" xfId="10581"/>
    <cellStyle name="Normal 18 2 3 7" xfId="3158"/>
    <cellStyle name="Normal 18 2 3 7 2" xfId="10582"/>
    <cellStyle name="Normal 18 2 3 7_Year to Date" xfId="10583"/>
    <cellStyle name="Normal 18 2 3 8" xfId="10584"/>
    <cellStyle name="Normal 18 2 3_CS Indicators" xfId="3159"/>
    <cellStyle name="Normal 18 2 4" xfId="3160"/>
    <cellStyle name="Normal 18 2 4 2" xfId="3161"/>
    <cellStyle name="Normal 18 2 4 2 2" xfId="3162"/>
    <cellStyle name="Normal 18 2 4 2 2 2" xfId="3163"/>
    <cellStyle name="Normal 18 2 4 2 2 2 2" xfId="3164"/>
    <cellStyle name="Normal 18 2 4 2 2 2 2 2" xfId="10585"/>
    <cellStyle name="Normal 18 2 4 2 2 2 2_Year to Date" xfId="10586"/>
    <cellStyle name="Normal 18 2 4 2 2 2 3" xfId="3165"/>
    <cellStyle name="Normal 18 2 4 2 2 2 3 2" xfId="10587"/>
    <cellStyle name="Normal 18 2 4 2 2 2 3_Year to Date" xfId="10588"/>
    <cellStyle name="Normal 18 2 4 2 2 2 4" xfId="10589"/>
    <cellStyle name="Normal 18 2 4 2 2 2_CS Indicators" xfId="3166"/>
    <cellStyle name="Normal 18 2 4 2 2 3" xfId="3167"/>
    <cellStyle name="Normal 18 2 4 2 2 3 2" xfId="10590"/>
    <cellStyle name="Normal 18 2 4 2 2 3_Year to Date" xfId="10591"/>
    <cellStyle name="Normal 18 2 4 2 2 4" xfId="3168"/>
    <cellStyle name="Normal 18 2 4 2 2 4 2" xfId="10592"/>
    <cellStyle name="Normal 18 2 4 2 2 4_Year to Date" xfId="10593"/>
    <cellStyle name="Normal 18 2 4 2 2 5" xfId="10594"/>
    <cellStyle name="Normal 18 2 4 2 2_CS Indicators" xfId="3169"/>
    <cellStyle name="Normal 18 2 4 2 3" xfId="3170"/>
    <cellStyle name="Normal 18 2 4 2 3 2" xfId="3171"/>
    <cellStyle name="Normal 18 2 4 2 3 2 2" xfId="10595"/>
    <cellStyle name="Normal 18 2 4 2 3 2_Year to Date" xfId="10596"/>
    <cellStyle name="Normal 18 2 4 2 3 3" xfId="3172"/>
    <cellStyle name="Normal 18 2 4 2 3 3 2" xfId="10597"/>
    <cellStyle name="Normal 18 2 4 2 3 3_Year to Date" xfId="10598"/>
    <cellStyle name="Normal 18 2 4 2 3 4" xfId="10599"/>
    <cellStyle name="Normal 18 2 4 2 3_CS Indicators" xfId="3173"/>
    <cellStyle name="Normal 18 2 4 2 4" xfId="3174"/>
    <cellStyle name="Normal 18 2 4 2 4 2" xfId="10600"/>
    <cellStyle name="Normal 18 2 4 2 4_Year to Date" xfId="10601"/>
    <cellStyle name="Normal 18 2 4 2 5" xfId="3175"/>
    <cellStyle name="Normal 18 2 4 2 5 2" xfId="10602"/>
    <cellStyle name="Normal 18 2 4 2 5_Year to Date" xfId="10603"/>
    <cellStyle name="Normal 18 2 4 2 6" xfId="10604"/>
    <cellStyle name="Normal 18 2 4 2_CS Indicators" xfId="3176"/>
    <cellStyle name="Normal 18 2 4 3" xfId="3177"/>
    <cellStyle name="Normal 18 2 4 3 2" xfId="3178"/>
    <cellStyle name="Normal 18 2 4 3 2 2" xfId="3179"/>
    <cellStyle name="Normal 18 2 4 3 2 2 2" xfId="10605"/>
    <cellStyle name="Normal 18 2 4 3 2 2_Year to Date" xfId="10606"/>
    <cellStyle name="Normal 18 2 4 3 2 3" xfId="3180"/>
    <cellStyle name="Normal 18 2 4 3 2 3 2" xfId="10607"/>
    <cellStyle name="Normal 18 2 4 3 2 3_Year to Date" xfId="10608"/>
    <cellStyle name="Normal 18 2 4 3 2 4" xfId="10609"/>
    <cellStyle name="Normal 18 2 4 3 2_CS Indicators" xfId="3181"/>
    <cellStyle name="Normal 18 2 4 3 3" xfId="3182"/>
    <cellStyle name="Normal 18 2 4 3 3 2" xfId="10610"/>
    <cellStyle name="Normal 18 2 4 3 3_Year to Date" xfId="10611"/>
    <cellStyle name="Normal 18 2 4 3 4" xfId="3183"/>
    <cellStyle name="Normal 18 2 4 3 4 2" xfId="10612"/>
    <cellStyle name="Normal 18 2 4 3 4_Year to Date" xfId="10613"/>
    <cellStyle name="Normal 18 2 4 3 5" xfId="10614"/>
    <cellStyle name="Normal 18 2 4 3_CS Indicators" xfId="3184"/>
    <cellStyle name="Normal 18 2 4 4" xfId="3185"/>
    <cellStyle name="Normal 18 2 4 4 2" xfId="3186"/>
    <cellStyle name="Normal 18 2 4 4 2 2" xfId="10615"/>
    <cellStyle name="Normal 18 2 4 4 2_Year to Date" xfId="10616"/>
    <cellStyle name="Normal 18 2 4 4 3" xfId="3187"/>
    <cellStyle name="Normal 18 2 4 4 3 2" xfId="10617"/>
    <cellStyle name="Normal 18 2 4 4 3_Year to Date" xfId="10618"/>
    <cellStyle name="Normal 18 2 4 4 4" xfId="10619"/>
    <cellStyle name="Normal 18 2 4 4_CS Indicators" xfId="3188"/>
    <cellStyle name="Normal 18 2 4 5" xfId="3189"/>
    <cellStyle name="Normal 18 2 4 5 2" xfId="10620"/>
    <cellStyle name="Normal 18 2 4 5_Year to Date" xfId="10621"/>
    <cellStyle name="Normal 18 2 4 6" xfId="3190"/>
    <cellStyle name="Normal 18 2 4 6 2" xfId="10622"/>
    <cellStyle name="Normal 18 2 4 6_Year to Date" xfId="10623"/>
    <cellStyle name="Normal 18 2 4 7" xfId="10624"/>
    <cellStyle name="Normal 18 2 4_CS Indicators" xfId="3191"/>
    <cellStyle name="Normal 18 2 5" xfId="3192"/>
    <cellStyle name="Normal 18 2 5 2" xfId="3193"/>
    <cellStyle name="Normal 18 2 5 2 2" xfId="3194"/>
    <cellStyle name="Normal 18 2 5 2 2 2" xfId="3195"/>
    <cellStyle name="Normal 18 2 5 2 2 2 2" xfId="10625"/>
    <cellStyle name="Normal 18 2 5 2 2 2_Year to Date" xfId="10626"/>
    <cellStyle name="Normal 18 2 5 2 2 3" xfId="3196"/>
    <cellStyle name="Normal 18 2 5 2 2 3 2" xfId="10627"/>
    <cellStyle name="Normal 18 2 5 2 2 3_Year to Date" xfId="10628"/>
    <cellStyle name="Normal 18 2 5 2 2 4" xfId="10629"/>
    <cellStyle name="Normal 18 2 5 2 2_CS Indicators" xfId="3197"/>
    <cellStyle name="Normal 18 2 5 2 3" xfId="3198"/>
    <cellStyle name="Normal 18 2 5 2 3 2" xfId="10630"/>
    <cellStyle name="Normal 18 2 5 2 3_Year to Date" xfId="10631"/>
    <cellStyle name="Normal 18 2 5 2 4" xfId="3199"/>
    <cellStyle name="Normal 18 2 5 2 4 2" xfId="10632"/>
    <cellStyle name="Normal 18 2 5 2 4_Year to Date" xfId="10633"/>
    <cellStyle name="Normal 18 2 5 2 5" xfId="10634"/>
    <cellStyle name="Normal 18 2 5 2_CS Indicators" xfId="3200"/>
    <cellStyle name="Normal 18 2 5 3" xfId="3201"/>
    <cellStyle name="Normal 18 2 5 3 2" xfId="3202"/>
    <cellStyle name="Normal 18 2 5 3 2 2" xfId="10635"/>
    <cellStyle name="Normal 18 2 5 3 2_Year to Date" xfId="10636"/>
    <cellStyle name="Normal 18 2 5 3 3" xfId="3203"/>
    <cellStyle name="Normal 18 2 5 3 3 2" xfId="10637"/>
    <cellStyle name="Normal 18 2 5 3 3_Year to Date" xfId="10638"/>
    <cellStyle name="Normal 18 2 5 3 4" xfId="10639"/>
    <cellStyle name="Normal 18 2 5 3_CS Indicators" xfId="3204"/>
    <cellStyle name="Normal 18 2 5 4" xfId="3205"/>
    <cellStyle name="Normal 18 2 5 4 2" xfId="10640"/>
    <cellStyle name="Normal 18 2 5 4_Year to Date" xfId="10641"/>
    <cellStyle name="Normal 18 2 5 5" xfId="3206"/>
    <cellStyle name="Normal 18 2 5 5 2" xfId="10642"/>
    <cellStyle name="Normal 18 2 5 5_Year to Date" xfId="10643"/>
    <cellStyle name="Normal 18 2 5 6" xfId="10644"/>
    <cellStyle name="Normal 18 2 5_CS Indicators" xfId="3207"/>
    <cellStyle name="Normal 18 2 6" xfId="3208"/>
    <cellStyle name="Normal 18 2 6 2" xfId="3209"/>
    <cellStyle name="Normal 18 2 6 2 2" xfId="3210"/>
    <cellStyle name="Normal 18 2 6 2 2 2" xfId="10645"/>
    <cellStyle name="Normal 18 2 6 2 2_Year to Date" xfId="10646"/>
    <cellStyle name="Normal 18 2 6 2 3" xfId="3211"/>
    <cellStyle name="Normal 18 2 6 2 3 2" xfId="10647"/>
    <cellStyle name="Normal 18 2 6 2 3_Year to Date" xfId="10648"/>
    <cellStyle name="Normal 18 2 6 2 4" xfId="10649"/>
    <cellStyle name="Normal 18 2 6 2_CS Indicators" xfId="3212"/>
    <cellStyle name="Normal 18 2 6 3" xfId="3213"/>
    <cellStyle name="Normal 18 2 6 3 2" xfId="10650"/>
    <cellStyle name="Normal 18 2 6 3_Year to Date" xfId="10651"/>
    <cellStyle name="Normal 18 2 6 4" xfId="3214"/>
    <cellStyle name="Normal 18 2 6 4 2" xfId="10652"/>
    <cellStyle name="Normal 18 2 6 4_Year to Date" xfId="10653"/>
    <cellStyle name="Normal 18 2 6 5" xfId="10654"/>
    <cellStyle name="Normal 18 2 6_CS Indicators" xfId="3215"/>
    <cellStyle name="Normal 18 2 7" xfId="3216"/>
    <cellStyle name="Normal 18 2 7 2" xfId="3217"/>
    <cellStyle name="Normal 18 2 7 2 2" xfId="10655"/>
    <cellStyle name="Normal 18 2 7 2_Year to Date" xfId="10656"/>
    <cellStyle name="Normal 18 2 7 3" xfId="3218"/>
    <cellStyle name="Normal 18 2 7 3 2" xfId="10657"/>
    <cellStyle name="Normal 18 2 7 3_Year to Date" xfId="10658"/>
    <cellStyle name="Normal 18 2 7 4" xfId="10659"/>
    <cellStyle name="Normal 18 2 7_CS Indicators" xfId="3219"/>
    <cellStyle name="Normal 18 2 8" xfId="3220"/>
    <cellStyle name="Normal 18 2 8 2" xfId="3221"/>
    <cellStyle name="Normal 18 2 8 2 2" xfId="10660"/>
    <cellStyle name="Normal 18 2 8 2_Year to Date" xfId="10661"/>
    <cellStyle name="Normal 18 2 8 3" xfId="3222"/>
    <cellStyle name="Normal 18 2 8 3 2" xfId="10662"/>
    <cellStyle name="Normal 18 2 8 3_Year to Date" xfId="10663"/>
    <cellStyle name="Normal 18 2 8 4" xfId="10664"/>
    <cellStyle name="Normal 18 2 8_CS Indicators" xfId="3223"/>
    <cellStyle name="Normal 18 2 9" xfId="3224"/>
    <cellStyle name="Normal 18 2 9 2" xfId="10665"/>
    <cellStyle name="Normal 18 2 9_Year to Date" xfId="10666"/>
    <cellStyle name="Normal 18 2_CS Indicators" xfId="3225"/>
    <cellStyle name="Normal 18 3" xfId="3226"/>
    <cellStyle name="Normal 18 3 2" xfId="3227"/>
    <cellStyle name="Normal 18 3 2 2" xfId="10667"/>
    <cellStyle name="Normal 18 3 2 2 2" xfId="10668"/>
    <cellStyle name="Normal 18 3 2 2 3" xfId="10669"/>
    <cellStyle name="Normal 18 3 2 3" xfId="10670"/>
    <cellStyle name="Normal 18 3 2 4" xfId="10671"/>
    <cellStyle name="Normal 18 3 3" xfId="3228"/>
    <cellStyle name="Normal 18 3 3 2" xfId="10672"/>
    <cellStyle name="Normal 18 3 3 3" xfId="10673"/>
    <cellStyle name="Normal 18 3 4" xfId="10674"/>
    <cellStyle name="Normal 18 3 5" xfId="10675"/>
    <cellStyle name="Normal 18 4" xfId="3229"/>
    <cellStyle name="Normal 18 4 2" xfId="3230"/>
    <cellStyle name="Normal 18 5" xfId="3231"/>
    <cellStyle name="Normal 18 6" xfId="3232"/>
    <cellStyle name="Normal 18 7" xfId="10676"/>
    <cellStyle name="Normal 18 8" xfId="10677"/>
    <cellStyle name="Normal 18 9" xfId="10678"/>
    <cellStyle name="Normal 18_CS Indicators" xfId="3233"/>
    <cellStyle name="Normal 180" xfId="10679"/>
    <cellStyle name="Normal 181" xfId="10680"/>
    <cellStyle name="Normal 181 2" xfId="18121"/>
    <cellStyle name="Normal 182" xfId="17518"/>
    <cellStyle name="Normal 182 2" xfId="18122"/>
    <cellStyle name="Normal 183" xfId="17519"/>
    <cellStyle name="Normal 183 2" xfId="18123"/>
    <cellStyle name="Normal 184" xfId="17520"/>
    <cellStyle name="Normal 185" xfId="17521"/>
    <cellStyle name="Normal 186" xfId="17522"/>
    <cellStyle name="Normal 187" xfId="17523"/>
    <cellStyle name="Normal 188" xfId="17524"/>
    <cellStyle name="Normal 189" xfId="17525"/>
    <cellStyle name="Normal 19" xfId="3234"/>
    <cellStyle name="Normal 19 2" xfId="3235"/>
    <cellStyle name="Normal 19 2 2" xfId="3236"/>
    <cellStyle name="Normal 19 2 3" xfId="3237"/>
    <cellStyle name="Normal 19 3" xfId="3238"/>
    <cellStyle name="Normal 19 3 2" xfId="3239"/>
    <cellStyle name="Normal 19 4" xfId="3240"/>
    <cellStyle name="Normal 19 5" xfId="3241"/>
    <cellStyle name="Normal 19_CS Indicators" xfId="3242"/>
    <cellStyle name="Normal 190" xfId="17526"/>
    <cellStyle name="Normal 191" xfId="17527"/>
    <cellStyle name="Normal 192" xfId="17528"/>
    <cellStyle name="Normal 193" xfId="17529"/>
    <cellStyle name="Normal 194" xfId="17530"/>
    <cellStyle name="Normal 195" xfId="17531"/>
    <cellStyle name="Normal 196" xfId="17532"/>
    <cellStyle name="Normal 197" xfId="17533"/>
    <cellStyle name="Normal 198" xfId="17534"/>
    <cellStyle name="Normal 199" xfId="17535"/>
    <cellStyle name="Normal 2" xfId="3"/>
    <cellStyle name="Normal 2 10" xfId="10681"/>
    <cellStyle name="Normal 2 2" xfId="3243"/>
    <cellStyle name="Normal 2 2 2" xfId="3244"/>
    <cellStyle name="Normal 2 2 2 2" xfId="10682"/>
    <cellStyle name="Normal 2 2 3" xfId="3245"/>
    <cellStyle name="Normal 2 2 3 2" xfId="10683"/>
    <cellStyle name="Normal 2 2 4" xfId="3246"/>
    <cellStyle name="Normal 2 2 4 2" xfId="10684"/>
    <cellStyle name="Normal 2 2 5" xfId="3247"/>
    <cellStyle name="Normal 2 2 6" xfId="3248"/>
    <cellStyle name="Normal 2 2 7" xfId="10685"/>
    <cellStyle name="Normal 2 3" xfId="3249"/>
    <cellStyle name="Normal 2 3 2" xfId="3250"/>
    <cellStyle name="Normal 2 3 2 2" xfId="3251"/>
    <cellStyle name="Normal 2 3 2 2 2" xfId="3252"/>
    <cellStyle name="Normal 2 3 2 2 2 2" xfId="10686"/>
    <cellStyle name="Normal 2 3 2 2 2 2 2" xfId="10687"/>
    <cellStyle name="Normal 2 3 2 2 2 2 3" xfId="10688"/>
    <cellStyle name="Normal 2 3 2 2 2 3" xfId="10689"/>
    <cellStyle name="Normal 2 3 2 2 2 4" xfId="10690"/>
    <cellStyle name="Normal 2 3 2 2 3" xfId="3253"/>
    <cellStyle name="Normal 2 3 2 2 3 2" xfId="10691"/>
    <cellStyle name="Normal 2 3 2 2 3 3" xfId="10692"/>
    <cellStyle name="Normal 2 3 2 2 4" xfId="10693"/>
    <cellStyle name="Normal 2 3 2 2 5" xfId="10694"/>
    <cellStyle name="Normal 2 3 3" xfId="3254"/>
    <cellStyle name="Normal 2 3 3 2" xfId="3255"/>
    <cellStyle name="Normal 2 3 3 3" xfId="3256"/>
    <cellStyle name="Normal 2 3 3 3 2" xfId="10695"/>
    <cellStyle name="Normal 2 3 3 3 2 2" xfId="10696"/>
    <cellStyle name="Normal 2 3 3 3 2 3" xfId="10697"/>
    <cellStyle name="Normal 2 3 3 3 3" xfId="10698"/>
    <cellStyle name="Normal 2 3 3 3 4" xfId="10699"/>
    <cellStyle name="Normal 2 3 3 4" xfId="3257"/>
    <cellStyle name="Normal 2 3 3 4 2" xfId="10700"/>
    <cellStyle name="Normal 2 3 3 4 3" xfId="10701"/>
    <cellStyle name="Normal 2 3 3 5" xfId="10702"/>
    <cellStyle name="Normal 2 3 3 6" xfId="10703"/>
    <cellStyle name="Normal 2 3 3_CS Indicators" xfId="3258"/>
    <cellStyle name="Normal 2 3 4" xfId="3259"/>
    <cellStyle name="Normal 2 3 5" xfId="10704"/>
    <cellStyle name="Normal 2 4" xfId="3260"/>
    <cellStyle name="Normal 2 4 2" xfId="3261"/>
    <cellStyle name="Normal 2 4 2 2" xfId="3262"/>
    <cellStyle name="Normal 2 4 2 2 2" xfId="10705"/>
    <cellStyle name="Normal 2 4 2 2 2 2" xfId="10706"/>
    <cellStyle name="Normal 2 4 2 2 2 3" xfId="10707"/>
    <cellStyle name="Normal 2 4 2 2 3" xfId="10708"/>
    <cellStyle name="Normal 2 4 2 2 4" xfId="10709"/>
    <cellStyle name="Normal 2 4 2 3" xfId="3263"/>
    <cellStyle name="Normal 2 4 2 3 2" xfId="10710"/>
    <cellStyle name="Normal 2 4 2 3 3" xfId="10711"/>
    <cellStyle name="Normal 2 4 2 4" xfId="10712"/>
    <cellStyle name="Normal 2 4 2 5" xfId="10713"/>
    <cellStyle name="Normal 2 4 3" xfId="10714"/>
    <cellStyle name="Normal 2 5" xfId="3264"/>
    <cellStyle name="Normal 2 5 2" xfId="17536"/>
    <cellStyle name="Normal 2 6" xfId="10715"/>
    <cellStyle name="Normal 2 7" xfId="10716"/>
    <cellStyle name="Normal 2 8" xfId="10717"/>
    <cellStyle name="Normal 2 9" xfId="10718"/>
    <cellStyle name="Normal 2_(attorney work product) Final Participation" xfId="17537"/>
    <cellStyle name="Normal 20" xfId="3265"/>
    <cellStyle name="Normal 20 2" xfId="3266"/>
    <cellStyle name="Normal 20 2 2" xfId="3267"/>
    <cellStyle name="Normal 20 2 3" xfId="3268"/>
    <cellStyle name="Normal 20 3" xfId="3269"/>
    <cellStyle name="Normal 20 3 2" xfId="3270"/>
    <cellStyle name="Normal 20 4" xfId="3271"/>
    <cellStyle name="Normal 20 5" xfId="3272"/>
    <cellStyle name="Normal 20_CS Indicators" xfId="3273"/>
    <cellStyle name="Normal 200" xfId="17538"/>
    <cellStyle name="Normal 201" xfId="17539"/>
    <cellStyle name="Normal 202" xfId="17540"/>
    <cellStyle name="Normal 203" xfId="17541"/>
    <cellStyle name="Normal 204" xfId="17542"/>
    <cellStyle name="Normal 205" xfId="17543"/>
    <cellStyle name="Normal 206" xfId="17544"/>
    <cellStyle name="Normal 207" xfId="17545"/>
    <cellStyle name="Normal 208" xfId="17546"/>
    <cellStyle name="Normal 209" xfId="17547"/>
    <cellStyle name="Normal 21" xfId="3274"/>
    <cellStyle name="Normal 21 2" xfId="3275"/>
    <cellStyle name="Normal 21 2 2" xfId="3276"/>
    <cellStyle name="Normal 21 2 3" xfId="3277"/>
    <cellStyle name="Normal 21 3" xfId="3278"/>
    <cellStyle name="Normal 21 3 2" xfId="3279"/>
    <cellStyle name="Normal 21 4" xfId="3280"/>
    <cellStyle name="Normal 21 5" xfId="3281"/>
    <cellStyle name="Normal 21_CS Indicators" xfId="3282"/>
    <cellStyle name="Normal 210" xfId="17548"/>
    <cellStyle name="Normal 211" xfId="17549"/>
    <cellStyle name="Normal 212" xfId="17550"/>
    <cellStyle name="Normal 213" xfId="17551"/>
    <cellStyle name="Normal 214" xfId="17552"/>
    <cellStyle name="Normal 215" xfId="17553"/>
    <cellStyle name="Normal 216" xfId="17554"/>
    <cellStyle name="Normal 217" xfId="17555"/>
    <cellStyle name="Normal 218" xfId="17556"/>
    <cellStyle name="Normal 219" xfId="17557"/>
    <cellStyle name="Normal 22" xfId="3283"/>
    <cellStyle name="Normal 22 10" xfId="3284"/>
    <cellStyle name="Normal 22 10 2" xfId="10719"/>
    <cellStyle name="Normal 22 10_Year to Date" xfId="10720"/>
    <cellStyle name="Normal 22 11" xfId="3285"/>
    <cellStyle name="Normal 22 11 2" xfId="3286"/>
    <cellStyle name="Normal 22 12" xfId="3287"/>
    <cellStyle name="Normal 22 13" xfId="3288"/>
    <cellStyle name="Normal 22 2" xfId="3289"/>
    <cellStyle name="Normal 22 2 2" xfId="3290"/>
    <cellStyle name="Normal 22 2 2 2" xfId="3291"/>
    <cellStyle name="Normal 22 2 2 2 2" xfId="3292"/>
    <cellStyle name="Normal 22 2 2 2 2 2" xfId="3293"/>
    <cellStyle name="Normal 22 2 2 2 2 2 2" xfId="3294"/>
    <cellStyle name="Normal 22 2 2 2 2 2 2 2" xfId="10721"/>
    <cellStyle name="Normal 22 2 2 2 2 2 2_Year to Date" xfId="10722"/>
    <cellStyle name="Normal 22 2 2 2 2 2 3" xfId="3295"/>
    <cellStyle name="Normal 22 2 2 2 2 2 3 2" xfId="10723"/>
    <cellStyle name="Normal 22 2 2 2 2 2 3_Year to Date" xfId="10724"/>
    <cellStyle name="Normal 22 2 2 2 2 2 4" xfId="10725"/>
    <cellStyle name="Normal 22 2 2 2 2 2_CS Indicators" xfId="3296"/>
    <cellStyle name="Normal 22 2 2 2 2 3" xfId="3297"/>
    <cellStyle name="Normal 22 2 2 2 2 3 2" xfId="10726"/>
    <cellStyle name="Normal 22 2 2 2 2 3_Year to Date" xfId="10727"/>
    <cellStyle name="Normal 22 2 2 2 2 4" xfId="3298"/>
    <cellStyle name="Normal 22 2 2 2 2 4 2" xfId="10728"/>
    <cellStyle name="Normal 22 2 2 2 2 4_Year to Date" xfId="10729"/>
    <cellStyle name="Normal 22 2 2 2 2 5" xfId="10730"/>
    <cellStyle name="Normal 22 2 2 2 2_CS Indicators" xfId="3299"/>
    <cellStyle name="Normal 22 2 2 2 3" xfId="3300"/>
    <cellStyle name="Normal 22 2 2 2 3 2" xfId="3301"/>
    <cellStyle name="Normal 22 2 2 2 3 2 2" xfId="10731"/>
    <cellStyle name="Normal 22 2 2 2 3 2_Year to Date" xfId="10732"/>
    <cellStyle name="Normal 22 2 2 2 3 3" xfId="3302"/>
    <cellStyle name="Normal 22 2 2 2 3 3 2" xfId="10733"/>
    <cellStyle name="Normal 22 2 2 2 3 3_Year to Date" xfId="10734"/>
    <cellStyle name="Normal 22 2 2 2 3 4" xfId="10735"/>
    <cellStyle name="Normal 22 2 2 2 3_CS Indicators" xfId="3303"/>
    <cellStyle name="Normal 22 2 2 2 4" xfId="3304"/>
    <cellStyle name="Normal 22 2 2 2 4 2" xfId="10736"/>
    <cellStyle name="Normal 22 2 2 2 4_Year to Date" xfId="10737"/>
    <cellStyle name="Normal 22 2 2 2 5" xfId="3305"/>
    <cellStyle name="Normal 22 2 2 2 5 2" xfId="10738"/>
    <cellStyle name="Normal 22 2 2 2 5_Year to Date" xfId="10739"/>
    <cellStyle name="Normal 22 2 2 2 6" xfId="10740"/>
    <cellStyle name="Normal 22 2 2 2_CS Indicators" xfId="3306"/>
    <cellStyle name="Normal 22 2 2 3" xfId="3307"/>
    <cellStyle name="Normal 22 2 2 3 2" xfId="3308"/>
    <cellStyle name="Normal 22 2 2 3 2 2" xfId="3309"/>
    <cellStyle name="Normal 22 2 2 3 2 2 2" xfId="10741"/>
    <cellStyle name="Normal 22 2 2 3 2 2_Year to Date" xfId="10742"/>
    <cellStyle name="Normal 22 2 2 3 2 3" xfId="3310"/>
    <cellStyle name="Normal 22 2 2 3 2 3 2" xfId="10743"/>
    <cellStyle name="Normal 22 2 2 3 2 3_Year to Date" xfId="10744"/>
    <cellStyle name="Normal 22 2 2 3 2 4" xfId="10745"/>
    <cellStyle name="Normal 22 2 2 3 2_CS Indicators" xfId="3311"/>
    <cellStyle name="Normal 22 2 2 3 3" xfId="3312"/>
    <cellStyle name="Normal 22 2 2 3 3 2" xfId="10746"/>
    <cellStyle name="Normal 22 2 2 3 3_Year to Date" xfId="10747"/>
    <cellStyle name="Normal 22 2 2 3 4" xfId="3313"/>
    <cellStyle name="Normal 22 2 2 3 4 2" xfId="10748"/>
    <cellStyle name="Normal 22 2 2 3 4_Year to Date" xfId="10749"/>
    <cellStyle name="Normal 22 2 2 3 5" xfId="10750"/>
    <cellStyle name="Normal 22 2 2 3_CS Indicators" xfId="3314"/>
    <cellStyle name="Normal 22 2 2 4" xfId="3315"/>
    <cellStyle name="Normal 22 2 2 4 2" xfId="3316"/>
    <cellStyle name="Normal 22 2 2 4 2 2" xfId="10751"/>
    <cellStyle name="Normal 22 2 2 4 2_Year to Date" xfId="10752"/>
    <cellStyle name="Normal 22 2 2 4 3" xfId="3317"/>
    <cellStyle name="Normal 22 2 2 4 3 2" xfId="10753"/>
    <cellStyle name="Normal 22 2 2 4 3_Year to Date" xfId="10754"/>
    <cellStyle name="Normal 22 2 2 4 4" xfId="10755"/>
    <cellStyle name="Normal 22 2 2 4_CS Indicators" xfId="3318"/>
    <cellStyle name="Normal 22 2 2 5" xfId="3319"/>
    <cellStyle name="Normal 22 2 2 5 2" xfId="10756"/>
    <cellStyle name="Normal 22 2 2 5_Year to Date" xfId="10757"/>
    <cellStyle name="Normal 22 2 2 6" xfId="3320"/>
    <cellStyle name="Normal 22 2 2 6 2" xfId="10758"/>
    <cellStyle name="Normal 22 2 2 6_Year to Date" xfId="10759"/>
    <cellStyle name="Normal 22 2 2 7" xfId="10760"/>
    <cellStyle name="Normal 22 2 2_CS Indicators" xfId="3321"/>
    <cellStyle name="Normal 22 2 3" xfId="3322"/>
    <cellStyle name="Normal 22 2 3 2" xfId="3323"/>
    <cellStyle name="Normal 22 2 3 2 2" xfId="3324"/>
    <cellStyle name="Normal 22 2 3 2 2 2" xfId="3325"/>
    <cellStyle name="Normal 22 2 3 2 2 2 2" xfId="10761"/>
    <cellStyle name="Normal 22 2 3 2 2 2_Year to Date" xfId="10762"/>
    <cellStyle name="Normal 22 2 3 2 2 3" xfId="3326"/>
    <cellStyle name="Normal 22 2 3 2 2 3 2" xfId="10763"/>
    <cellStyle name="Normal 22 2 3 2 2 3_Year to Date" xfId="10764"/>
    <cellStyle name="Normal 22 2 3 2 2 4" xfId="10765"/>
    <cellStyle name="Normal 22 2 3 2 2_CS Indicators" xfId="3327"/>
    <cellStyle name="Normal 22 2 3 2 3" xfId="3328"/>
    <cellStyle name="Normal 22 2 3 2 3 2" xfId="10766"/>
    <cellStyle name="Normal 22 2 3 2 3_Year to Date" xfId="10767"/>
    <cellStyle name="Normal 22 2 3 2 4" xfId="3329"/>
    <cellStyle name="Normal 22 2 3 2 4 2" xfId="10768"/>
    <cellStyle name="Normal 22 2 3 2 4_Year to Date" xfId="10769"/>
    <cellStyle name="Normal 22 2 3 2 5" xfId="10770"/>
    <cellStyle name="Normal 22 2 3 2_CS Indicators" xfId="3330"/>
    <cellStyle name="Normal 22 2 3 3" xfId="3331"/>
    <cellStyle name="Normal 22 2 3 3 2" xfId="3332"/>
    <cellStyle name="Normal 22 2 3 3 2 2" xfId="10771"/>
    <cellStyle name="Normal 22 2 3 3 2_Year to Date" xfId="10772"/>
    <cellStyle name="Normal 22 2 3 3 3" xfId="3333"/>
    <cellStyle name="Normal 22 2 3 3 3 2" xfId="10773"/>
    <cellStyle name="Normal 22 2 3 3 3_Year to Date" xfId="10774"/>
    <cellStyle name="Normal 22 2 3 3 4" xfId="10775"/>
    <cellStyle name="Normal 22 2 3 3_CS Indicators" xfId="3334"/>
    <cellStyle name="Normal 22 2 3 4" xfId="3335"/>
    <cellStyle name="Normal 22 2 3 4 2" xfId="10776"/>
    <cellStyle name="Normal 22 2 3 4_Year to Date" xfId="10777"/>
    <cellStyle name="Normal 22 2 3 5" xfId="3336"/>
    <cellStyle name="Normal 22 2 3 5 2" xfId="10778"/>
    <cellStyle name="Normal 22 2 3 5_Year to Date" xfId="10779"/>
    <cellStyle name="Normal 22 2 3 6" xfId="10780"/>
    <cellStyle name="Normal 22 2 3_CS Indicators" xfId="3337"/>
    <cellStyle name="Normal 22 2 4" xfId="3338"/>
    <cellStyle name="Normal 22 2 4 2" xfId="3339"/>
    <cellStyle name="Normal 22 2 4 2 2" xfId="3340"/>
    <cellStyle name="Normal 22 2 4 2 2 2" xfId="10781"/>
    <cellStyle name="Normal 22 2 4 2 2_Year to Date" xfId="10782"/>
    <cellStyle name="Normal 22 2 4 2 3" xfId="3341"/>
    <cellStyle name="Normal 22 2 4 2 3 2" xfId="10783"/>
    <cellStyle name="Normal 22 2 4 2 3_Year to Date" xfId="10784"/>
    <cellStyle name="Normal 22 2 4 2 4" xfId="10785"/>
    <cellStyle name="Normal 22 2 4 2_CS Indicators" xfId="3342"/>
    <cellStyle name="Normal 22 2 4 3" xfId="3343"/>
    <cellStyle name="Normal 22 2 4 3 2" xfId="10786"/>
    <cellStyle name="Normal 22 2 4 3_Year to Date" xfId="10787"/>
    <cellStyle name="Normal 22 2 4 4" xfId="3344"/>
    <cellStyle name="Normal 22 2 4 4 2" xfId="10788"/>
    <cellStyle name="Normal 22 2 4 4_Year to Date" xfId="10789"/>
    <cellStyle name="Normal 22 2 4 5" xfId="10790"/>
    <cellStyle name="Normal 22 2 4_CS Indicators" xfId="3345"/>
    <cellStyle name="Normal 22 2 5" xfId="3346"/>
    <cellStyle name="Normal 22 2 5 2" xfId="3347"/>
    <cellStyle name="Normal 22 2 5 2 2" xfId="10791"/>
    <cellStyle name="Normal 22 2 5 2_Year to Date" xfId="10792"/>
    <cellStyle name="Normal 22 2 5 3" xfId="3348"/>
    <cellStyle name="Normal 22 2 5 3 2" xfId="10793"/>
    <cellStyle name="Normal 22 2 5 3_Year to Date" xfId="10794"/>
    <cellStyle name="Normal 22 2 5 4" xfId="10795"/>
    <cellStyle name="Normal 22 2 5_CS Indicators" xfId="3349"/>
    <cellStyle name="Normal 22 2 6" xfId="3350"/>
    <cellStyle name="Normal 22 2 6 2" xfId="10796"/>
    <cellStyle name="Normal 22 2 6_Year to Date" xfId="10797"/>
    <cellStyle name="Normal 22 2 7" xfId="3351"/>
    <cellStyle name="Normal 22 2 7 2" xfId="10798"/>
    <cellStyle name="Normal 22 2 7_Year to Date" xfId="10799"/>
    <cellStyle name="Normal 22 2 8" xfId="3352"/>
    <cellStyle name="Normal 22 2 9" xfId="3353"/>
    <cellStyle name="Normal 22 2_CS Indicators" xfId="3354"/>
    <cellStyle name="Normal 22 3" xfId="3355"/>
    <cellStyle name="Normal 22 3 2" xfId="3356"/>
    <cellStyle name="Normal 22 3 2 2" xfId="3357"/>
    <cellStyle name="Normal 22 3 2 2 2" xfId="3358"/>
    <cellStyle name="Normal 22 3 2 2 2 2" xfId="3359"/>
    <cellStyle name="Normal 22 3 2 2 2 2 2" xfId="3360"/>
    <cellStyle name="Normal 22 3 2 2 2 2 2 2" xfId="10800"/>
    <cellStyle name="Normal 22 3 2 2 2 2 2_Year to Date" xfId="10801"/>
    <cellStyle name="Normal 22 3 2 2 2 2 3" xfId="3361"/>
    <cellStyle name="Normal 22 3 2 2 2 2 3 2" xfId="10802"/>
    <cellStyle name="Normal 22 3 2 2 2 2 3_Year to Date" xfId="10803"/>
    <cellStyle name="Normal 22 3 2 2 2 2 4" xfId="10804"/>
    <cellStyle name="Normal 22 3 2 2 2 2_CS Indicators" xfId="3362"/>
    <cellStyle name="Normal 22 3 2 2 2 3" xfId="3363"/>
    <cellStyle name="Normal 22 3 2 2 2 3 2" xfId="10805"/>
    <cellStyle name="Normal 22 3 2 2 2 3_Year to Date" xfId="10806"/>
    <cellStyle name="Normal 22 3 2 2 2 4" xfId="3364"/>
    <cellStyle name="Normal 22 3 2 2 2 4 2" xfId="10807"/>
    <cellStyle name="Normal 22 3 2 2 2 4_Year to Date" xfId="10808"/>
    <cellStyle name="Normal 22 3 2 2 2 5" xfId="10809"/>
    <cellStyle name="Normal 22 3 2 2 2_CS Indicators" xfId="3365"/>
    <cellStyle name="Normal 22 3 2 2 3" xfId="3366"/>
    <cellStyle name="Normal 22 3 2 2 3 2" xfId="3367"/>
    <cellStyle name="Normal 22 3 2 2 3 2 2" xfId="10810"/>
    <cellStyle name="Normal 22 3 2 2 3 2_Year to Date" xfId="10811"/>
    <cellStyle name="Normal 22 3 2 2 3 3" xfId="3368"/>
    <cellStyle name="Normal 22 3 2 2 3 3 2" xfId="10812"/>
    <cellStyle name="Normal 22 3 2 2 3 3_Year to Date" xfId="10813"/>
    <cellStyle name="Normal 22 3 2 2 3 4" xfId="10814"/>
    <cellStyle name="Normal 22 3 2 2 3_CS Indicators" xfId="3369"/>
    <cellStyle name="Normal 22 3 2 2 4" xfId="3370"/>
    <cellStyle name="Normal 22 3 2 2 4 2" xfId="10815"/>
    <cellStyle name="Normal 22 3 2 2 4_Year to Date" xfId="10816"/>
    <cellStyle name="Normal 22 3 2 2 5" xfId="3371"/>
    <cellStyle name="Normal 22 3 2 2 5 2" xfId="10817"/>
    <cellStyle name="Normal 22 3 2 2 5_Year to Date" xfId="10818"/>
    <cellStyle name="Normal 22 3 2 2 6" xfId="10819"/>
    <cellStyle name="Normal 22 3 2 2_CS Indicators" xfId="3372"/>
    <cellStyle name="Normal 22 3 2 3" xfId="3373"/>
    <cellStyle name="Normal 22 3 2 3 2" xfId="3374"/>
    <cellStyle name="Normal 22 3 2 3 2 2" xfId="3375"/>
    <cellStyle name="Normal 22 3 2 3 2 2 2" xfId="10820"/>
    <cellStyle name="Normal 22 3 2 3 2 2_Year to Date" xfId="10821"/>
    <cellStyle name="Normal 22 3 2 3 2 3" xfId="3376"/>
    <cellStyle name="Normal 22 3 2 3 2 3 2" xfId="10822"/>
    <cellStyle name="Normal 22 3 2 3 2 3_Year to Date" xfId="10823"/>
    <cellStyle name="Normal 22 3 2 3 2 4" xfId="10824"/>
    <cellStyle name="Normal 22 3 2 3 2_CS Indicators" xfId="3377"/>
    <cellStyle name="Normal 22 3 2 3 3" xfId="3378"/>
    <cellStyle name="Normal 22 3 2 3 3 2" xfId="10825"/>
    <cellStyle name="Normal 22 3 2 3 3_Year to Date" xfId="10826"/>
    <cellStyle name="Normal 22 3 2 3 4" xfId="3379"/>
    <cellStyle name="Normal 22 3 2 3 4 2" xfId="10827"/>
    <cellStyle name="Normal 22 3 2 3 4_Year to Date" xfId="10828"/>
    <cellStyle name="Normal 22 3 2 3 5" xfId="10829"/>
    <cellStyle name="Normal 22 3 2 3_CS Indicators" xfId="3380"/>
    <cellStyle name="Normal 22 3 2 4" xfId="3381"/>
    <cellStyle name="Normal 22 3 2 4 2" xfId="3382"/>
    <cellStyle name="Normal 22 3 2 4 2 2" xfId="10830"/>
    <cellStyle name="Normal 22 3 2 4 2_Year to Date" xfId="10831"/>
    <cellStyle name="Normal 22 3 2 4 3" xfId="3383"/>
    <cellStyle name="Normal 22 3 2 4 3 2" xfId="10832"/>
    <cellStyle name="Normal 22 3 2 4 3_Year to Date" xfId="10833"/>
    <cellStyle name="Normal 22 3 2 4 4" xfId="10834"/>
    <cellStyle name="Normal 22 3 2 4_CS Indicators" xfId="3384"/>
    <cellStyle name="Normal 22 3 2 5" xfId="3385"/>
    <cellStyle name="Normal 22 3 2 5 2" xfId="10835"/>
    <cellStyle name="Normal 22 3 2 5_Year to Date" xfId="10836"/>
    <cellStyle name="Normal 22 3 2 6" xfId="3386"/>
    <cellStyle name="Normal 22 3 2 6 2" xfId="10837"/>
    <cellStyle name="Normal 22 3 2 6_Year to Date" xfId="10838"/>
    <cellStyle name="Normal 22 3 2 7" xfId="10839"/>
    <cellStyle name="Normal 22 3 2_CS Indicators" xfId="3387"/>
    <cellStyle name="Normal 22 3 3" xfId="3388"/>
    <cellStyle name="Normal 22 3 3 2" xfId="3389"/>
    <cellStyle name="Normal 22 3 3 2 2" xfId="3390"/>
    <cellStyle name="Normal 22 3 3 2 2 2" xfId="3391"/>
    <cellStyle name="Normal 22 3 3 2 2 2 2" xfId="10840"/>
    <cellStyle name="Normal 22 3 3 2 2 2_Year to Date" xfId="10841"/>
    <cellStyle name="Normal 22 3 3 2 2 3" xfId="3392"/>
    <cellStyle name="Normal 22 3 3 2 2 3 2" xfId="10842"/>
    <cellStyle name="Normal 22 3 3 2 2 3_Year to Date" xfId="10843"/>
    <cellStyle name="Normal 22 3 3 2 2 4" xfId="10844"/>
    <cellStyle name="Normal 22 3 3 2 2_CS Indicators" xfId="3393"/>
    <cellStyle name="Normal 22 3 3 2 3" xfId="3394"/>
    <cellStyle name="Normal 22 3 3 2 3 2" xfId="10845"/>
    <cellStyle name="Normal 22 3 3 2 3_Year to Date" xfId="10846"/>
    <cellStyle name="Normal 22 3 3 2 4" xfId="3395"/>
    <cellStyle name="Normal 22 3 3 2 4 2" xfId="10847"/>
    <cellStyle name="Normal 22 3 3 2 4_Year to Date" xfId="10848"/>
    <cellStyle name="Normal 22 3 3 2 5" xfId="10849"/>
    <cellStyle name="Normal 22 3 3 2_CS Indicators" xfId="3396"/>
    <cellStyle name="Normal 22 3 3 3" xfId="3397"/>
    <cellStyle name="Normal 22 3 3 3 2" xfId="3398"/>
    <cellStyle name="Normal 22 3 3 3 2 2" xfId="10850"/>
    <cellStyle name="Normal 22 3 3 3 2_Year to Date" xfId="10851"/>
    <cellStyle name="Normal 22 3 3 3 3" xfId="3399"/>
    <cellStyle name="Normal 22 3 3 3 3 2" xfId="10852"/>
    <cellStyle name="Normal 22 3 3 3 3_Year to Date" xfId="10853"/>
    <cellStyle name="Normal 22 3 3 3 4" xfId="10854"/>
    <cellStyle name="Normal 22 3 3 3_CS Indicators" xfId="3400"/>
    <cellStyle name="Normal 22 3 3 4" xfId="3401"/>
    <cellStyle name="Normal 22 3 3 4 2" xfId="10855"/>
    <cellStyle name="Normal 22 3 3 4_Year to Date" xfId="10856"/>
    <cellStyle name="Normal 22 3 3 5" xfId="3402"/>
    <cellStyle name="Normal 22 3 3 5 2" xfId="10857"/>
    <cellStyle name="Normal 22 3 3 5_Year to Date" xfId="10858"/>
    <cellStyle name="Normal 22 3 3 6" xfId="10859"/>
    <cellStyle name="Normal 22 3 3_CS Indicators" xfId="3403"/>
    <cellStyle name="Normal 22 3 4" xfId="3404"/>
    <cellStyle name="Normal 22 3 4 2" xfId="3405"/>
    <cellStyle name="Normal 22 3 4 2 2" xfId="3406"/>
    <cellStyle name="Normal 22 3 4 2 2 2" xfId="10860"/>
    <cellStyle name="Normal 22 3 4 2 2_Year to Date" xfId="10861"/>
    <cellStyle name="Normal 22 3 4 2 3" xfId="3407"/>
    <cellStyle name="Normal 22 3 4 2 3 2" xfId="10862"/>
    <cellStyle name="Normal 22 3 4 2 3_Year to Date" xfId="10863"/>
    <cellStyle name="Normal 22 3 4 2 4" xfId="10864"/>
    <cellStyle name="Normal 22 3 4 2_CS Indicators" xfId="3408"/>
    <cellStyle name="Normal 22 3 4 3" xfId="3409"/>
    <cellStyle name="Normal 22 3 4 3 2" xfId="10865"/>
    <cellStyle name="Normal 22 3 4 3_Year to Date" xfId="10866"/>
    <cellStyle name="Normal 22 3 4 4" xfId="3410"/>
    <cellStyle name="Normal 22 3 4 4 2" xfId="10867"/>
    <cellStyle name="Normal 22 3 4 4_Year to Date" xfId="10868"/>
    <cellStyle name="Normal 22 3 4 5" xfId="10869"/>
    <cellStyle name="Normal 22 3 4_CS Indicators" xfId="3411"/>
    <cellStyle name="Normal 22 3 5" xfId="3412"/>
    <cellStyle name="Normal 22 3 5 2" xfId="3413"/>
    <cellStyle name="Normal 22 3 5 2 2" xfId="10870"/>
    <cellStyle name="Normal 22 3 5 2_Year to Date" xfId="10871"/>
    <cellStyle name="Normal 22 3 5 3" xfId="3414"/>
    <cellStyle name="Normal 22 3 5 3 2" xfId="10872"/>
    <cellStyle name="Normal 22 3 5 3_Year to Date" xfId="10873"/>
    <cellStyle name="Normal 22 3 5 4" xfId="10874"/>
    <cellStyle name="Normal 22 3 5_CS Indicators" xfId="3415"/>
    <cellStyle name="Normal 22 3 6" xfId="3416"/>
    <cellStyle name="Normal 22 3 6 2" xfId="10875"/>
    <cellStyle name="Normal 22 3 6_Year to Date" xfId="10876"/>
    <cellStyle name="Normal 22 3 7" xfId="3417"/>
    <cellStyle name="Normal 22 3 7 2" xfId="10877"/>
    <cellStyle name="Normal 22 3 7_Year to Date" xfId="10878"/>
    <cellStyle name="Normal 22 3 8" xfId="10879"/>
    <cellStyle name="Normal 22 3_CS Indicators" xfId="3418"/>
    <cellStyle name="Normal 22 4" xfId="3419"/>
    <cellStyle name="Normal 22 4 2" xfId="3420"/>
    <cellStyle name="Normal 22 4 2 2" xfId="3421"/>
    <cellStyle name="Normal 22 4 2 2 2" xfId="3422"/>
    <cellStyle name="Normal 22 4 2 2 2 2" xfId="3423"/>
    <cellStyle name="Normal 22 4 2 2 2 2 2" xfId="3424"/>
    <cellStyle name="Normal 22 4 2 2 2 2 2 2" xfId="10880"/>
    <cellStyle name="Normal 22 4 2 2 2 2 2_Year to Date" xfId="10881"/>
    <cellStyle name="Normal 22 4 2 2 2 2 3" xfId="3425"/>
    <cellStyle name="Normal 22 4 2 2 2 2 3 2" xfId="10882"/>
    <cellStyle name="Normal 22 4 2 2 2 2 3_Year to Date" xfId="10883"/>
    <cellStyle name="Normal 22 4 2 2 2 2 4" xfId="10884"/>
    <cellStyle name="Normal 22 4 2 2 2 2_CS Indicators" xfId="3426"/>
    <cellStyle name="Normal 22 4 2 2 2 3" xfId="3427"/>
    <cellStyle name="Normal 22 4 2 2 2 3 2" xfId="10885"/>
    <cellStyle name="Normal 22 4 2 2 2 3_Year to Date" xfId="10886"/>
    <cellStyle name="Normal 22 4 2 2 2 4" xfId="3428"/>
    <cellStyle name="Normal 22 4 2 2 2 4 2" xfId="10887"/>
    <cellStyle name="Normal 22 4 2 2 2 4_Year to Date" xfId="10888"/>
    <cellStyle name="Normal 22 4 2 2 2 5" xfId="10889"/>
    <cellStyle name="Normal 22 4 2 2 2_CS Indicators" xfId="3429"/>
    <cellStyle name="Normal 22 4 2 2 3" xfId="3430"/>
    <cellStyle name="Normal 22 4 2 2 3 2" xfId="3431"/>
    <cellStyle name="Normal 22 4 2 2 3 2 2" xfId="10890"/>
    <cellStyle name="Normal 22 4 2 2 3 2_Year to Date" xfId="10891"/>
    <cellStyle name="Normal 22 4 2 2 3 3" xfId="3432"/>
    <cellStyle name="Normal 22 4 2 2 3 3 2" xfId="10892"/>
    <cellStyle name="Normal 22 4 2 2 3 3_Year to Date" xfId="10893"/>
    <cellStyle name="Normal 22 4 2 2 3 4" xfId="10894"/>
    <cellStyle name="Normal 22 4 2 2 3_CS Indicators" xfId="3433"/>
    <cellStyle name="Normal 22 4 2 2 4" xfId="3434"/>
    <cellStyle name="Normal 22 4 2 2 4 2" xfId="10895"/>
    <cellStyle name="Normal 22 4 2 2 4_Year to Date" xfId="10896"/>
    <cellStyle name="Normal 22 4 2 2 5" xfId="3435"/>
    <cellStyle name="Normal 22 4 2 2 5 2" xfId="10897"/>
    <cellStyle name="Normal 22 4 2 2 5_Year to Date" xfId="10898"/>
    <cellStyle name="Normal 22 4 2 2 6" xfId="10899"/>
    <cellStyle name="Normal 22 4 2 2_CS Indicators" xfId="3436"/>
    <cellStyle name="Normal 22 4 2 3" xfId="3437"/>
    <cellStyle name="Normal 22 4 2 3 2" xfId="3438"/>
    <cellStyle name="Normal 22 4 2 3 2 2" xfId="3439"/>
    <cellStyle name="Normal 22 4 2 3 2 2 2" xfId="10900"/>
    <cellStyle name="Normal 22 4 2 3 2 2_Year to Date" xfId="10901"/>
    <cellStyle name="Normal 22 4 2 3 2 3" xfId="3440"/>
    <cellStyle name="Normal 22 4 2 3 2 3 2" xfId="10902"/>
    <cellStyle name="Normal 22 4 2 3 2 3_Year to Date" xfId="10903"/>
    <cellStyle name="Normal 22 4 2 3 2 4" xfId="10904"/>
    <cellStyle name="Normal 22 4 2 3 2_CS Indicators" xfId="3441"/>
    <cellStyle name="Normal 22 4 2 3 3" xfId="3442"/>
    <cellStyle name="Normal 22 4 2 3 3 2" xfId="10905"/>
    <cellStyle name="Normal 22 4 2 3 3_Year to Date" xfId="10906"/>
    <cellStyle name="Normal 22 4 2 3 4" xfId="3443"/>
    <cellStyle name="Normal 22 4 2 3 4 2" xfId="10907"/>
    <cellStyle name="Normal 22 4 2 3 4_Year to Date" xfId="10908"/>
    <cellStyle name="Normal 22 4 2 3 5" xfId="10909"/>
    <cellStyle name="Normal 22 4 2 3_CS Indicators" xfId="3444"/>
    <cellStyle name="Normal 22 4 2 4" xfId="3445"/>
    <cellStyle name="Normal 22 4 2 4 2" xfId="3446"/>
    <cellStyle name="Normal 22 4 2 4 2 2" xfId="10910"/>
    <cellStyle name="Normal 22 4 2 4 2_Year to Date" xfId="10911"/>
    <cellStyle name="Normal 22 4 2 4 3" xfId="3447"/>
    <cellStyle name="Normal 22 4 2 4 3 2" xfId="10912"/>
    <cellStyle name="Normal 22 4 2 4 3_Year to Date" xfId="10913"/>
    <cellStyle name="Normal 22 4 2 4 4" xfId="10914"/>
    <cellStyle name="Normal 22 4 2 4_CS Indicators" xfId="3448"/>
    <cellStyle name="Normal 22 4 2 5" xfId="3449"/>
    <cellStyle name="Normal 22 4 2 5 2" xfId="10915"/>
    <cellStyle name="Normal 22 4 2 5_Year to Date" xfId="10916"/>
    <cellStyle name="Normal 22 4 2 6" xfId="3450"/>
    <cellStyle name="Normal 22 4 2 6 2" xfId="10917"/>
    <cellStyle name="Normal 22 4 2 6_Year to Date" xfId="10918"/>
    <cellStyle name="Normal 22 4 2 7" xfId="10919"/>
    <cellStyle name="Normal 22 4 2_CS Indicators" xfId="3451"/>
    <cellStyle name="Normal 22 4 3" xfId="3452"/>
    <cellStyle name="Normal 22 4 3 2" xfId="3453"/>
    <cellStyle name="Normal 22 4 3 2 2" xfId="3454"/>
    <cellStyle name="Normal 22 4 3 2 2 2" xfId="3455"/>
    <cellStyle name="Normal 22 4 3 2 2 2 2" xfId="10920"/>
    <cellStyle name="Normal 22 4 3 2 2 2_Year to Date" xfId="10921"/>
    <cellStyle name="Normal 22 4 3 2 2 3" xfId="3456"/>
    <cellStyle name="Normal 22 4 3 2 2 3 2" xfId="10922"/>
    <cellStyle name="Normal 22 4 3 2 2 3_Year to Date" xfId="10923"/>
    <cellStyle name="Normal 22 4 3 2 2 4" xfId="10924"/>
    <cellStyle name="Normal 22 4 3 2 2_CS Indicators" xfId="3457"/>
    <cellStyle name="Normal 22 4 3 2 3" xfId="3458"/>
    <cellStyle name="Normal 22 4 3 2 3 2" xfId="10925"/>
    <cellStyle name="Normal 22 4 3 2 3_Year to Date" xfId="10926"/>
    <cellStyle name="Normal 22 4 3 2 4" xfId="3459"/>
    <cellStyle name="Normal 22 4 3 2 4 2" xfId="10927"/>
    <cellStyle name="Normal 22 4 3 2 4_Year to Date" xfId="10928"/>
    <cellStyle name="Normal 22 4 3 2 5" xfId="10929"/>
    <cellStyle name="Normal 22 4 3 2_CS Indicators" xfId="3460"/>
    <cellStyle name="Normal 22 4 3 3" xfId="3461"/>
    <cellStyle name="Normal 22 4 3 3 2" xfId="3462"/>
    <cellStyle name="Normal 22 4 3 3 2 2" xfId="10930"/>
    <cellStyle name="Normal 22 4 3 3 2_Year to Date" xfId="10931"/>
    <cellStyle name="Normal 22 4 3 3 3" xfId="3463"/>
    <cellStyle name="Normal 22 4 3 3 3 2" xfId="10932"/>
    <cellStyle name="Normal 22 4 3 3 3_Year to Date" xfId="10933"/>
    <cellStyle name="Normal 22 4 3 3 4" xfId="10934"/>
    <cellStyle name="Normal 22 4 3 3_CS Indicators" xfId="3464"/>
    <cellStyle name="Normal 22 4 3 4" xfId="3465"/>
    <cellStyle name="Normal 22 4 3 4 2" xfId="10935"/>
    <cellStyle name="Normal 22 4 3 4_Year to Date" xfId="10936"/>
    <cellStyle name="Normal 22 4 3 5" xfId="3466"/>
    <cellStyle name="Normal 22 4 3 5 2" xfId="10937"/>
    <cellStyle name="Normal 22 4 3 5_Year to Date" xfId="10938"/>
    <cellStyle name="Normal 22 4 3 6" xfId="10939"/>
    <cellStyle name="Normal 22 4 3_CS Indicators" xfId="3467"/>
    <cellStyle name="Normal 22 4 4" xfId="3468"/>
    <cellStyle name="Normal 22 4 4 2" xfId="3469"/>
    <cellStyle name="Normal 22 4 4 2 2" xfId="3470"/>
    <cellStyle name="Normal 22 4 4 2 2 2" xfId="10940"/>
    <cellStyle name="Normal 22 4 4 2 2_Year to Date" xfId="10941"/>
    <cellStyle name="Normal 22 4 4 2 3" xfId="3471"/>
    <cellStyle name="Normal 22 4 4 2 3 2" xfId="10942"/>
    <cellStyle name="Normal 22 4 4 2 3_Year to Date" xfId="10943"/>
    <cellStyle name="Normal 22 4 4 2 4" xfId="10944"/>
    <cellStyle name="Normal 22 4 4 2_CS Indicators" xfId="3472"/>
    <cellStyle name="Normal 22 4 4 3" xfId="3473"/>
    <cellStyle name="Normal 22 4 4 3 2" xfId="10945"/>
    <cellStyle name="Normal 22 4 4 3_Year to Date" xfId="10946"/>
    <cellStyle name="Normal 22 4 4 4" xfId="3474"/>
    <cellStyle name="Normal 22 4 4 4 2" xfId="10947"/>
    <cellStyle name="Normal 22 4 4 4_Year to Date" xfId="10948"/>
    <cellStyle name="Normal 22 4 4 5" xfId="10949"/>
    <cellStyle name="Normal 22 4 4_CS Indicators" xfId="3475"/>
    <cellStyle name="Normal 22 4 5" xfId="3476"/>
    <cellStyle name="Normal 22 4 5 2" xfId="3477"/>
    <cellStyle name="Normal 22 4 5 2 2" xfId="10950"/>
    <cellStyle name="Normal 22 4 5 2_Year to Date" xfId="10951"/>
    <cellStyle name="Normal 22 4 5 3" xfId="3478"/>
    <cellStyle name="Normal 22 4 5 3 2" xfId="10952"/>
    <cellStyle name="Normal 22 4 5 3_Year to Date" xfId="10953"/>
    <cellStyle name="Normal 22 4 5 4" xfId="10954"/>
    <cellStyle name="Normal 22 4 5_CS Indicators" xfId="3479"/>
    <cellStyle name="Normal 22 4 6" xfId="3480"/>
    <cellStyle name="Normal 22 4 6 2" xfId="10955"/>
    <cellStyle name="Normal 22 4 6_Year to Date" xfId="10956"/>
    <cellStyle name="Normal 22 4 7" xfId="3481"/>
    <cellStyle name="Normal 22 4 7 2" xfId="10957"/>
    <cellStyle name="Normal 22 4 7_Year to Date" xfId="10958"/>
    <cellStyle name="Normal 22 4 8" xfId="10959"/>
    <cellStyle name="Normal 22 4_CS Indicators" xfId="3482"/>
    <cellStyle name="Normal 22 5" xfId="3483"/>
    <cellStyle name="Normal 22 5 2" xfId="3484"/>
    <cellStyle name="Normal 22 5 2 2" xfId="3485"/>
    <cellStyle name="Normal 22 5 2 2 2" xfId="3486"/>
    <cellStyle name="Normal 22 5 2 2 2 2" xfId="3487"/>
    <cellStyle name="Normal 22 5 2 2 2 2 2" xfId="10960"/>
    <cellStyle name="Normal 22 5 2 2 2 2_Year to Date" xfId="10961"/>
    <cellStyle name="Normal 22 5 2 2 2 3" xfId="3488"/>
    <cellStyle name="Normal 22 5 2 2 2 3 2" xfId="10962"/>
    <cellStyle name="Normal 22 5 2 2 2 3_Year to Date" xfId="10963"/>
    <cellStyle name="Normal 22 5 2 2 2 4" xfId="10964"/>
    <cellStyle name="Normal 22 5 2 2 2_CS Indicators" xfId="3489"/>
    <cellStyle name="Normal 22 5 2 2 3" xfId="3490"/>
    <cellStyle name="Normal 22 5 2 2 3 2" xfId="10965"/>
    <cellStyle name="Normal 22 5 2 2 3_Year to Date" xfId="10966"/>
    <cellStyle name="Normal 22 5 2 2 4" xfId="3491"/>
    <cellStyle name="Normal 22 5 2 2 4 2" xfId="10967"/>
    <cellStyle name="Normal 22 5 2 2 4_Year to Date" xfId="10968"/>
    <cellStyle name="Normal 22 5 2 2 5" xfId="10969"/>
    <cellStyle name="Normal 22 5 2 2_CS Indicators" xfId="3492"/>
    <cellStyle name="Normal 22 5 2 3" xfId="3493"/>
    <cellStyle name="Normal 22 5 2 3 2" xfId="3494"/>
    <cellStyle name="Normal 22 5 2 3 2 2" xfId="10970"/>
    <cellStyle name="Normal 22 5 2 3 2_Year to Date" xfId="10971"/>
    <cellStyle name="Normal 22 5 2 3 3" xfId="3495"/>
    <cellStyle name="Normal 22 5 2 3 3 2" xfId="10972"/>
    <cellStyle name="Normal 22 5 2 3 3_Year to Date" xfId="10973"/>
    <cellStyle name="Normal 22 5 2 3 4" xfId="10974"/>
    <cellStyle name="Normal 22 5 2 3_CS Indicators" xfId="3496"/>
    <cellStyle name="Normal 22 5 2 4" xfId="3497"/>
    <cellStyle name="Normal 22 5 2 4 2" xfId="10975"/>
    <cellStyle name="Normal 22 5 2 4_Year to Date" xfId="10976"/>
    <cellStyle name="Normal 22 5 2 5" xfId="3498"/>
    <cellStyle name="Normal 22 5 2 5 2" xfId="10977"/>
    <cellStyle name="Normal 22 5 2 5_Year to Date" xfId="10978"/>
    <cellStyle name="Normal 22 5 2 6" xfId="10979"/>
    <cellStyle name="Normal 22 5 2_CS Indicators" xfId="3499"/>
    <cellStyle name="Normal 22 5 3" xfId="3500"/>
    <cellStyle name="Normal 22 5 3 2" xfId="3501"/>
    <cellStyle name="Normal 22 5 3 2 2" xfId="3502"/>
    <cellStyle name="Normal 22 5 3 2 2 2" xfId="10980"/>
    <cellStyle name="Normal 22 5 3 2 2_Year to Date" xfId="10981"/>
    <cellStyle name="Normal 22 5 3 2 3" xfId="3503"/>
    <cellStyle name="Normal 22 5 3 2 3 2" xfId="10982"/>
    <cellStyle name="Normal 22 5 3 2 3_Year to Date" xfId="10983"/>
    <cellStyle name="Normal 22 5 3 2 4" xfId="10984"/>
    <cellStyle name="Normal 22 5 3 2_CS Indicators" xfId="3504"/>
    <cellStyle name="Normal 22 5 3 3" xfId="3505"/>
    <cellStyle name="Normal 22 5 3 3 2" xfId="10985"/>
    <cellStyle name="Normal 22 5 3 3_Year to Date" xfId="10986"/>
    <cellStyle name="Normal 22 5 3 4" xfId="3506"/>
    <cellStyle name="Normal 22 5 3 4 2" xfId="10987"/>
    <cellStyle name="Normal 22 5 3 4_Year to Date" xfId="10988"/>
    <cellStyle name="Normal 22 5 3 5" xfId="10989"/>
    <cellStyle name="Normal 22 5 3_CS Indicators" xfId="3507"/>
    <cellStyle name="Normal 22 5 4" xfId="3508"/>
    <cellStyle name="Normal 22 5 4 2" xfId="3509"/>
    <cellStyle name="Normal 22 5 4 2 2" xfId="10990"/>
    <cellStyle name="Normal 22 5 4 2_Year to Date" xfId="10991"/>
    <cellStyle name="Normal 22 5 4 3" xfId="3510"/>
    <cellStyle name="Normal 22 5 4 3 2" xfId="10992"/>
    <cellStyle name="Normal 22 5 4 3_Year to Date" xfId="10993"/>
    <cellStyle name="Normal 22 5 4 4" xfId="10994"/>
    <cellStyle name="Normal 22 5 4_CS Indicators" xfId="3511"/>
    <cellStyle name="Normal 22 5 5" xfId="3512"/>
    <cellStyle name="Normal 22 5 5 2" xfId="10995"/>
    <cellStyle name="Normal 22 5 5_Year to Date" xfId="10996"/>
    <cellStyle name="Normal 22 5 6" xfId="3513"/>
    <cellStyle name="Normal 22 5 6 2" xfId="10997"/>
    <cellStyle name="Normal 22 5 6_Year to Date" xfId="10998"/>
    <cellStyle name="Normal 22 5 7" xfId="10999"/>
    <cellStyle name="Normal 22 5_CS Indicators" xfId="3514"/>
    <cellStyle name="Normal 22 6" xfId="3515"/>
    <cellStyle name="Normal 22 6 2" xfId="3516"/>
    <cellStyle name="Normal 22 6 2 2" xfId="3517"/>
    <cellStyle name="Normal 22 6 2 2 2" xfId="3518"/>
    <cellStyle name="Normal 22 6 2 2 2 2" xfId="11000"/>
    <cellStyle name="Normal 22 6 2 2 2_Year to Date" xfId="11001"/>
    <cellStyle name="Normal 22 6 2 2 3" xfId="3519"/>
    <cellStyle name="Normal 22 6 2 2 3 2" xfId="11002"/>
    <cellStyle name="Normal 22 6 2 2 3_Year to Date" xfId="11003"/>
    <cellStyle name="Normal 22 6 2 2 4" xfId="11004"/>
    <cellStyle name="Normal 22 6 2 2_CS Indicators" xfId="3520"/>
    <cellStyle name="Normal 22 6 2 3" xfId="3521"/>
    <cellStyle name="Normal 22 6 2 3 2" xfId="11005"/>
    <cellStyle name="Normal 22 6 2 3_Year to Date" xfId="11006"/>
    <cellStyle name="Normal 22 6 2 4" xfId="3522"/>
    <cellStyle name="Normal 22 6 2 4 2" xfId="11007"/>
    <cellStyle name="Normal 22 6 2 4_Year to Date" xfId="11008"/>
    <cellStyle name="Normal 22 6 2 5" xfId="11009"/>
    <cellStyle name="Normal 22 6 2_CS Indicators" xfId="3523"/>
    <cellStyle name="Normal 22 6 3" xfId="3524"/>
    <cellStyle name="Normal 22 6 3 2" xfId="3525"/>
    <cellStyle name="Normal 22 6 3 2 2" xfId="11010"/>
    <cellStyle name="Normal 22 6 3 2_Year to Date" xfId="11011"/>
    <cellStyle name="Normal 22 6 3 3" xfId="3526"/>
    <cellStyle name="Normal 22 6 3 3 2" xfId="11012"/>
    <cellStyle name="Normal 22 6 3 3_Year to Date" xfId="11013"/>
    <cellStyle name="Normal 22 6 3 4" xfId="11014"/>
    <cellStyle name="Normal 22 6 3_CS Indicators" xfId="3527"/>
    <cellStyle name="Normal 22 6 4" xfId="3528"/>
    <cellStyle name="Normal 22 6 4 2" xfId="11015"/>
    <cellStyle name="Normal 22 6 4_Year to Date" xfId="11016"/>
    <cellStyle name="Normal 22 6 5" xfId="3529"/>
    <cellStyle name="Normal 22 6 5 2" xfId="11017"/>
    <cellStyle name="Normal 22 6 5_Year to Date" xfId="11018"/>
    <cellStyle name="Normal 22 6 6" xfId="11019"/>
    <cellStyle name="Normal 22 6_CS Indicators" xfId="3530"/>
    <cellStyle name="Normal 22 7" xfId="3531"/>
    <cellStyle name="Normal 22 7 2" xfId="3532"/>
    <cellStyle name="Normal 22 7 2 2" xfId="3533"/>
    <cellStyle name="Normal 22 7 2 2 2" xfId="11020"/>
    <cellStyle name="Normal 22 7 2 2_Year to Date" xfId="11021"/>
    <cellStyle name="Normal 22 7 2 3" xfId="3534"/>
    <cellStyle name="Normal 22 7 2 3 2" xfId="11022"/>
    <cellStyle name="Normal 22 7 2 3_Year to Date" xfId="11023"/>
    <cellStyle name="Normal 22 7 2 4" xfId="11024"/>
    <cellStyle name="Normal 22 7 2_CS Indicators" xfId="3535"/>
    <cellStyle name="Normal 22 7 3" xfId="3536"/>
    <cellStyle name="Normal 22 7 3 2" xfId="11025"/>
    <cellStyle name="Normal 22 7 3_Year to Date" xfId="11026"/>
    <cellStyle name="Normal 22 7 4" xfId="3537"/>
    <cellStyle name="Normal 22 7 4 2" xfId="11027"/>
    <cellStyle name="Normal 22 7 4_Year to Date" xfId="11028"/>
    <cellStyle name="Normal 22 7 5" xfId="11029"/>
    <cellStyle name="Normal 22 7_CS Indicators" xfId="3538"/>
    <cellStyle name="Normal 22 8" xfId="3539"/>
    <cellStyle name="Normal 22 8 2" xfId="3540"/>
    <cellStyle name="Normal 22 8 2 2" xfId="11030"/>
    <cellStyle name="Normal 22 8 2_Year to Date" xfId="11031"/>
    <cellStyle name="Normal 22 8 3" xfId="3541"/>
    <cellStyle name="Normal 22 8 3 2" xfId="11032"/>
    <cellStyle name="Normal 22 8 3_Year to Date" xfId="11033"/>
    <cellStyle name="Normal 22 8 4" xfId="11034"/>
    <cellStyle name="Normal 22 8_CS Indicators" xfId="3542"/>
    <cellStyle name="Normal 22 9" xfId="3543"/>
    <cellStyle name="Normal 22 9 2" xfId="11035"/>
    <cellStyle name="Normal 22 9_Year to Date" xfId="11036"/>
    <cellStyle name="Normal 22_CS Indicators" xfId="3544"/>
    <cellStyle name="Normal 220" xfId="17558"/>
    <cellStyle name="Normal 221" xfId="17559"/>
    <cellStyle name="Normal 222" xfId="17560"/>
    <cellStyle name="Normal 223" xfId="17561"/>
    <cellStyle name="Normal 224" xfId="17562"/>
    <cellStyle name="Normal 225" xfId="17563"/>
    <cellStyle name="Normal 226" xfId="17564"/>
    <cellStyle name="Normal 227" xfId="17565"/>
    <cellStyle name="Normal 228" xfId="17566"/>
    <cellStyle name="Normal 229" xfId="17567"/>
    <cellStyle name="Normal 23" xfId="3545"/>
    <cellStyle name="Normal 23 10" xfId="3546"/>
    <cellStyle name="Normal 23 10 2" xfId="11037"/>
    <cellStyle name="Normal 23 10_Year to Date" xfId="11038"/>
    <cellStyle name="Normal 23 11" xfId="3547"/>
    <cellStyle name="Normal 23 11 2" xfId="3548"/>
    <cellStyle name="Normal 23 12" xfId="3549"/>
    <cellStyle name="Normal 23 13" xfId="3550"/>
    <cellStyle name="Normal 23 2" xfId="3551"/>
    <cellStyle name="Normal 23 2 2" xfId="3552"/>
    <cellStyle name="Normal 23 2 2 2" xfId="3553"/>
    <cellStyle name="Normal 23 2 2 2 2" xfId="3554"/>
    <cellStyle name="Normal 23 2 2 2 2 2" xfId="3555"/>
    <cellStyle name="Normal 23 2 2 2 2 2 2" xfId="3556"/>
    <cellStyle name="Normal 23 2 2 2 2 2 2 2" xfId="11039"/>
    <cellStyle name="Normal 23 2 2 2 2 2 2_Year to Date" xfId="11040"/>
    <cellStyle name="Normal 23 2 2 2 2 2 3" xfId="3557"/>
    <cellStyle name="Normal 23 2 2 2 2 2 3 2" xfId="11041"/>
    <cellStyle name="Normal 23 2 2 2 2 2 3_Year to Date" xfId="11042"/>
    <cellStyle name="Normal 23 2 2 2 2 2 4" xfId="11043"/>
    <cellStyle name="Normal 23 2 2 2 2 2_CS Indicators" xfId="3558"/>
    <cellStyle name="Normal 23 2 2 2 2 3" xfId="3559"/>
    <cellStyle name="Normal 23 2 2 2 2 3 2" xfId="11044"/>
    <cellStyle name="Normal 23 2 2 2 2 3_Year to Date" xfId="11045"/>
    <cellStyle name="Normal 23 2 2 2 2 4" xfId="3560"/>
    <cellStyle name="Normal 23 2 2 2 2 4 2" xfId="11046"/>
    <cellStyle name="Normal 23 2 2 2 2 4_Year to Date" xfId="11047"/>
    <cellStyle name="Normal 23 2 2 2 2 5" xfId="11048"/>
    <cellStyle name="Normal 23 2 2 2 2_CS Indicators" xfId="3561"/>
    <cellStyle name="Normal 23 2 2 2 3" xfId="3562"/>
    <cellStyle name="Normal 23 2 2 2 3 2" xfId="3563"/>
    <cellStyle name="Normal 23 2 2 2 3 2 2" xfId="11049"/>
    <cellStyle name="Normal 23 2 2 2 3 2_Year to Date" xfId="11050"/>
    <cellStyle name="Normal 23 2 2 2 3 3" xfId="3564"/>
    <cellStyle name="Normal 23 2 2 2 3 3 2" xfId="11051"/>
    <cellStyle name="Normal 23 2 2 2 3 3_Year to Date" xfId="11052"/>
    <cellStyle name="Normal 23 2 2 2 3 4" xfId="11053"/>
    <cellStyle name="Normal 23 2 2 2 3_CS Indicators" xfId="3565"/>
    <cellStyle name="Normal 23 2 2 2 4" xfId="3566"/>
    <cellStyle name="Normal 23 2 2 2 4 2" xfId="11054"/>
    <cellStyle name="Normal 23 2 2 2 4_Year to Date" xfId="11055"/>
    <cellStyle name="Normal 23 2 2 2 5" xfId="3567"/>
    <cellStyle name="Normal 23 2 2 2 5 2" xfId="11056"/>
    <cellStyle name="Normal 23 2 2 2 5_Year to Date" xfId="11057"/>
    <cellStyle name="Normal 23 2 2 2 6" xfId="11058"/>
    <cellStyle name="Normal 23 2 2 2_CS Indicators" xfId="3568"/>
    <cellStyle name="Normal 23 2 2 3" xfId="3569"/>
    <cellStyle name="Normal 23 2 2 3 2" xfId="3570"/>
    <cellStyle name="Normal 23 2 2 3 2 2" xfId="3571"/>
    <cellStyle name="Normal 23 2 2 3 2 2 2" xfId="11059"/>
    <cellStyle name="Normal 23 2 2 3 2 2_Year to Date" xfId="11060"/>
    <cellStyle name="Normal 23 2 2 3 2 3" xfId="3572"/>
    <cellStyle name="Normal 23 2 2 3 2 3 2" xfId="11061"/>
    <cellStyle name="Normal 23 2 2 3 2 3_Year to Date" xfId="11062"/>
    <cellStyle name="Normal 23 2 2 3 2 4" xfId="11063"/>
    <cellStyle name="Normal 23 2 2 3 2_CS Indicators" xfId="3573"/>
    <cellStyle name="Normal 23 2 2 3 3" xfId="3574"/>
    <cellStyle name="Normal 23 2 2 3 3 2" xfId="11064"/>
    <cellStyle name="Normal 23 2 2 3 3_Year to Date" xfId="11065"/>
    <cellStyle name="Normal 23 2 2 3 4" xfId="3575"/>
    <cellStyle name="Normal 23 2 2 3 4 2" xfId="11066"/>
    <cellStyle name="Normal 23 2 2 3 4_Year to Date" xfId="11067"/>
    <cellStyle name="Normal 23 2 2 3 5" xfId="11068"/>
    <cellStyle name="Normal 23 2 2 3_CS Indicators" xfId="3576"/>
    <cellStyle name="Normal 23 2 2 4" xfId="3577"/>
    <cellStyle name="Normal 23 2 2 4 2" xfId="3578"/>
    <cellStyle name="Normal 23 2 2 4 2 2" xfId="11069"/>
    <cellStyle name="Normal 23 2 2 4 2_Year to Date" xfId="11070"/>
    <cellStyle name="Normal 23 2 2 4 3" xfId="3579"/>
    <cellStyle name="Normal 23 2 2 4 3 2" xfId="11071"/>
    <cellStyle name="Normal 23 2 2 4 3_Year to Date" xfId="11072"/>
    <cellStyle name="Normal 23 2 2 4 4" xfId="11073"/>
    <cellStyle name="Normal 23 2 2 4_CS Indicators" xfId="3580"/>
    <cellStyle name="Normal 23 2 2 5" xfId="3581"/>
    <cellStyle name="Normal 23 2 2 5 2" xfId="11074"/>
    <cellStyle name="Normal 23 2 2 5_Year to Date" xfId="11075"/>
    <cellStyle name="Normal 23 2 2 6" xfId="3582"/>
    <cellStyle name="Normal 23 2 2 6 2" xfId="11076"/>
    <cellStyle name="Normal 23 2 2 6_Year to Date" xfId="11077"/>
    <cellStyle name="Normal 23 2 2 7" xfId="11078"/>
    <cellStyle name="Normal 23 2 2_CS Indicators" xfId="3583"/>
    <cellStyle name="Normal 23 2 3" xfId="3584"/>
    <cellStyle name="Normal 23 2 3 2" xfId="3585"/>
    <cellStyle name="Normal 23 2 3 2 2" xfId="3586"/>
    <cellStyle name="Normal 23 2 3 2 2 2" xfId="3587"/>
    <cellStyle name="Normal 23 2 3 2 2 2 2" xfId="11079"/>
    <cellStyle name="Normal 23 2 3 2 2 2_Year to Date" xfId="11080"/>
    <cellStyle name="Normal 23 2 3 2 2 3" xfId="3588"/>
    <cellStyle name="Normal 23 2 3 2 2 3 2" xfId="11081"/>
    <cellStyle name="Normal 23 2 3 2 2 3_Year to Date" xfId="11082"/>
    <cellStyle name="Normal 23 2 3 2 2 4" xfId="11083"/>
    <cellStyle name="Normal 23 2 3 2 2_CS Indicators" xfId="3589"/>
    <cellStyle name="Normal 23 2 3 2 3" xfId="3590"/>
    <cellStyle name="Normal 23 2 3 2 3 2" xfId="11084"/>
    <cellStyle name="Normal 23 2 3 2 3_Year to Date" xfId="11085"/>
    <cellStyle name="Normal 23 2 3 2 4" xfId="3591"/>
    <cellStyle name="Normal 23 2 3 2 4 2" xfId="11086"/>
    <cellStyle name="Normal 23 2 3 2 4_Year to Date" xfId="11087"/>
    <cellStyle name="Normal 23 2 3 2 5" xfId="11088"/>
    <cellStyle name="Normal 23 2 3 2_CS Indicators" xfId="3592"/>
    <cellStyle name="Normal 23 2 3 3" xfId="3593"/>
    <cellStyle name="Normal 23 2 3 3 2" xfId="3594"/>
    <cellStyle name="Normal 23 2 3 3 2 2" xfId="11089"/>
    <cellStyle name="Normal 23 2 3 3 2_Year to Date" xfId="11090"/>
    <cellStyle name="Normal 23 2 3 3 3" xfId="3595"/>
    <cellStyle name="Normal 23 2 3 3 3 2" xfId="11091"/>
    <cellStyle name="Normal 23 2 3 3 3_Year to Date" xfId="11092"/>
    <cellStyle name="Normal 23 2 3 3 4" xfId="11093"/>
    <cellStyle name="Normal 23 2 3 3_CS Indicators" xfId="3596"/>
    <cellStyle name="Normal 23 2 3 4" xfId="3597"/>
    <cellStyle name="Normal 23 2 3 4 2" xfId="11094"/>
    <cellStyle name="Normal 23 2 3 4_Year to Date" xfId="11095"/>
    <cellStyle name="Normal 23 2 3 5" xfId="3598"/>
    <cellStyle name="Normal 23 2 3 5 2" xfId="11096"/>
    <cellStyle name="Normal 23 2 3 5_Year to Date" xfId="11097"/>
    <cellStyle name="Normal 23 2 3 6" xfId="11098"/>
    <cellStyle name="Normal 23 2 3_CS Indicators" xfId="3599"/>
    <cellStyle name="Normal 23 2 4" xfId="3600"/>
    <cellStyle name="Normal 23 2 4 2" xfId="3601"/>
    <cellStyle name="Normal 23 2 4 2 2" xfId="3602"/>
    <cellStyle name="Normal 23 2 4 2 2 2" xfId="11099"/>
    <cellStyle name="Normal 23 2 4 2 2_Year to Date" xfId="11100"/>
    <cellStyle name="Normal 23 2 4 2 3" xfId="3603"/>
    <cellStyle name="Normal 23 2 4 2 3 2" xfId="11101"/>
    <cellStyle name="Normal 23 2 4 2 3_Year to Date" xfId="11102"/>
    <cellStyle name="Normal 23 2 4 2 4" xfId="11103"/>
    <cellStyle name="Normal 23 2 4 2_CS Indicators" xfId="3604"/>
    <cellStyle name="Normal 23 2 4 3" xfId="3605"/>
    <cellStyle name="Normal 23 2 4 3 2" xfId="11104"/>
    <cellStyle name="Normal 23 2 4 3_Year to Date" xfId="11105"/>
    <cellStyle name="Normal 23 2 4 4" xfId="3606"/>
    <cellStyle name="Normal 23 2 4 4 2" xfId="11106"/>
    <cellStyle name="Normal 23 2 4 4_Year to Date" xfId="11107"/>
    <cellStyle name="Normal 23 2 4 5" xfId="11108"/>
    <cellStyle name="Normal 23 2 4_CS Indicators" xfId="3607"/>
    <cellStyle name="Normal 23 2 5" xfId="3608"/>
    <cellStyle name="Normal 23 2 5 2" xfId="3609"/>
    <cellStyle name="Normal 23 2 5 2 2" xfId="11109"/>
    <cellStyle name="Normal 23 2 5 2_Year to Date" xfId="11110"/>
    <cellStyle name="Normal 23 2 5 3" xfId="3610"/>
    <cellStyle name="Normal 23 2 5 3 2" xfId="11111"/>
    <cellStyle name="Normal 23 2 5 3_Year to Date" xfId="11112"/>
    <cellStyle name="Normal 23 2 5 4" xfId="11113"/>
    <cellStyle name="Normal 23 2 5_CS Indicators" xfId="3611"/>
    <cellStyle name="Normal 23 2 6" xfId="3612"/>
    <cellStyle name="Normal 23 2 6 2" xfId="11114"/>
    <cellStyle name="Normal 23 2 6_Year to Date" xfId="11115"/>
    <cellStyle name="Normal 23 2 7" xfId="3613"/>
    <cellStyle name="Normal 23 2 7 2" xfId="11116"/>
    <cellStyle name="Normal 23 2 7_Year to Date" xfId="11117"/>
    <cellStyle name="Normal 23 2 8" xfId="3614"/>
    <cellStyle name="Normal 23 2 9" xfId="3615"/>
    <cellStyle name="Normal 23 2_CS Indicators" xfId="3616"/>
    <cellStyle name="Normal 23 3" xfId="3617"/>
    <cellStyle name="Normal 23 3 2" xfId="3618"/>
    <cellStyle name="Normal 23 3 2 2" xfId="3619"/>
    <cellStyle name="Normal 23 3 2 2 2" xfId="3620"/>
    <cellStyle name="Normal 23 3 2 2 2 2" xfId="3621"/>
    <cellStyle name="Normal 23 3 2 2 2 2 2" xfId="3622"/>
    <cellStyle name="Normal 23 3 2 2 2 2 2 2" xfId="11118"/>
    <cellStyle name="Normal 23 3 2 2 2 2 2_Year to Date" xfId="11119"/>
    <cellStyle name="Normal 23 3 2 2 2 2 3" xfId="3623"/>
    <cellStyle name="Normal 23 3 2 2 2 2 3 2" xfId="11120"/>
    <cellStyle name="Normal 23 3 2 2 2 2 3_Year to Date" xfId="11121"/>
    <cellStyle name="Normal 23 3 2 2 2 2 4" xfId="11122"/>
    <cellStyle name="Normal 23 3 2 2 2 2_CS Indicators" xfId="3624"/>
    <cellStyle name="Normal 23 3 2 2 2 3" xfId="3625"/>
    <cellStyle name="Normal 23 3 2 2 2 3 2" xfId="11123"/>
    <cellStyle name="Normal 23 3 2 2 2 3_Year to Date" xfId="11124"/>
    <cellStyle name="Normal 23 3 2 2 2 4" xfId="3626"/>
    <cellStyle name="Normal 23 3 2 2 2 4 2" xfId="11125"/>
    <cellStyle name="Normal 23 3 2 2 2 4_Year to Date" xfId="11126"/>
    <cellStyle name="Normal 23 3 2 2 2 5" xfId="11127"/>
    <cellStyle name="Normal 23 3 2 2 2_CS Indicators" xfId="3627"/>
    <cellStyle name="Normal 23 3 2 2 3" xfId="3628"/>
    <cellStyle name="Normal 23 3 2 2 3 2" xfId="3629"/>
    <cellStyle name="Normal 23 3 2 2 3 2 2" xfId="11128"/>
    <cellStyle name="Normal 23 3 2 2 3 2_Year to Date" xfId="11129"/>
    <cellStyle name="Normal 23 3 2 2 3 3" xfId="3630"/>
    <cellStyle name="Normal 23 3 2 2 3 3 2" xfId="11130"/>
    <cellStyle name="Normal 23 3 2 2 3 3_Year to Date" xfId="11131"/>
    <cellStyle name="Normal 23 3 2 2 3 4" xfId="11132"/>
    <cellStyle name="Normal 23 3 2 2 3_CS Indicators" xfId="3631"/>
    <cellStyle name="Normal 23 3 2 2 4" xfId="3632"/>
    <cellStyle name="Normal 23 3 2 2 4 2" xfId="11133"/>
    <cellStyle name="Normal 23 3 2 2 4_Year to Date" xfId="11134"/>
    <cellStyle name="Normal 23 3 2 2 5" xfId="3633"/>
    <cellStyle name="Normal 23 3 2 2 5 2" xfId="11135"/>
    <cellStyle name="Normal 23 3 2 2 5_Year to Date" xfId="11136"/>
    <cellStyle name="Normal 23 3 2 2 6" xfId="11137"/>
    <cellStyle name="Normal 23 3 2 2_CS Indicators" xfId="3634"/>
    <cellStyle name="Normal 23 3 2 3" xfId="3635"/>
    <cellStyle name="Normal 23 3 2 3 2" xfId="3636"/>
    <cellStyle name="Normal 23 3 2 3 2 2" xfId="3637"/>
    <cellStyle name="Normal 23 3 2 3 2 2 2" xfId="11138"/>
    <cellStyle name="Normal 23 3 2 3 2 2_Year to Date" xfId="11139"/>
    <cellStyle name="Normal 23 3 2 3 2 3" xfId="3638"/>
    <cellStyle name="Normal 23 3 2 3 2 3 2" xfId="11140"/>
    <cellStyle name="Normal 23 3 2 3 2 3_Year to Date" xfId="11141"/>
    <cellStyle name="Normal 23 3 2 3 2 4" xfId="11142"/>
    <cellStyle name="Normal 23 3 2 3 2_CS Indicators" xfId="3639"/>
    <cellStyle name="Normal 23 3 2 3 3" xfId="3640"/>
    <cellStyle name="Normal 23 3 2 3 3 2" xfId="11143"/>
    <cellStyle name="Normal 23 3 2 3 3_Year to Date" xfId="11144"/>
    <cellStyle name="Normal 23 3 2 3 4" xfId="3641"/>
    <cellStyle name="Normal 23 3 2 3 4 2" xfId="11145"/>
    <cellStyle name="Normal 23 3 2 3 4_Year to Date" xfId="11146"/>
    <cellStyle name="Normal 23 3 2 3 5" xfId="11147"/>
    <cellStyle name="Normal 23 3 2 3_CS Indicators" xfId="3642"/>
    <cellStyle name="Normal 23 3 2 4" xfId="3643"/>
    <cellStyle name="Normal 23 3 2 4 2" xfId="3644"/>
    <cellStyle name="Normal 23 3 2 4 2 2" xfId="11148"/>
    <cellStyle name="Normal 23 3 2 4 2_Year to Date" xfId="11149"/>
    <cellStyle name="Normal 23 3 2 4 3" xfId="3645"/>
    <cellStyle name="Normal 23 3 2 4 3 2" xfId="11150"/>
    <cellStyle name="Normal 23 3 2 4 3_Year to Date" xfId="11151"/>
    <cellStyle name="Normal 23 3 2 4 4" xfId="11152"/>
    <cellStyle name="Normal 23 3 2 4_CS Indicators" xfId="3646"/>
    <cellStyle name="Normal 23 3 2 5" xfId="3647"/>
    <cellStyle name="Normal 23 3 2 5 2" xfId="11153"/>
    <cellStyle name="Normal 23 3 2 5_Year to Date" xfId="11154"/>
    <cellStyle name="Normal 23 3 2 6" xfId="3648"/>
    <cellStyle name="Normal 23 3 2 6 2" xfId="11155"/>
    <cellStyle name="Normal 23 3 2 6_Year to Date" xfId="11156"/>
    <cellStyle name="Normal 23 3 2 7" xfId="11157"/>
    <cellStyle name="Normal 23 3 2_CS Indicators" xfId="3649"/>
    <cellStyle name="Normal 23 3 3" xfId="3650"/>
    <cellStyle name="Normal 23 3 3 2" xfId="3651"/>
    <cellStyle name="Normal 23 3 3 2 2" xfId="3652"/>
    <cellStyle name="Normal 23 3 3 2 2 2" xfId="3653"/>
    <cellStyle name="Normal 23 3 3 2 2 2 2" xfId="11158"/>
    <cellStyle name="Normal 23 3 3 2 2 2_Year to Date" xfId="11159"/>
    <cellStyle name="Normal 23 3 3 2 2 3" xfId="3654"/>
    <cellStyle name="Normal 23 3 3 2 2 3 2" xfId="11160"/>
    <cellStyle name="Normal 23 3 3 2 2 3_Year to Date" xfId="11161"/>
    <cellStyle name="Normal 23 3 3 2 2 4" xfId="11162"/>
    <cellStyle name="Normal 23 3 3 2 2_CS Indicators" xfId="3655"/>
    <cellStyle name="Normal 23 3 3 2 3" xfId="3656"/>
    <cellStyle name="Normal 23 3 3 2 3 2" xfId="11163"/>
    <cellStyle name="Normal 23 3 3 2 3_Year to Date" xfId="11164"/>
    <cellStyle name="Normal 23 3 3 2 4" xfId="3657"/>
    <cellStyle name="Normal 23 3 3 2 4 2" xfId="11165"/>
    <cellStyle name="Normal 23 3 3 2 4_Year to Date" xfId="11166"/>
    <cellStyle name="Normal 23 3 3 2 5" xfId="11167"/>
    <cellStyle name="Normal 23 3 3 2_CS Indicators" xfId="3658"/>
    <cellStyle name="Normal 23 3 3 3" xfId="3659"/>
    <cellStyle name="Normal 23 3 3 3 2" xfId="3660"/>
    <cellStyle name="Normal 23 3 3 3 2 2" xfId="11168"/>
    <cellStyle name="Normal 23 3 3 3 2_Year to Date" xfId="11169"/>
    <cellStyle name="Normal 23 3 3 3 3" xfId="3661"/>
    <cellStyle name="Normal 23 3 3 3 3 2" xfId="11170"/>
    <cellStyle name="Normal 23 3 3 3 3_Year to Date" xfId="11171"/>
    <cellStyle name="Normal 23 3 3 3 4" xfId="11172"/>
    <cellStyle name="Normal 23 3 3 3_CS Indicators" xfId="3662"/>
    <cellStyle name="Normal 23 3 3 4" xfId="3663"/>
    <cellStyle name="Normal 23 3 3 4 2" xfId="11173"/>
    <cellStyle name="Normal 23 3 3 4_Year to Date" xfId="11174"/>
    <cellStyle name="Normal 23 3 3 5" xfId="3664"/>
    <cellStyle name="Normal 23 3 3 5 2" xfId="11175"/>
    <cellStyle name="Normal 23 3 3 5_Year to Date" xfId="11176"/>
    <cellStyle name="Normal 23 3 3 6" xfId="11177"/>
    <cellStyle name="Normal 23 3 3_CS Indicators" xfId="3665"/>
    <cellStyle name="Normal 23 3 4" xfId="3666"/>
    <cellStyle name="Normal 23 3 4 2" xfId="3667"/>
    <cellStyle name="Normal 23 3 4 2 2" xfId="3668"/>
    <cellStyle name="Normal 23 3 4 2 2 2" xfId="11178"/>
    <cellStyle name="Normal 23 3 4 2 2_Year to Date" xfId="11179"/>
    <cellStyle name="Normal 23 3 4 2 3" xfId="3669"/>
    <cellStyle name="Normal 23 3 4 2 3 2" xfId="11180"/>
    <cellStyle name="Normal 23 3 4 2 3_Year to Date" xfId="11181"/>
    <cellStyle name="Normal 23 3 4 2 4" xfId="11182"/>
    <cellStyle name="Normal 23 3 4 2_CS Indicators" xfId="3670"/>
    <cellStyle name="Normal 23 3 4 3" xfId="3671"/>
    <cellStyle name="Normal 23 3 4 3 2" xfId="11183"/>
    <cellStyle name="Normal 23 3 4 3_Year to Date" xfId="11184"/>
    <cellStyle name="Normal 23 3 4 4" xfId="3672"/>
    <cellStyle name="Normal 23 3 4 4 2" xfId="11185"/>
    <cellStyle name="Normal 23 3 4 4_Year to Date" xfId="11186"/>
    <cellStyle name="Normal 23 3 4 5" xfId="11187"/>
    <cellStyle name="Normal 23 3 4_CS Indicators" xfId="3673"/>
    <cellStyle name="Normal 23 3 5" xfId="3674"/>
    <cellStyle name="Normal 23 3 5 2" xfId="3675"/>
    <cellStyle name="Normal 23 3 5 2 2" xfId="11188"/>
    <cellStyle name="Normal 23 3 5 2_Year to Date" xfId="11189"/>
    <cellStyle name="Normal 23 3 5 3" xfId="3676"/>
    <cellStyle name="Normal 23 3 5 3 2" xfId="11190"/>
    <cellStyle name="Normal 23 3 5 3_Year to Date" xfId="11191"/>
    <cellStyle name="Normal 23 3 5 4" xfId="11192"/>
    <cellStyle name="Normal 23 3 5_CS Indicators" xfId="3677"/>
    <cellStyle name="Normal 23 3 6" xfId="3678"/>
    <cellStyle name="Normal 23 3 6 2" xfId="11193"/>
    <cellStyle name="Normal 23 3 6_Year to Date" xfId="11194"/>
    <cellStyle name="Normal 23 3 7" xfId="3679"/>
    <cellStyle name="Normal 23 3 7 2" xfId="11195"/>
    <cellStyle name="Normal 23 3 7_Year to Date" xfId="11196"/>
    <cellStyle name="Normal 23 3 8" xfId="11197"/>
    <cellStyle name="Normal 23 3_CS Indicators" xfId="3680"/>
    <cellStyle name="Normal 23 4" xfId="3681"/>
    <cellStyle name="Normal 23 4 2" xfId="3682"/>
    <cellStyle name="Normal 23 4 2 2" xfId="3683"/>
    <cellStyle name="Normal 23 4 2 2 2" xfId="3684"/>
    <cellStyle name="Normal 23 4 2 2 2 2" xfId="3685"/>
    <cellStyle name="Normal 23 4 2 2 2 2 2" xfId="3686"/>
    <cellStyle name="Normal 23 4 2 2 2 2 2 2" xfId="11198"/>
    <cellStyle name="Normal 23 4 2 2 2 2 2_Year to Date" xfId="11199"/>
    <cellStyle name="Normal 23 4 2 2 2 2 3" xfId="3687"/>
    <cellStyle name="Normal 23 4 2 2 2 2 3 2" xfId="11200"/>
    <cellStyle name="Normal 23 4 2 2 2 2 3_Year to Date" xfId="11201"/>
    <cellStyle name="Normal 23 4 2 2 2 2 4" xfId="11202"/>
    <cellStyle name="Normal 23 4 2 2 2 2_CS Indicators" xfId="3688"/>
    <cellStyle name="Normal 23 4 2 2 2 3" xfId="3689"/>
    <cellStyle name="Normal 23 4 2 2 2 3 2" xfId="11203"/>
    <cellStyle name="Normal 23 4 2 2 2 3_Year to Date" xfId="11204"/>
    <cellStyle name="Normal 23 4 2 2 2 4" xfId="3690"/>
    <cellStyle name="Normal 23 4 2 2 2 4 2" xfId="11205"/>
    <cellStyle name="Normal 23 4 2 2 2 4_Year to Date" xfId="11206"/>
    <cellStyle name="Normal 23 4 2 2 2 5" xfId="11207"/>
    <cellStyle name="Normal 23 4 2 2 2_CS Indicators" xfId="3691"/>
    <cellStyle name="Normal 23 4 2 2 3" xfId="3692"/>
    <cellStyle name="Normal 23 4 2 2 3 2" xfId="3693"/>
    <cellStyle name="Normal 23 4 2 2 3 2 2" xfId="11208"/>
    <cellStyle name="Normal 23 4 2 2 3 2_Year to Date" xfId="11209"/>
    <cellStyle name="Normal 23 4 2 2 3 3" xfId="3694"/>
    <cellStyle name="Normal 23 4 2 2 3 3 2" xfId="11210"/>
    <cellStyle name="Normal 23 4 2 2 3 3_Year to Date" xfId="11211"/>
    <cellStyle name="Normal 23 4 2 2 3 4" xfId="11212"/>
    <cellStyle name="Normal 23 4 2 2 3_CS Indicators" xfId="3695"/>
    <cellStyle name="Normal 23 4 2 2 4" xfId="3696"/>
    <cellStyle name="Normal 23 4 2 2 4 2" xfId="11213"/>
    <cellStyle name="Normal 23 4 2 2 4_Year to Date" xfId="11214"/>
    <cellStyle name="Normal 23 4 2 2 5" xfId="3697"/>
    <cellStyle name="Normal 23 4 2 2 5 2" xfId="11215"/>
    <cellStyle name="Normal 23 4 2 2 5_Year to Date" xfId="11216"/>
    <cellStyle name="Normal 23 4 2 2 6" xfId="11217"/>
    <cellStyle name="Normal 23 4 2 2_CS Indicators" xfId="3698"/>
    <cellStyle name="Normal 23 4 2 3" xfId="3699"/>
    <cellStyle name="Normal 23 4 2 3 2" xfId="3700"/>
    <cellStyle name="Normal 23 4 2 3 2 2" xfId="3701"/>
    <cellStyle name="Normal 23 4 2 3 2 2 2" xfId="11218"/>
    <cellStyle name="Normal 23 4 2 3 2 2_Year to Date" xfId="11219"/>
    <cellStyle name="Normal 23 4 2 3 2 3" xfId="3702"/>
    <cellStyle name="Normal 23 4 2 3 2 3 2" xfId="11220"/>
    <cellStyle name="Normal 23 4 2 3 2 3_Year to Date" xfId="11221"/>
    <cellStyle name="Normal 23 4 2 3 2 4" xfId="11222"/>
    <cellStyle name="Normal 23 4 2 3 2_CS Indicators" xfId="3703"/>
    <cellStyle name="Normal 23 4 2 3 3" xfId="3704"/>
    <cellStyle name="Normal 23 4 2 3 3 2" xfId="11223"/>
    <cellStyle name="Normal 23 4 2 3 3_Year to Date" xfId="11224"/>
    <cellStyle name="Normal 23 4 2 3 4" xfId="3705"/>
    <cellStyle name="Normal 23 4 2 3 4 2" xfId="11225"/>
    <cellStyle name="Normal 23 4 2 3 4_Year to Date" xfId="11226"/>
    <cellStyle name="Normal 23 4 2 3 5" xfId="11227"/>
    <cellStyle name="Normal 23 4 2 3_CS Indicators" xfId="3706"/>
    <cellStyle name="Normal 23 4 2 4" xfId="3707"/>
    <cellStyle name="Normal 23 4 2 4 2" xfId="3708"/>
    <cellStyle name="Normal 23 4 2 4 2 2" xfId="11228"/>
    <cellStyle name="Normal 23 4 2 4 2_Year to Date" xfId="11229"/>
    <cellStyle name="Normal 23 4 2 4 3" xfId="3709"/>
    <cellStyle name="Normal 23 4 2 4 3 2" xfId="11230"/>
    <cellStyle name="Normal 23 4 2 4 3_Year to Date" xfId="11231"/>
    <cellStyle name="Normal 23 4 2 4 4" xfId="11232"/>
    <cellStyle name="Normal 23 4 2 4_CS Indicators" xfId="3710"/>
    <cellStyle name="Normal 23 4 2 5" xfId="3711"/>
    <cellStyle name="Normal 23 4 2 5 2" xfId="11233"/>
    <cellStyle name="Normal 23 4 2 5_Year to Date" xfId="11234"/>
    <cellStyle name="Normal 23 4 2 6" xfId="3712"/>
    <cellStyle name="Normal 23 4 2 6 2" xfId="11235"/>
    <cellStyle name="Normal 23 4 2 6_Year to Date" xfId="11236"/>
    <cellStyle name="Normal 23 4 2 7" xfId="11237"/>
    <cellStyle name="Normal 23 4 2_CS Indicators" xfId="3713"/>
    <cellStyle name="Normal 23 4 3" xfId="3714"/>
    <cellStyle name="Normal 23 4 3 2" xfId="3715"/>
    <cellStyle name="Normal 23 4 3 2 2" xfId="3716"/>
    <cellStyle name="Normal 23 4 3 2 2 2" xfId="3717"/>
    <cellStyle name="Normal 23 4 3 2 2 2 2" xfId="11238"/>
    <cellStyle name="Normal 23 4 3 2 2 2_Year to Date" xfId="11239"/>
    <cellStyle name="Normal 23 4 3 2 2 3" xfId="3718"/>
    <cellStyle name="Normal 23 4 3 2 2 3 2" xfId="11240"/>
    <cellStyle name="Normal 23 4 3 2 2 3_Year to Date" xfId="11241"/>
    <cellStyle name="Normal 23 4 3 2 2 4" xfId="11242"/>
    <cellStyle name="Normal 23 4 3 2 2_CS Indicators" xfId="3719"/>
    <cellStyle name="Normal 23 4 3 2 3" xfId="3720"/>
    <cellStyle name="Normal 23 4 3 2 3 2" xfId="11243"/>
    <cellStyle name="Normal 23 4 3 2 3_Year to Date" xfId="11244"/>
    <cellStyle name="Normal 23 4 3 2 4" xfId="3721"/>
    <cellStyle name="Normal 23 4 3 2 4 2" xfId="11245"/>
    <cellStyle name="Normal 23 4 3 2 4_Year to Date" xfId="11246"/>
    <cellStyle name="Normal 23 4 3 2 5" xfId="11247"/>
    <cellStyle name="Normal 23 4 3 2_CS Indicators" xfId="3722"/>
    <cellStyle name="Normal 23 4 3 3" xfId="3723"/>
    <cellStyle name="Normal 23 4 3 3 2" xfId="3724"/>
    <cellStyle name="Normal 23 4 3 3 2 2" xfId="11248"/>
    <cellStyle name="Normal 23 4 3 3 2_Year to Date" xfId="11249"/>
    <cellStyle name="Normal 23 4 3 3 3" xfId="3725"/>
    <cellStyle name="Normal 23 4 3 3 3 2" xfId="11250"/>
    <cellStyle name="Normal 23 4 3 3 3_Year to Date" xfId="11251"/>
    <cellStyle name="Normal 23 4 3 3 4" xfId="11252"/>
    <cellStyle name="Normal 23 4 3 3_CS Indicators" xfId="3726"/>
    <cellStyle name="Normal 23 4 3 4" xfId="3727"/>
    <cellStyle name="Normal 23 4 3 4 2" xfId="11253"/>
    <cellStyle name="Normal 23 4 3 4_Year to Date" xfId="11254"/>
    <cellStyle name="Normal 23 4 3 5" xfId="3728"/>
    <cellStyle name="Normal 23 4 3 5 2" xfId="11255"/>
    <cellStyle name="Normal 23 4 3 5_Year to Date" xfId="11256"/>
    <cellStyle name="Normal 23 4 3 6" xfId="11257"/>
    <cellStyle name="Normal 23 4 3_CS Indicators" xfId="3729"/>
    <cellStyle name="Normal 23 4 4" xfId="3730"/>
    <cellStyle name="Normal 23 4 4 2" xfId="3731"/>
    <cellStyle name="Normal 23 4 4 2 2" xfId="3732"/>
    <cellStyle name="Normal 23 4 4 2 2 2" xfId="11258"/>
    <cellStyle name="Normal 23 4 4 2 2_Year to Date" xfId="11259"/>
    <cellStyle name="Normal 23 4 4 2 3" xfId="3733"/>
    <cellStyle name="Normal 23 4 4 2 3 2" xfId="11260"/>
    <cellStyle name="Normal 23 4 4 2 3_Year to Date" xfId="11261"/>
    <cellStyle name="Normal 23 4 4 2 4" xfId="11262"/>
    <cellStyle name="Normal 23 4 4 2_CS Indicators" xfId="3734"/>
    <cellStyle name="Normal 23 4 4 3" xfId="3735"/>
    <cellStyle name="Normal 23 4 4 3 2" xfId="11263"/>
    <cellStyle name="Normal 23 4 4 3_Year to Date" xfId="11264"/>
    <cellStyle name="Normal 23 4 4 4" xfId="3736"/>
    <cellStyle name="Normal 23 4 4 4 2" xfId="11265"/>
    <cellStyle name="Normal 23 4 4 4_Year to Date" xfId="11266"/>
    <cellStyle name="Normal 23 4 4 5" xfId="11267"/>
    <cellStyle name="Normal 23 4 4_CS Indicators" xfId="3737"/>
    <cellStyle name="Normal 23 4 5" xfId="3738"/>
    <cellStyle name="Normal 23 4 5 2" xfId="3739"/>
    <cellStyle name="Normal 23 4 5 2 2" xfId="11268"/>
    <cellStyle name="Normal 23 4 5 2_Year to Date" xfId="11269"/>
    <cellStyle name="Normal 23 4 5 3" xfId="3740"/>
    <cellStyle name="Normal 23 4 5 3 2" xfId="11270"/>
    <cellStyle name="Normal 23 4 5 3_Year to Date" xfId="11271"/>
    <cellStyle name="Normal 23 4 5 4" xfId="11272"/>
    <cellStyle name="Normal 23 4 5_CS Indicators" xfId="3741"/>
    <cellStyle name="Normal 23 4 6" xfId="3742"/>
    <cellStyle name="Normal 23 4 6 2" xfId="11273"/>
    <cellStyle name="Normal 23 4 6_Year to Date" xfId="11274"/>
    <cellStyle name="Normal 23 4 7" xfId="3743"/>
    <cellStyle name="Normal 23 4 7 2" xfId="11275"/>
    <cellStyle name="Normal 23 4 7_Year to Date" xfId="11276"/>
    <cellStyle name="Normal 23 4 8" xfId="11277"/>
    <cellStyle name="Normal 23 4_CS Indicators" xfId="3744"/>
    <cellStyle name="Normal 23 5" xfId="3745"/>
    <cellStyle name="Normal 23 5 2" xfId="3746"/>
    <cellStyle name="Normal 23 5 2 2" xfId="3747"/>
    <cellStyle name="Normal 23 5 2 2 2" xfId="3748"/>
    <cellStyle name="Normal 23 5 2 2 2 2" xfId="3749"/>
    <cellStyle name="Normal 23 5 2 2 2 2 2" xfId="11278"/>
    <cellStyle name="Normal 23 5 2 2 2 2_Year to Date" xfId="11279"/>
    <cellStyle name="Normal 23 5 2 2 2 3" xfId="3750"/>
    <cellStyle name="Normal 23 5 2 2 2 3 2" xfId="11280"/>
    <cellStyle name="Normal 23 5 2 2 2 3_Year to Date" xfId="11281"/>
    <cellStyle name="Normal 23 5 2 2 2 4" xfId="11282"/>
    <cellStyle name="Normal 23 5 2 2 2_CS Indicators" xfId="3751"/>
    <cellStyle name="Normal 23 5 2 2 3" xfId="3752"/>
    <cellStyle name="Normal 23 5 2 2 3 2" xfId="11283"/>
    <cellStyle name="Normal 23 5 2 2 3_Year to Date" xfId="11284"/>
    <cellStyle name="Normal 23 5 2 2 4" xfId="3753"/>
    <cellStyle name="Normal 23 5 2 2 4 2" xfId="11285"/>
    <cellStyle name="Normal 23 5 2 2 4_Year to Date" xfId="11286"/>
    <cellStyle name="Normal 23 5 2 2 5" xfId="11287"/>
    <cellStyle name="Normal 23 5 2 2_CS Indicators" xfId="3754"/>
    <cellStyle name="Normal 23 5 2 3" xfId="3755"/>
    <cellStyle name="Normal 23 5 2 3 2" xfId="3756"/>
    <cellStyle name="Normal 23 5 2 3 2 2" xfId="11288"/>
    <cellStyle name="Normal 23 5 2 3 2_Year to Date" xfId="11289"/>
    <cellStyle name="Normal 23 5 2 3 3" xfId="3757"/>
    <cellStyle name="Normal 23 5 2 3 3 2" xfId="11290"/>
    <cellStyle name="Normal 23 5 2 3 3_Year to Date" xfId="11291"/>
    <cellStyle name="Normal 23 5 2 3 4" xfId="11292"/>
    <cellStyle name="Normal 23 5 2 3_CS Indicators" xfId="3758"/>
    <cellStyle name="Normal 23 5 2 4" xfId="3759"/>
    <cellStyle name="Normal 23 5 2 4 2" xfId="11293"/>
    <cellStyle name="Normal 23 5 2 4_Year to Date" xfId="11294"/>
    <cellStyle name="Normal 23 5 2 5" xfId="3760"/>
    <cellStyle name="Normal 23 5 2 5 2" xfId="11295"/>
    <cellStyle name="Normal 23 5 2 5_Year to Date" xfId="11296"/>
    <cellStyle name="Normal 23 5 2 6" xfId="11297"/>
    <cellStyle name="Normal 23 5 2_CS Indicators" xfId="3761"/>
    <cellStyle name="Normal 23 5 3" xfId="3762"/>
    <cellStyle name="Normal 23 5 3 2" xfId="3763"/>
    <cellStyle name="Normal 23 5 3 2 2" xfId="3764"/>
    <cellStyle name="Normal 23 5 3 2 2 2" xfId="11298"/>
    <cellStyle name="Normal 23 5 3 2 2_Year to Date" xfId="11299"/>
    <cellStyle name="Normal 23 5 3 2 3" xfId="3765"/>
    <cellStyle name="Normal 23 5 3 2 3 2" xfId="11300"/>
    <cellStyle name="Normal 23 5 3 2 3_Year to Date" xfId="11301"/>
    <cellStyle name="Normal 23 5 3 2 4" xfId="11302"/>
    <cellStyle name="Normal 23 5 3 2_CS Indicators" xfId="3766"/>
    <cellStyle name="Normal 23 5 3 3" xfId="3767"/>
    <cellStyle name="Normal 23 5 3 3 2" xfId="11303"/>
    <cellStyle name="Normal 23 5 3 3_Year to Date" xfId="11304"/>
    <cellStyle name="Normal 23 5 3 4" xfId="3768"/>
    <cellStyle name="Normal 23 5 3 4 2" xfId="11305"/>
    <cellStyle name="Normal 23 5 3 4_Year to Date" xfId="11306"/>
    <cellStyle name="Normal 23 5 3 5" xfId="11307"/>
    <cellStyle name="Normal 23 5 3_CS Indicators" xfId="3769"/>
    <cellStyle name="Normal 23 5 4" xfId="3770"/>
    <cellStyle name="Normal 23 5 4 2" xfId="3771"/>
    <cellStyle name="Normal 23 5 4 2 2" xfId="11308"/>
    <cellStyle name="Normal 23 5 4 2_Year to Date" xfId="11309"/>
    <cellStyle name="Normal 23 5 4 3" xfId="3772"/>
    <cellStyle name="Normal 23 5 4 3 2" xfId="11310"/>
    <cellStyle name="Normal 23 5 4 3_Year to Date" xfId="11311"/>
    <cellStyle name="Normal 23 5 4 4" xfId="11312"/>
    <cellStyle name="Normal 23 5 4_CS Indicators" xfId="3773"/>
    <cellStyle name="Normal 23 5 5" xfId="3774"/>
    <cellStyle name="Normal 23 5 5 2" xfId="11313"/>
    <cellStyle name="Normal 23 5 5_Year to Date" xfId="11314"/>
    <cellStyle name="Normal 23 5 6" xfId="3775"/>
    <cellStyle name="Normal 23 5 6 2" xfId="11315"/>
    <cellStyle name="Normal 23 5 6_Year to Date" xfId="11316"/>
    <cellStyle name="Normal 23 5 7" xfId="11317"/>
    <cellStyle name="Normal 23 5_CS Indicators" xfId="3776"/>
    <cellStyle name="Normal 23 6" xfId="3777"/>
    <cellStyle name="Normal 23 6 2" xfId="3778"/>
    <cellStyle name="Normal 23 6 2 2" xfId="3779"/>
    <cellStyle name="Normal 23 6 2 2 2" xfId="3780"/>
    <cellStyle name="Normal 23 6 2 2 2 2" xfId="11318"/>
    <cellStyle name="Normal 23 6 2 2 2_Year to Date" xfId="11319"/>
    <cellStyle name="Normal 23 6 2 2 3" xfId="3781"/>
    <cellStyle name="Normal 23 6 2 2 3 2" xfId="11320"/>
    <cellStyle name="Normal 23 6 2 2 3_Year to Date" xfId="11321"/>
    <cellStyle name="Normal 23 6 2 2 4" xfId="11322"/>
    <cellStyle name="Normal 23 6 2 2_CS Indicators" xfId="3782"/>
    <cellStyle name="Normal 23 6 2 3" xfId="3783"/>
    <cellStyle name="Normal 23 6 2 3 2" xfId="11323"/>
    <cellStyle name="Normal 23 6 2 3_Year to Date" xfId="11324"/>
    <cellStyle name="Normal 23 6 2 4" xfId="3784"/>
    <cellStyle name="Normal 23 6 2 4 2" xfId="11325"/>
    <cellStyle name="Normal 23 6 2 4_Year to Date" xfId="11326"/>
    <cellStyle name="Normal 23 6 2 5" xfId="11327"/>
    <cellStyle name="Normal 23 6 2_CS Indicators" xfId="3785"/>
    <cellStyle name="Normal 23 6 3" xfId="3786"/>
    <cellStyle name="Normal 23 6 3 2" xfId="3787"/>
    <cellStyle name="Normal 23 6 3 2 2" xfId="11328"/>
    <cellStyle name="Normal 23 6 3 2_Year to Date" xfId="11329"/>
    <cellStyle name="Normal 23 6 3 3" xfId="3788"/>
    <cellStyle name="Normal 23 6 3 3 2" xfId="11330"/>
    <cellStyle name="Normal 23 6 3 3_Year to Date" xfId="11331"/>
    <cellStyle name="Normal 23 6 3 4" xfId="11332"/>
    <cellStyle name="Normal 23 6 3_CS Indicators" xfId="3789"/>
    <cellStyle name="Normal 23 6 4" xfId="3790"/>
    <cellStyle name="Normal 23 6 4 2" xfId="11333"/>
    <cellStyle name="Normal 23 6 4_Year to Date" xfId="11334"/>
    <cellStyle name="Normal 23 6 5" xfId="3791"/>
    <cellStyle name="Normal 23 6 5 2" xfId="11335"/>
    <cellStyle name="Normal 23 6 5_Year to Date" xfId="11336"/>
    <cellStyle name="Normal 23 6 6" xfId="11337"/>
    <cellStyle name="Normal 23 6_CS Indicators" xfId="3792"/>
    <cellStyle name="Normal 23 7" xfId="3793"/>
    <cellStyle name="Normal 23 7 2" xfId="3794"/>
    <cellStyle name="Normal 23 7 2 2" xfId="3795"/>
    <cellStyle name="Normal 23 7 2 2 2" xfId="11338"/>
    <cellStyle name="Normal 23 7 2 2_Year to Date" xfId="11339"/>
    <cellStyle name="Normal 23 7 2 3" xfId="3796"/>
    <cellStyle name="Normal 23 7 2 3 2" xfId="11340"/>
    <cellStyle name="Normal 23 7 2 3_Year to Date" xfId="11341"/>
    <cellStyle name="Normal 23 7 2 4" xfId="11342"/>
    <cellStyle name="Normal 23 7 2_CS Indicators" xfId="3797"/>
    <cellStyle name="Normal 23 7 3" xfId="3798"/>
    <cellStyle name="Normal 23 7 3 2" xfId="11343"/>
    <cellStyle name="Normal 23 7 3_Year to Date" xfId="11344"/>
    <cellStyle name="Normal 23 7 4" xfId="3799"/>
    <cellStyle name="Normal 23 7 4 2" xfId="11345"/>
    <cellStyle name="Normal 23 7 4_Year to Date" xfId="11346"/>
    <cellStyle name="Normal 23 7 5" xfId="11347"/>
    <cellStyle name="Normal 23 7_CS Indicators" xfId="3800"/>
    <cellStyle name="Normal 23 8" xfId="3801"/>
    <cellStyle name="Normal 23 8 2" xfId="3802"/>
    <cellStyle name="Normal 23 8 2 2" xfId="11348"/>
    <cellStyle name="Normal 23 8 2_Year to Date" xfId="11349"/>
    <cellStyle name="Normal 23 8 3" xfId="3803"/>
    <cellStyle name="Normal 23 8 3 2" xfId="11350"/>
    <cellStyle name="Normal 23 8 3_Year to Date" xfId="11351"/>
    <cellStyle name="Normal 23 8 4" xfId="11352"/>
    <cellStyle name="Normal 23 8_CS Indicators" xfId="3804"/>
    <cellStyle name="Normal 23 9" xfId="3805"/>
    <cellStyle name="Normal 23 9 2" xfId="11353"/>
    <cellStyle name="Normal 23 9_Year to Date" xfId="11354"/>
    <cellStyle name="Normal 23_CS Indicators" xfId="3806"/>
    <cellStyle name="Normal 230" xfId="17568"/>
    <cellStyle name="Normal 231" xfId="17569"/>
    <cellStyle name="Normal 232" xfId="17570"/>
    <cellStyle name="Normal 233" xfId="17571"/>
    <cellStyle name="Normal 234" xfId="17572"/>
    <cellStyle name="Normal 235" xfId="17573"/>
    <cellStyle name="Normal 236" xfId="17574"/>
    <cellStyle name="Normal 237" xfId="17575"/>
    <cellStyle name="Normal 238" xfId="17576"/>
    <cellStyle name="Normal 239" xfId="17577"/>
    <cellStyle name="Normal 24" xfId="3807"/>
    <cellStyle name="Normal 24 10" xfId="3808"/>
    <cellStyle name="Normal 24 10 2" xfId="11355"/>
    <cellStyle name="Normal 24 10_Year to Date" xfId="11356"/>
    <cellStyle name="Normal 24 11" xfId="3809"/>
    <cellStyle name="Normal 24 11 2" xfId="3810"/>
    <cellStyle name="Normal 24 12" xfId="3811"/>
    <cellStyle name="Normal 24 13" xfId="3812"/>
    <cellStyle name="Normal 24 2" xfId="3813"/>
    <cellStyle name="Normal 24 2 2" xfId="3814"/>
    <cellStyle name="Normal 24 2 2 2" xfId="3815"/>
    <cellStyle name="Normal 24 2 2 2 2" xfId="3816"/>
    <cellStyle name="Normal 24 2 2 2 2 2" xfId="3817"/>
    <cellStyle name="Normal 24 2 2 2 2 2 2" xfId="3818"/>
    <cellStyle name="Normal 24 2 2 2 2 2 2 2" xfId="11357"/>
    <cellStyle name="Normal 24 2 2 2 2 2 2_Year to Date" xfId="11358"/>
    <cellStyle name="Normal 24 2 2 2 2 2 3" xfId="3819"/>
    <cellStyle name="Normal 24 2 2 2 2 2 3 2" xfId="11359"/>
    <cellStyle name="Normal 24 2 2 2 2 2 3_Year to Date" xfId="11360"/>
    <cellStyle name="Normal 24 2 2 2 2 2 4" xfId="11361"/>
    <cellStyle name="Normal 24 2 2 2 2 2_CS Indicators" xfId="3820"/>
    <cellStyle name="Normal 24 2 2 2 2 3" xfId="3821"/>
    <cellStyle name="Normal 24 2 2 2 2 3 2" xfId="11362"/>
    <cellStyle name="Normal 24 2 2 2 2 3_Year to Date" xfId="11363"/>
    <cellStyle name="Normal 24 2 2 2 2 4" xfId="3822"/>
    <cellStyle name="Normal 24 2 2 2 2 4 2" xfId="11364"/>
    <cellStyle name="Normal 24 2 2 2 2 4_Year to Date" xfId="11365"/>
    <cellStyle name="Normal 24 2 2 2 2 5" xfId="11366"/>
    <cellStyle name="Normal 24 2 2 2 2_CS Indicators" xfId="3823"/>
    <cellStyle name="Normal 24 2 2 2 3" xfId="3824"/>
    <cellStyle name="Normal 24 2 2 2 3 2" xfId="3825"/>
    <cellStyle name="Normal 24 2 2 2 3 2 2" xfId="11367"/>
    <cellStyle name="Normal 24 2 2 2 3 2_Year to Date" xfId="11368"/>
    <cellStyle name="Normal 24 2 2 2 3 3" xfId="3826"/>
    <cellStyle name="Normal 24 2 2 2 3 3 2" xfId="11369"/>
    <cellStyle name="Normal 24 2 2 2 3 3_Year to Date" xfId="11370"/>
    <cellStyle name="Normal 24 2 2 2 3 4" xfId="11371"/>
    <cellStyle name="Normal 24 2 2 2 3_CS Indicators" xfId="3827"/>
    <cellStyle name="Normal 24 2 2 2 4" xfId="3828"/>
    <cellStyle name="Normal 24 2 2 2 4 2" xfId="11372"/>
    <cellStyle name="Normal 24 2 2 2 4_Year to Date" xfId="11373"/>
    <cellStyle name="Normal 24 2 2 2 5" xfId="3829"/>
    <cellStyle name="Normal 24 2 2 2 5 2" xfId="11374"/>
    <cellStyle name="Normal 24 2 2 2 5_Year to Date" xfId="11375"/>
    <cellStyle name="Normal 24 2 2 2 6" xfId="11376"/>
    <cellStyle name="Normal 24 2 2 2_CS Indicators" xfId="3830"/>
    <cellStyle name="Normal 24 2 2 3" xfId="3831"/>
    <cellStyle name="Normal 24 2 2 3 2" xfId="3832"/>
    <cellStyle name="Normal 24 2 2 3 2 2" xfId="3833"/>
    <cellStyle name="Normal 24 2 2 3 2 2 2" xfId="11377"/>
    <cellStyle name="Normal 24 2 2 3 2 2_Year to Date" xfId="11378"/>
    <cellStyle name="Normal 24 2 2 3 2 3" xfId="3834"/>
    <cellStyle name="Normal 24 2 2 3 2 3 2" xfId="11379"/>
    <cellStyle name="Normal 24 2 2 3 2 3_Year to Date" xfId="11380"/>
    <cellStyle name="Normal 24 2 2 3 2 4" xfId="11381"/>
    <cellStyle name="Normal 24 2 2 3 2_CS Indicators" xfId="3835"/>
    <cellStyle name="Normal 24 2 2 3 3" xfId="3836"/>
    <cellStyle name="Normal 24 2 2 3 3 2" xfId="11382"/>
    <cellStyle name="Normal 24 2 2 3 3_Year to Date" xfId="11383"/>
    <cellStyle name="Normal 24 2 2 3 4" xfId="3837"/>
    <cellStyle name="Normal 24 2 2 3 4 2" xfId="11384"/>
    <cellStyle name="Normal 24 2 2 3 4_Year to Date" xfId="11385"/>
    <cellStyle name="Normal 24 2 2 3 5" xfId="11386"/>
    <cellStyle name="Normal 24 2 2 3_CS Indicators" xfId="3838"/>
    <cellStyle name="Normal 24 2 2 4" xfId="3839"/>
    <cellStyle name="Normal 24 2 2 4 2" xfId="3840"/>
    <cellStyle name="Normal 24 2 2 4 2 2" xfId="11387"/>
    <cellStyle name="Normal 24 2 2 4 2_Year to Date" xfId="11388"/>
    <cellStyle name="Normal 24 2 2 4 3" xfId="3841"/>
    <cellStyle name="Normal 24 2 2 4 3 2" xfId="11389"/>
    <cellStyle name="Normal 24 2 2 4 3_Year to Date" xfId="11390"/>
    <cellStyle name="Normal 24 2 2 4 4" xfId="11391"/>
    <cellStyle name="Normal 24 2 2 4_CS Indicators" xfId="3842"/>
    <cellStyle name="Normal 24 2 2 5" xfId="3843"/>
    <cellStyle name="Normal 24 2 2 5 2" xfId="11392"/>
    <cellStyle name="Normal 24 2 2 5_Year to Date" xfId="11393"/>
    <cellStyle name="Normal 24 2 2 6" xfId="3844"/>
    <cellStyle name="Normal 24 2 2 6 2" xfId="11394"/>
    <cellStyle name="Normal 24 2 2 6_Year to Date" xfId="11395"/>
    <cellStyle name="Normal 24 2 2 7" xfId="11396"/>
    <cellStyle name="Normal 24 2 2_CS Indicators" xfId="3845"/>
    <cellStyle name="Normal 24 2 3" xfId="3846"/>
    <cellStyle name="Normal 24 2 3 2" xfId="3847"/>
    <cellStyle name="Normal 24 2 3 2 2" xfId="3848"/>
    <cellStyle name="Normal 24 2 3 2 2 2" xfId="3849"/>
    <cellStyle name="Normal 24 2 3 2 2 2 2" xfId="11397"/>
    <cellStyle name="Normal 24 2 3 2 2 2_Year to Date" xfId="11398"/>
    <cellStyle name="Normal 24 2 3 2 2 3" xfId="3850"/>
    <cellStyle name="Normal 24 2 3 2 2 3 2" xfId="11399"/>
    <cellStyle name="Normal 24 2 3 2 2 3_Year to Date" xfId="11400"/>
    <cellStyle name="Normal 24 2 3 2 2 4" xfId="11401"/>
    <cellStyle name="Normal 24 2 3 2 2_CS Indicators" xfId="3851"/>
    <cellStyle name="Normal 24 2 3 2 3" xfId="3852"/>
    <cellStyle name="Normal 24 2 3 2 3 2" xfId="11402"/>
    <cellStyle name="Normal 24 2 3 2 3_Year to Date" xfId="11403"/>
    <cellStyle name="Normal 24 2 3 2 4" xfId="3853"/>
    <cellStyle name="Normal 24 2 3 2 4 2" xfId="11404"/>
    <cellStyle name="Normal 24 2 3 2 4_Year to Date" xfId="11405"/>
    <cellStyle name="Normal 24 2 3 2 5" xfId="11406"/>
    <cellStyle name="Normal 24 2 3 2_CS Indicators" xfId="3854"/>
    <cellStyle name="Normal 24 2 3 3" xfId="3855"/>
    <cellStyle name="Normal 24 2 3 3 2" xfId="3856"/>
    <cellStyle name="Normal 24 2 3 3 2 2" xfId="11407"/>
    <cellStyle name="Normal 24 2 3 3 2_Year to Date" xfId="11408"/>
    <cellStyle name="Normal 24 2 3 3 3" xfId="3857"/>
    <cellStyle name="Normal 24 2 3 3 3 2" xfId="11409"/>
    <cellStyle name="Normal 24 2 3 3 3_Year to Date" xfId="11410"/>
    <cellStyle name="Normal 24 2 3 3 4" xfId="11411"/>
    <cellStyle name="Normal 24 2 3 3_CS Indicators" xfId="3858"/>
    <cellStyle name="Normal 24 2 3 4" xfId="3859"/>
    <cellStyle name="Normal 24 2 3 4 2" xfId="11412"/>
    <cellStyle name="Normal 24 2 3 4_Year to Date" xfId="11413"/>
    <cellStyle name="Normal 24 2 3 5" xfId="3860"/>
    <cellStyle name="Normal 24 2 3 5 2" xfId="11414"/>
    <cellStyle name="Normal 24 2 3 5_Year to Date" xfId="11415"/>
    <cellStyle name="Normal 24 2 3 6" xfId="11416"/>
    <cellStyle name="Normal 24 2 3_CS Indicators" xfId="3861"/>
    <cellStyle name="Normal 24 2 4" xfId="3862"/>
    <cellStyle name="Normal 24 2 4 2" xfId="3863"/>
    <cellStyle name="Normal 24 2 4 2 2" xfId="3864"/>
    <cellStyle name="Normal 24 2 4 2 2 2" xfId="11417"/>
    <cellStyle name="Normal 24 2 4 2 2_Year to Date" xfId="11418"/>
    <cellStyle name="Normal 24 2 4 2 3" xfId="3865"/>
    <cellStyle name="Normal 24 2 4 2 3 2" xfId="11419"/>
    <cellStyle name="Normal 24 2 4 2 3_Year to Date" xfId="11420"/>
    <cellStyle name="Normal 24 2 4 2 4" xfId="11421"/>
    <cellStyle name="Normal 24 2 4 2_CS Indicators" xfId="3866"/>
    <cellStyle name="Normal 24 2 4 3" xfId="3867"/>
    <cellStyle name="Normal 24 2 4 3 2" xfId="11422"/>
    <cellStyle name="Normal 24 2 4 3_Year to Date" xfId="11423"/>
    <cellStyle name="Normal 24 2 4 4" xfId="3868"/>
    <cellStyle name="Normal 24 2 4 4 2" xfId="11424"/>
    <cellStyle name="Normal 24 2 4 4_Year to Date" xfId="11425"/>
    <cellStyle name="Normal 24 2 4 5" xfId="11426"/>
    <cellStyle name="Normal 24 2 4_CS Indicators" xfId="3869"/>
    <cellStyle name="Normal 24 2 5" xfId="3870"/>
    <cellStyle name="Normal 24 2 5 2" xfId="3871"/>
    <cellStyle name="Normal 24 2 5 2 2" xfId="11427"/>
    <cellStyle name="Normal 24 2 5 2_Year to Date" xfId="11428"/>
    <cellStyle name="Normal 24 2 5 3" xfId="3872"/>
    <cellStyle name="Normal 24 2 5 3 2" xfId="11429"/>
    <cellStyle name="Normal 24 2 5 3_Year to Date" xfId="11430"/>
    <cellStyle name="Normal 24 2 5 4" xfId="11431"/>
    <cellStyle name="Normal 24 2 5_CS Indicators" xfId="3873"/>
    <cellStyle name="Normal 24 2 6" xfId="3874"/>
    <cellStyle name="Normal 24 2 6 2" xfId="11432"/>
    <cellStyle name="Normal 24 2 6_Year to Date" xfId="11433"/>
    <cellStyle name="Normal 24 2 7" xfId="3875"/>
    <cellStyle name="Normal 24 2 7 2" xfId="11434"/>
    <cellStyle name="Normal 24 2 7_Year to Date" xfId="11435"/>
    <cellStyle name="Normal 24 2 8" xfId="3876"/>
    <cellStyle name="Normal 24 2 9" xfId="3877"/>
    <cellStyle name="Normal 24 2_CS Indicators" xfId="3878"/>
    <cellStyle name="Normal 24 3" xfId="3879"/>
    <cellStyle name="Normal 24 3 2" xfId="3880"/>
    <cellStyle name="Normal 24 3 2 2" xfId="3881"/>
    <cellStyle name="Normal 24 3 2 2 2" xfId="3882"/>
    <cellStyle name="Normal 24 3 2 2 2 2" xfId="3883"/>
    <cellStyle name="Normal 24 3 2 2 2 2 2" xfId="3884"/>
    <cellStyle name="Normal 24 3 2 2 2 2 2 2" xfId="11436"/>
    <cellStyle name="Normal 24 3 2 2 2 2 2_Year to Date" xfId="11437"/>
    <cellStyle name="Normal 24 3 2 2 2 2 3" xfId="3885"/>
    <cellStyle name="Normal 24 3 2 2 2 2 3 2" xfId="11438"/>
    <cellStyle name="Normal 24 3 2 2 2 2 3_Year to Date" xfId="11439"/>
    <cellStyle name="Normal 24 3 2 2 2 2 4" xfId="11440"/>
    <cellStyle name="Normal 24 3 2 2 2 2_CS Indicators" xfId="3886"/>
    <cellStyle name="Normal 24 3 2 2 2 3" xfId="3887"/>
    <cellStyle name="Normal 24 3 2 2 2 3 2" xfId="11441"/>
    <cellStyle name="Normal 24 3 2 2 2 3_Year to Date" xfId="11442"/>
    <cellStyle name="Normal 24 3 2 2 2 4" xfId="3888"/>
    <cellStyle name="Normal 24 3 2 2 2 4 2" xfId="11443"/>
    <cellStyle name="Normal 24 3 2 2 2 4_Year to Date" xfId="11444"/>
    <cellStyle name="Normal 24 3 2 2 2 5" xfId="11445"/>
    <cellStyle name="Normal 24 3 2 2 2_CS Indicators" xfId="3889"/>
    <cellStyle name="Normal 24 3 2 2 3" xfId="3890"/>
    <cellStyle name="Normal 24 3 2 2 3 2" xfId="3891"/>
    <cellStyle name="Normal 24 3 2 2 3 2 2" xfId="11446"/>
    <cellStyle name="Normal 24 3 2 2 3 2_Year to Date" xfId="11447"/>
    <cellStyle name="Normal 24 3 2 2 3 3" xfId="3892"/>
    <cellStyle name="Normal 24 3 2 2 3 3 2" xfId="11448"/>
    <cellStyle name="Normal 24 3 2 2 3 3_Year to Date" xfId="11449"/>
    <cellStyle name="Normal 24 3 2 2 3 4" xfId="11450"/>
    <cellStyle name="Normal 24 3 2 2 3_CS Indicators" xfId="3893"/>
    <cellStyle name="Normal 24 3 2 2 4" xfId="3894"/>
    <cellStyle name="Normal 24 3 2 2 4 2" xfId="11451"/>
    <cellStyle name="Normal 24 3 2 2 4_Year to Date" xfId="11452"/>
    <cellStyle name="Normal 24 3 2 2 5" xfId="3895"/>
    <cellStyle name="Normal 24 3 2 2 5 2" xfId="11453"/>
    <cellStyle name="Normal 24 3 2 2 5_Year to Date" xfId="11454"/>
    <cellStyle name="Normal 24 3 2 2 6" xfId="11455"/>
    <cellStyle name="Normal 24 3 2 2_CS Indicators" xfId="3896"/>
    <cellStyle name="Normal 24 3 2 3" xfId="3897"/>
    <cellStyle name="Normal 24 3 2 3 2" xfId="3898"/>
    <cellStyle name="Normal 24 3 2 3 2 2" xfId="3899"/>
    <cellStyle name="Normal 24 3 2 3 2 2 2" xfId="11456"/>
    <cellStyle name="Normal 24 3 2 3 2 2_Year to Date" xfId="11457"/>
    <cellStyle name="Normal 24 3 2 3 2 3" xfId="3900"/>
    <cellStyle name="Normal 24 3 2 3 2 3 2" xfId="11458"/>
    <cellStyle name="Normal 24 3 2 3 2 3_Year to Date" xfId="11459"/>
    <cellStyle name="Normal 24 3 2 3 2 4" xfId="11460"/>
    <cellStyle name="Normal 24 3 2 3 2_CS Indicators" xfId="3901"/>
    <cellStyle name="Normal 24 3 2 3 3" xfId="3902"/>
    <cellStyle name="Normal 24 3 2 3 3 2" xfId="11461"/>
    <cellStyle name="Normal 24 3 2 3 3_Year to Date" xfId="11462"/>
    <cellStyle name="Normal 24 3 2 3 4" xfId="3903"/>
    <cellStyle name="Normal 24 3 2 3 4 2" xfId="11463"/>
    <cellStyle name="Normal 24 3 2 3 4_Year to Date" xfId="11464"/>
    <cellStyle name="Normal 24 3 2 3 5" xfId="11465"/>
    <cellStyle name="Normal 24 3 2 3_CS Indicators" xfId="3904"/>
    <cellStyle name="Normal 24 3 2 4" xfId="3905"/>
    <cellStyle name="Normal 24 3 2 4 2" xfId="3906"/>
    <cellStyle name="Normal 24 3 2 4 2 2" xfId="11466"/>
    <cellStyle name="Normal 24 3 2 4 2_Year to Date" xfId="11467"/>
    <cellStyle name="Normal 24 3 2 4 3" xfId="3907"/>
    <cellStyle name="Normal 24 3 2 4 3 2" xfId="11468"/>
    <cellStyle name="Normal 24 3 2 4 3_Year to Date" xfId="11469"/>
    <cellStyle name="Normal 24 3 2 4 4" xfId="11470"/>
    <cellStyle name="Normal 24 3 2 4_CS Indicators" xfId="3908"/>
    <cellStyle name="Normal 24 3 2 5" xfId="3909"/>
    <cellStyle name="Normal 24 3 2 5 2" xfId="11471"/>
    <cellStyle name="Normal 24 3 2 5_Year to Date" xfId="11472"/>
    <cellStyle name="Normal 24 3 2 6" xfId="3910"/>
    <cellStyle name="Normal 24 3 2 6 2" xfId="11473"/>
    <cellStyle name="Normal 24 3 2 6_Year to Date" xfId="11474"/>
    <cellStyle name="Normal 24 3 2 7" xfId="11475"/>
    <cellStyle name="Normal 24 3 2_CS Indicators" xfId="3911"/>
    <cellStyle name="Normal 24 3 3" xfId="3912"/>
    <cellStyle name="Normal 24 3 3 2" xfId="3913"/>
    <cellStyle name="Normal 24 3 3 2 2" xfId="3914"/>
    <cellStyle name="Normal 24 3 3 2 2 2" xfId="3915"/>
    <cellStyle name="Normal 24 3 3 2 2 2 2" xfId="11476"/>
    <cellStyle name="Normal 24 3 3 2 2 2_Year to Date" xfId="11477"/>
    <cellStyle name="Normal 24 3 3 2 2 3" xfId="3916"/>
    <cellStyle name="Normal 24 3 3 2 2 3 2" xfId="11478"/>
    <cellStyle name="Normal 24 3 3 2 2 3_Year to Date" xfId="11479"/>
    <cellStyle name="Normal 24 3 3 2 2 4" xfId="11480"/>
    <cellStyle name="Normal 24 3 3 2 2_CS Indicators" xfId="3917"/>
    <cellStyle name="Normal 24 3 3 2 3" xfId="3918"/>
    <cellStyle name="Normal 24 3 3 2 3 2" xfId="11481"/>
    <cellStyle name="Normal 24 3 3 2 3_Year to Date" xfId="11482"/>
    <cellStyle name="Normal 24 3 3 2 4" xfId="3919"/>
    <cellStyle name="Normal 24 3 3 2 4 2" xfId="11483"/>
    <cellStyle name="Normal 24 3 3 2 4_Year to Date" xfId="11484"/>
    <cellStyle name="Normal 24 3 3 2 5" xfId="11485"/>
    <cellStyle name="Normal 24 3 3 2_CS Indicators" xfId="3920"/>
    <cellStyle name="Normal 24 3 3 3" xfId="3921"/>
    <cellStyle name="Normal 24 3 3 3 2" xfId="3922"/>
    <cellStyle name="Normal 24 3 3 3 2 2" xfId="11486"/>
    <cellStyle name="Normal 24 3 3 3 2_Year to Date" xfId="11487"/>
    <cellStyle name="Normal 24 3 3 3 3" xfId="3923"/>
    <cellStyle name="Normal 24 3 3 3 3 2" xfId="11488"/>
    <cellStyle name="Normal 24 3 3 3 3_Year to Date" xfId="11489"/>
    <cellStyle name="Normal 24 3 3 3 4" xfId="11490"/>
    <cellStyle name="Normal 24 3 3 3_CS Indicators" xfId="3924"/>
    <cellStyle name="Normal 24 3 3 4" xfId="3925"/>
    <cellStyle name="Normal 24 3 3 4 2" xfId="11491"/>
    <cellStyle name="Normal 24 3 3 4_Year to Date" xfId="11492"/>
    <cellStyle name="Normal 24 3 3 5" xfId="3926"/>
    <cellStyle name="Normal 24 3 3 5 2" xfId="11493"/>
    <cellStyle name="Normal 24 3 3 5_Year to Date" xfId="11494"/>
    <cellStyle name="Normal 24 3 3 6" xfId="11495"/>
    <cellStyle name="Normal 24 3 3_CS Indicators" xfId="3927"/>
    <cellStyle name="Normal 24 3 4" xfId="3928"/>
    <cellStyle name="Normal 24 3 4 2" xfId="3929"/>
    <cellStyle name="Normal 24 3 4 2 2" xfId="3930"/>
    <cellStyle name="Normal 24 3 4 2 2 2" xfId="11496"/>
    <cellStyle name="Normal 24 3 4 2 2_Year to Date" xfId="11497"/>
    <cellStyle name="Normal 24 3 4 2 3" xfId="3931"/>
    <cellStyle name="Normal 24 3 4 2 3 2" xfId="11498"/>
    <cellStyle name="Normal 24 3 4 2 3_Year to Date" xfId="11499"/>
    <cellStyle name="Normal 24 3 4 2 4" xfId="11500"/>
    <cellStyle name="Normal 24 3 4 2_CS Indicators" xfId="3932"/>
    <cellStyle name="Normal 24 3 4 3" xfId="3933"/>
    <cellStyle name="Normal 24 3 4 3 2" xfId="11501"/>
    <cellStyle name="Normal 24 3 4 3_Year to Date" xfId="11502"/>
    <cellStyle name="Normal 24 3 4 4" xfId="3934"/>
    <cellStyle name="Normal 24 3 4 4 2" xfId="11503"/>
    <cellStyle name="Normal 24 3 4 4_Year to Date" xfId="11504"/>
    <cellStyle name="Normal 24 3 4 5" xfId="11505"/>
    <cellStyle name="Normal 24 3 4_CS Indicators" xfId="3935"/>
    <cellStyle name="Normal 24 3 5" xfId="3936"/>
    <cellStyle name="Normal 24 3 5 2" xfId="3937"/>
    <cellStyle name="Normal 24 3 5 2 2" xfId="11506"/>
    <cellStyle name="Normal 24 3 5 2_Year to Date" xfId="11507"/>
    <cellStyle name="Normal 24 3 5 3" xfId="3938"/>
    <cellStyle name="Normal 24 3 5 3 2" xfId="11508"/>
    <cellStyle name="Normal 24 3 5 3_Year to Date" xfId="11509"/>
    <cellStyle name="Normal 24 3 5 4" xfId="11510"/>
    <cellStyle name="Normal 24 3 5_CS Indicators" xfId="3939"/>
    <cellStyle name="Normal 24 3 6" xfId="3940"/>
    <cellStyle name="Normal 24 3 6 2" xfId="11511"/>
    <cellStyle name="Normal 24 3 6_Year to Date" xfId="11512"/>
    <cellStyle name="Normal 24 3 7" xfId="3941"/>
    <cellStyle name="Normal 24 3 7 2" xfId="11513"/>
    <cellStyle name="Normal 24 3 7_Year to Date" xfId="11514"/>
    <cellStyle name="Normal 24 3 8" xfId="11515"/>
    <cellStyle name="Normal 24 3_CS Indicators" xfId="3942"/>
    <cellStyle name="Normal 24 4" xfId="3943"/>
    <cellStyle name="Normal 24 4 2" xfId="3944"/>
    <cellStyle name="Normal 24 4 2 2" xfId="3945"/>
    <cellStyle name="Normal 24 4 2 2 2" xfId="3946"/>
    <cellStyle name="Normal 24 4 2 2 2 2" xfId="3947"/>
    <cellStyle name="Normal 24 4 2 2 2 2 2" xfId="3948"/>
    <cellStyle name="Normal 24 4 2 2 2 2 2 2" xfId="11516"/>
    <cellStyle name="Normal 24 4 2 2 2 2 2_Year to Date" xfId="11517"/>
    <cellStyle name="Normal 24 4 2 2 2 2 3" xfId="3949"/>
    <cellStyle name="Normal 24 4 2 2 2 2 3 2" xfId="11518"/>
    <cellStyle name="Normal 24 4 2 2 2 2 3_Year to Date" xfId="11519"/>
    <cellStyle name="Normal 24 4 2 2 2 2 4" xfId="11520"/>
    <cellStyle name="Normal 24 4 2 2 2 2_CS Indicators" xfId="3950"/>
    <cellStyle name="Normal 24 4 2 2 2 3" xfId="3951"/>
    <cellStyle name="Normal 24 4 2 2 2 3 2" xfId="11521"/>
    <cellStyle name="Normal 24 4 2 2 2 3_Year to Date" xfId="11522"/>
    <cellStyle name="Normal 24 4 2 2 2 4" xfId="3952"/>
    <cellStyle name="Normal 24 4 2 2 2 4 2" xfId="11523"/>
    <cellStyle name="Normal 24 4 2 2 2 4_Year to Date" xfId="11524"/>
    <cellStyle name="Normal 24 4 2 2 2 5" xfId="11525"/>
    <cellStyle name="Normal 24 4 2 2 2_CS Indicators" xfId="3953"/>
    <cellStyle name="Normal 24 4 2 2 3" xfId="3954"/>
    <cellStyle name="Normal 24 4 2 2 3 2" xfId="3955"/>
    <cellStyle name="Normal 24 4 2 2 3 2 2" xfId="11526"/>
    <cellStyle name="Normal 24 4 2 2 3 2_Year to Date" xfId="11527"/>
    <cellStyle name="Normal 24 4 2 2 3 3" xfId="3956"/>
    <cellStyle name="Normal 24 4 2 2 3 3 2" xfId="11528"/>
    <cellStyle name="Normal 24 4 2 2 3 3_Year to Date" xfId="11529"/>
    <cellStyle name="Normal 24 4 2 2 3 4" xfId="11530"/>
    <cellStyle name="Normal 24 4 2 2 3_CS Indicators" xfId="3957"/>
    <cellStyle name="Normal 24 4 2 2 4" xfId="3958"/>
    <cellStyle name="Normal 24 4 2 2 4 2" xfId="11531"/>
    <cellStyle name="Normal 24 4 2 2 4_Year to Date" xfId="11532"/>
    <cellStyle name="Normal 24 4 2 2 5" xfId="3959"/>
    <cellStyle name="Normal 24 4 2 2 5 2" xfId="11533"/>
    <cellStyle name="Normal 24 4 2 2 5_Year to Date" xfId="11534"/>
    <cellStyle name="Normal 24 4 2 2 6" xfId="11535"/>
    <cellStyle name="Normal 24 4 2 2_CS Indicators" xfId="3960"/>
    <cellStyle name="Normal 24 4 2 3" xfId="3961"/>
    <cellStyle name="Normal 24 4 2 3 2" xfId="3962"/>
    <cellStyle name="Normal 24 4 2 3 2 2" xfId="3963"/>
    <cellStyle name="Normal 24 4 2 3 2 2 2" xfId="11536"/>
    <cellStyle name="Normal 24 4 2 3 2 2_Year to Date" xfId="11537"/>
    <cellStyle name="Normal 24 4 2 3 2 3" xfId="3964"/>
    <cellStyle name="Normal 24 4 2 3 2 3 2" xfId="11538"/>
    <cellStyle name="Normal 24 4 2 3 2 3_Year to Date" xfId="11539"/>
    <cellStyle name="Normal 24 4 2 3 2 4" xfId="11540"/>
    <cellStyle name="Normal 24 4 2 3 2_CS Indicators" xfId="3965"/>
    <cellStyle name="Normal 24 4 2 3 3" xfId="3966"/>
    <cellStyle name="Normal 24 4 2 3 3 2" xfId="11541"/>
    <cellStyle name="Normal 24 4 2 3 3_Year to Date" xfId="11542"/>
    <cellStyle name="Normal 24 4 2 3 4" xfId="3967"/>
    <cellStyle name="Normal 24 4 2 3 4 2" xfId="11543"/>
    <cellStyle name="Normal 24 4 2 3 4_Year to Date" xfId="11544"/>
    <cellStyle name="Normal 24 4 2 3 5" xfId="11545"/>
    <cellStyle name="Normal 24 4 2 3_CS Indicators" xfId="3968"/>
    <cellStyle name="Normal 24 4 2 4" xfId="3969"/>
    <cellStyle name="Normal 24 4 2 4 2" xfId="3970"/>
    <cellStyle name="Normal 24 4 2 4 2 2" xfId="11546"/>
    <cellStyle name="Normal 24 4 2 4 2_Year to Date" xfId="11547"/>
    <cellStyle name="Normal 24 4 2 4 3" xfId="3971"/>
    <cellStyle name="Normal 24 4 2 4 3 2" xfId="11548"/>
    <cellStyle name="Normal 24 4 2 4 3_Year to Date" xfId="11549"/>
    <cellStyle name="Normal 24 4 2 4 4" xfId="11550"/>
    <cellStyle name="Normal 24 4 2 4_CS Indicators" xfId="3972"/>
    <cellStyle name="Normal 24 4 2 5" xfId="3973"/>
    <cellStyle name="Normal 24 4 2 5 2" xfId="11551"/>
    <cellStyle name="Normal 24 4 2 5_Year to Date" xfId="11552"/>
    <cellStyle name="Normal 24 4 2 6" xfId="3974"/>
    <cellStyle name="Normal 24 4 2 6 2" xfId="11553"/>
    <cellStyle name="Normal 24 4 2 6_Year to Date" xfId="11554"/>
    <cellStyle name="Normal 24 4 2 7" xfId="11555"/>
    <cellStyle name="Normal 24 4 2_CS Indicators" xfId="3975"/>
    <cellStyle name="Normal 24 4 3" xfId="3976"/>
    <cellStyle name="Normal 24 4 3 2" xfId="3977"/>
    <cellStyle name="Normal 24 4 3 2 2" xfId="3978"/>
    <cellStyle name="Normal 24 4 3 2 2 2" xfId="3979"/>
    <cellStyle name="Normal 24 4 3 2 2 2 2" xfId="11556"/>
    <cellStyle name="Normal 24 4 3 2 2 2_Year to Date" xfId="11557"/>
    <cellStyle name="Normal 24 4 3 2 2 3" xfId="3980"/>
    <cellStyle name="Normal 24 4 3 2 2 3 2" xfId="11558"/>
    <cellStyle name="Normal 24 4 3 2 2 3_Year to Date" xfId="11559"/>
    <cellStyle name="Normal 24 4 3 2 2 4" xfId="11560"/>
    <cellStyle name="Normal 24 4 3 2 2_CS Indicators" xfId="3981"/>
    <cellStyle name="Normal 24 4 3 2 3" xfId="3982"/>
    <cellStyle name="Normal 24 4 3 2 3 2" xfId="11561"/>
    <cellStyle name="Normal 24 4 3 2 3_Year to Date" xfId="11562"/>
    <cellStyle name="Normal 24 4 3 2 4" xfId="3983"/>
    <cellStyle name="Normal 24 4 3 2 4 2" xfId="11563"/>
    <cellStyle name="Normal 24 4 3 2 4_Year to Date" xfId="11564"/>
    <cellStyle name="Normal 24 4 3 2 5" xfId="11565"/>
    <cellStyle name="Normal 24 4 3 2_CS Indicators" xfId="3984"/>
    <cellStyle name="Normal 24 4 3 3" xfId="3985"/>
    <cellStyle name="Normal 24 4 3 3 2" xfId="3986"/>
    <cellStyle name="Normal 24 4 3 3 2 2" xfId="11566"/>
    <cellStyle name="Normal 24 4 3 3 2_Year to Date" xfId="11567"/>
    <cellStyle name="Normal 24 4 3 3 3" xfId="3987"/>
    <cellStyle name="Normal 24 4 3 3 3 2" xfId="11568"/>
    <cellStyle name="Normal 24 4 3 3 3_Year to Date" xfId="11569"/>
    <cellStyle name="Normal 24 4 3 3 4" xfId="11570"/>
    <cellStyle name="Normal 24 4 3 3_CS Indicators" xfId="3988"/>
    <cellStyle name="Normal 24 4 3 4" xfId="3989"/>
    <cellStyle name="Normal 24 4 3 4 2" xfId="11571"/>
    <cellStyle name="Normal 24 4 3 4_Year to Date" xfId="11572"/>
    <cellStyle name="Normal 24 4 3 5" xfId="3990"/>
    <cellStyle name="Normal 24 4 3 5 2" xfId="11573"/>
    <cellStyle name="Normal 24 4 3 5_Year to Date" xfId="11574"/>
    <cellStyle name="Normal 24 4 3 6" xfId="11575"/>
    <cellStyle name="Normal 24 4 3_CS Indicators" xfId="3991"/>
    <cellStyle name="Normal 24 4 4" xfId="3992"/>
    <cellStyle name="Normal 24 4 4 2" xfId="3993"/>
    <cellStyle name="Normal 24 4 4 2 2" xfId="3994"/>
    <cellStyle name="Normal 24 4 4 2 2 2" xfId="11576"/>
    <cellStyle name="Normal 24 4 4 2 2_Year to Date" xfId="11577"/>
    <cellStyle name="Normal 24 4 4 2 3" xfId="3995"/>
    <cellStyle name="Normal 24 4 4 2 3 2" xfId="11578"/>
    <cellStyle name="Normal 24 4 4 2 3_Year to Date" xfId="11579"/>
    <cellStyle name="Normal 24 4 4 2 4" xfId="11580"/>
    <cellStyle name="Normal 24 4 4 2_CS Indicators" xfId="3996"/>
    <cellStyle name="Normal 24 4 4 3" xfId="3997"/>
    <cellStyle name="Normal 24 4 4 3 2" xfId="11581"/>
    <cellStyle name="Normal 24 4 4 3_Year to Date" xfId="11582"/>
    <cellStyle name="Normal 24 4 4 4" xfId="3998"/>
    <cellStyle name="Normal 24 4 4 4 2" xfId="11583"/>
    <cellStyle name="Normal 24 4 4 4_Year to Date" xfId="11584"/>
    <cellStyle name="Normal 24 4 4 5" xfId="11585"/>
    <cellStyle name="Normal 24 4 4_CS Indicators" xfId="3999"/>
    <cellStyle name="Normal 24 4 5" xfId="4000"/>
    <cellStyle name="Normal 24 4 5 2" xfId="4001"/>
    <cellStyle name="Normal 24 4 5 2 2" xfId="11586"/>
    <cellStyle name="Normal 24 4 5 2_Year to Date" xfId="11587"/>
    <cellStyle name="Normal 24 4 5 3" xfId="4002"/>
    <cellStyle name="Normal 24 4 5 3 2" xfId="11588"/>
    <cellStyle name="Normal 24 4 5 3_Year to Date" xfId="11589"/>
    <cellStyle name="Normal 24 4 5 4" xfId="11590"/>
    <cellStyle name="Normal 24 4 5_CS Indicators" xfId="4003"/>
    <cellStyle name="Normal 24 4 6" xfId="4004"/>
    <cellStyle name="Normal 24 4 6 2" xfId="11591"/>
    <cellStyle name="Normal 24 4 6_Year to Date" xfId="11592"/>
    <cellStyle name="Normal 24 4 7" xfId="4005"/>
    <cellStyle name="Normal 24 4 7 2" xfId="11593"/>
    <cellStyle name="Normal 24 4 7_Year to Date" xfId="11594"/>
    <cellStyle name="Normal 24 4 8" xfId="11595"/>
    <cellStyle name="Normal 24 4_CS Indicators" xfId="4006"/>
    <cellStyle name="Normal 24 5" xfId="4007"/>
    <cellStyle name="Normal 24 5 2" xfId="4008"/>
    <cellStyle name="Normal 24 5 2 2" xfId="4009"/>
    <cellStyle name="Normal 24 5 2 2 2" xfId="4010"/>
    <cellStyle name="Normal 24 5 2 2 2 2" xfId="4011"/>
    <cellStyle name="Normal 24 5 2 2 2 2 2" xfId="11596"/>
    <cellStyle name="Normal 24 5 2 2 2 2_Year to Date" xfId="11597"/>
    <cellStyle name="Normal 24 5 2 2 2 3" xfId="4012"/>
    <cellStyle name="Normal 24 5 2 2 2 3 2" xfId="11598"/>
    <cellStyle name="Normal 24 5 2 2 2 3_Year to Date" xfId="11599"/>
    <cellStyle name="Normal 24 5 2 2 2 4" xfId="11600"/>
    <cellStyle name="Normal 24 5 2 2 2_CS Indicators" xfId="4013"/>
    <cellStyle name="Normal 24 5 2 2 3" xfId="4014"/>
    <cellStyle name="Normal 24 5 2 2 3 2" xfId="11601"/>
    <cellStyle name="Normal 24 5 2 2 3_Year to Date" xfId="11602"/>
    <cellStyle name="Normal 24 5 2 2 4" xfId="4015"/>
    <cellStyle name="Normal 24 5 2 2 4 2" xfId="11603"/>
    <cellStyle name="Normal 24 5 2 2 4_Year to Date" xfId="11604"/>
    <cellStyle name="Normal 24 5 2 2 5" xfId="11605"/>
    <cellStyle name="Normal 24 5 2 2_CS Indicators" xfId="4016"/>
    <cellStyle name="Normal 24 5 2 3" xfId="4017"/>
    <cellStyle name="Normal 24 5 2 3 2" xfId="4018"/>
    <cellStyle name="Normal 24 5 2 3 2 2" xfId="11606"/>
    <cellStyle name="Normal 24 5 2 3 2_Year to Date" xfId="11607"/>
    <cellStyle name="Normal 24 5 2 3 3" xfId="4019"/>
    <cellStyle name="Normal 24 5 2 3 3 2" xfId="11608"/>
    <cellStyle name="Normal 24 5 2 3 3_Year to Date" xfId="11609"/>
    <cellStyle name="Normal 24 5 2 3 4" xfId="11610"/>
    <cellStyle name="Normal 24 5 2 3_CS Indicators" xfId="4020"/>
    <cellStyle name="Normal 24 5 2 4" xfId="4021"/>
    <cellStyle name="Normal 24 5 2 4 2" xfId="11611"/>
    <cellStyle name="Normal 24 5 2 4_Year to Date" xfId="11612"/>
    <cellStyle name="Normal 24 5 2 5" xfId="4022"/>
    <cellStyle name="Normal 24 5 2 5 2" xfId="11613"/>
    <cellStyle name="Normal 24 5 2 5_Year to Date" xfId="11614"/>
    <cellStyle name="Normal 24 5 2 6" xfId="11615"/>
    <cellStyle name="Normal 24 5 2_CS Indicators" xfId="4023"/>
    <cellStyle name="Normal 24 5 3" xfId="4024"/>
    <cellStyle name="Normal 24 5 3 2" xfId="4025"/>
    <cellStyle name="Normal 24 5 3 2 2" xfId="4026"/>
    <cellStyle name="Normal 24 5 3 2 2 2" xfId="11616"/>
    <cellStyle name="Normal 24 5 3 2 2_Year to Date" xfId="11617"/>
    <cellStyle name="Normal 24 5 3 2 3" xfId="4027"/>
    <cellStyle name="Normal 24 5 3 2 3 2" xfId="11618"/>
    <cellStyle name="Normal 24 5 3 2 3_Year to Date" xfId="11619"/>
    <cellStyle name="Normal 24 5 3 2 4" xfId="11620"/>
    <cellStyle name="Normal 24 5 3 2_CS Indicators" xfId="4028"/>
    <cellStyle name="Normal 24 5 3 3" xfId="4029"/>
    <cellStyle name="Normal 24 5 3 3 2" xfId="11621"/>
    <cellStyle name="Normal 24 5 3 3_Year to Date" xfId="11622"/>
    <cellStyle name="Normal 24 5 3 4" xfId="4030"/>
    <cellStyle name="Normal 24 5 3 4 2" xfId="11623"/>
    <cellStyle name="Normal 24 5 3 4_Year to Date" xfId="11624"/>
    <cellStyle name="Normal 24 5 3 5" xfId="11625"/>
    <cellStyle name="Normal 24 5 3_CS Indicators" xfId="4031"/>
    <cellStyle name="Normal 24 5 4" xfId="4032"/>
    <cellStyle name="Normal 24 5 4 2" xfId="4033"/>
    <cellStyle name="Normal 24 5 4 2 2" xfId="11626"/>
    <cellStyle name="Normal 24 5 4 2_Year to Date" xfId="11627"/>
    <cellStyle name="Normal 24 5 4 3" xfId="4034"/>
    <cellStyle name="Normal 24 5 4 3 2" xfId="11628"/>
    <cellStyle name="Normal 24 5 4 3_Year to Date" xfId="11629"/>
    <cellStyle name="Normal 24 5 4 4" xfId="11630"/>
    <cellStyle name="Normal 24 5 4_CS Indicators" xfId="4035"/>
    <cellStyle name="Normal 24 5 5" xfId="4036"/>
    <cellStyle name="Normal 24 5 5 2" xfId="11631"/>
    <cellStyle name="Normal 24 5 5_Year to Date" xfId="11632"/>
    <cellStyle name="Normal 24 5 6" xfId="4037"/>
    <cellStyle name="Normal 24 5 6 2" xfId="11633"/>
    <cellStyle name="Normal 24 5 6_Year to Date" xfId="11634"/>
    <cellStyle name="Normal 24 5 7" xfId="11635"/>
    <cellStyle name="Normal 24 5_CS Indicators" xfId="4038"/>
    <cellStyle name="Normal 24 6" xfId="4039"/>
    <cellStyle name="Normal 24 6 2" xfId="4040"/>
    <cellStyle name="Normal 24 6 2 2" xfId="4041"/>
    <cellStyle name="Normal 24 6 2 2 2" xfId="4042"/>
    <cellStyle name="Normal 24 6 2 2 2 2" xfId="11636"/>
    <cellStyle name="Normal 24 6 2 2 2_Year to Date" xfId="11637"/>
    <cellStyle name="Normal 24 6 2 2 3" xfId="4043"/>
    <cellStyle name="Normal 24 6 2 2 3 2" xfId="11638"/>
    <cellStyle name="Normal 24 6 2 2 3_Year to Date" xfId="11639"/>
    <cellStyle name="Normal 24 6 2 2 4" xfId="11640"/>
    <cellStyle name="Normal 24 6 2 2_CS Indicators" xfId="4044"/>
    <cellStyle name="Normal 24 6 2 3" xfId="4045"/>
    <cellStyle name="Normal 24 6 2 3 2" xfId="11641"/>
    <cellStyle name="Normal 24 6 2 3_Year to Date" xfId="11642"/>
    <cellStyle name="Normal 24 6 2 4" xfId="4046"/>
    <cellStyle name="Normal 24 6 2 4 2" xfId="11643"/>
    <cellStyle name="Normal 24 6 2 4_Year to Date" xfId="11644"/>
    <cellStyle name="Normal 24 6 2 5" xfId="11645"/>
    <cellStyle name="Normal 24 6 2_CS Indicators" xfId="4047"/>
    <cellStyle name="Normal 24 6 3" xfId="4048"/>
    <cellStyle name="Normal 24 6 3 2" xfId="4049"/>
    <cellStyle name="Normal 24 6 3 2 2" xfId="11646"/>
    <cellStyle name="Normal 24 6 3 2_Year to Date" xfId="11647"/>
    <cellStyle name="Normal 24 6 3 3" xfId="4050"/>
    <cellStyle name="Normal 24 6 3 3 2" xfId="11648"/>
    <cellStyle name="Normal 24 6 3 3_Year to Date" xfId="11649"/>
    <cellStyle name="Normal 24 6 3 4" xfId="11650"/>
    <cellStyle name="Normal 24 6 3_CS Indicators" xfId="4051"/>
    <cellStyle name="Normal 24 6 4" xfId="4052"/>
    <cellStyle name="Normal 24 6 4 2" xfId="11651"/>
    <cellStyle name="Normal 24 6 4_Year to Date" xfId="11652"/>
    <cellStyle name="Normal 24 6 5" xfId="4053"/>
    <cellStyle name="Normal 24 6 5 2" xfId="11653"/>
    <cellStyle name="Normal 24 6 5_Year to Date" xfId="11654"/>
    <cellStyle name="Normal 24 6 6" xfId="11655"/>
    <cellStyle name="Normal 24 6_CS Indicators" xfId="4054"/>
    <cellStyle name="Normal 24 7" xfId="4055"/>
    <cellStyle name="Normal 24 7 2" xfId="4056"/>
    <cellStyle name="Normal 24 7 2 2" xfId="4057"/>
    <cellStyle name="Normal 24 7 2 2 2" xfId="11656"/>
    <cellStyle name="Normal 24 7 2 2_Year to Date" xfId="11657"/>
    <cellStyle name="Normal 24 7 2 3" xfId="4058"/>
    <cellStyle name="Normal 24 7 2 3 2" xfId="11658"/>
    <cellStyle name="Normal 24 7 2 3_Year to Date" xfId="11659"/>
    <cellStyle name="Normal 24 7 2 4" xfId="11660"/>
    <cellStyle name="Normal 24 7 2_CS Indicators" xfId="4059"/>
    <cellStyle name="Normal 24 7 3" xfId="4060"/>
    <cellStyle name="Normal 24 7 3 2" xfId="11661"/>
    <cellStyle name="Normal 24 7 3_Year to Date" xfId="11662"/>
    <cellStyle name="Normal 24 7 4" xfId="4061"/>
    <cellStyle name="Normal 24 7 4 2" xfId="11663"/>
    <cellStyle name="Normal 24 7 4_Year to Date" xfId="11664"/>
    <cellStyle name="Normal 24 7 5" xfId="11665"/>
    <cellStyle name="Normal 24 7_CS Indicators" xfId="4062"/>
    <cellStyle name="Normal 24 8" xfId="4063"/>
    <cellStyle name="Normal 24 8 2" xfId="4064"/>
    <cellStyle name="Normal 24 8 2 2" xfId="11666"/>
    <cellStyle name="Normal 24 8 2_Year to Date" xfId="11667"/>
    <cellStyle name="Normal 24 8 3" xfId="4065"/>
    <cellStyle name="Normal 24 8 3 2" xfId="11668"/>
    <cellStyle name="Normal 24 8 3_Year to Date" xfId="11669"/>
    <cellStyle name="Normal 24 8 4" xfId="11670"/>
    <cellStyle name="Normal 24 8_CS Indicators" xfId="4066"/>
    <cellStyle name="Normal 24 9" xfId="4067"/>
    <cellStyle name="Normal 24 9 2" xfId="11671"/>
    <cellStyle name="Normal 24 9_Year to Date" xfId="11672"/>
    <cellStyle name="Normal 24_CS Indicators" xfId="4068"/>
    <cellStyle name="Normal 240" xfId="17578"/>
    <cellStyle name="Normal 241" xfId="17579"/>
    <cellStyle name="Normal 242" xfId="17580"/>
    <cellStyle name="Normal 243" xfId="17581"/>
    <cellStyle name="Normal 244" xfId="17582"/>
    <cellStyle name="Normal 245" xfId="17583"/>
    <cellStyle name="Normal 246" xfId="17584"/>
    <cellStyle name="Normal 247" xfId="17585"/>
    <cellStyle name="Normal 248" xfId="17586"/>
    <cellStyle name="Normal 249" xfId="17587"/>
    <cellStyle name="Normal 25" xfId="4069"/>
    <cellStyle name="Normal 25 2" xfId="4070"/>
    <cellStyle name="Normal 25 2 2" xfId="4071"/>
    <cellStyle name="Normal 25 2 3" xfId="4072"/>
    <cellStyle name="Normal 25 3" xfId="4073"/>
    <cellStyle name="Normal 25 3 2" xfId="4074"/>
    <cellStyle name="Normal 25 4" xfId="4075"/>
    <cellStyle name="Normal 25 5" xfId="4076"/>
    <cellStyle name="Normal 25_CS Indicators" xfId="4077"/>
    <cellStyle name="Normal 250" xfId="17588"/>
    <cellStyle name="Normal 251" xfId="17589"/>
    <cellStyle name="Normal 252" xfId="17590"/>
    <cellStyle name="Normal 253" xfId="17591"/>
    <cellStyle name="Normal 254" xfId="17592"/>
    <cellStyle name="Normal 255" xfId="17593"/>
    <cellStyle name="Normal 256" xfId="17594"/>
    <cellStyle name="Normal 257" xfId="17595"/>
    <cellStyle name="Normal 258" xfId="17596"/>
    <cellStyle name="Normal 259" xfId="17597"/>
    <cellStyle name="Normal 26" xfId="4078"/>
    <cellStyle name="Normal 26 2" xfId="4079"/>
    <cellStyle name="Normal 26 2 2" xfId="4080"/>
    <cellStyle name="Normal 26 2 3" xfId="4081"/>
    <cellStyle name="Normal 26 3" xfId="4082"/>
    <cellStyle name="Normal 26 3 2" xfId="4083"/>
    <cellStyle name="Normal 26 4" xfId="4084"/>
    <cellStyle name="Normal 26 5" xfId="4085"/>
    <cellStyle name="Normal 26_CS Indicators" xfId="4086"/>
    <cellStyle name="Normal 260" xfId="17598"/>
    <cellStyle name="Normal 261" xfId="17599"/>
    <cellStyle name="Normal 262" xfId="17600"/>
    <cellStyle name="Normal 263" xfId="17601"/>
    <cellStyle name="Normal 264" xfId="17602"/>
    <cellStyle name="Normal 265" xfId="17603"/>
    <cellStyle name="Normal 266" xfId="17604"/>
    <cellStyle name="Normal 267" xfId="17605"/>
    <cellStyle name="Normal 268" xfId="17606"/>
    <cellStyle name="Normal 269" xfId="17607"/>
    <cellStyle name="Normal 27" xfId="4087"/>
    <cellStyle name="Normal 27 2" xfId="4088"/>
    <cellStyle name="Normal 27 2 2" xfId="4089"/>
    <cellStyle name="Normal 27 2 3" xfId="4090"/>
    <cellStyle name="Normal 27 3" xfId="4091"/>
    <cellStyle name="Normal 27 3 2" xfId="4092"/>
    <cellStyle name="Normal 27 3 2 2" xfId="11673"/>
    <cellStyle name="Normal 27 3 2 3" xfId="11674"/>
    <cellStyle name="Normal 27 3 3" xfId="11675"/>
    <cellStyle name="Normal 27 3 4" xfId="11676"/>
    <cellStyle name="Normal 27 4" xfId="4093"/>
    <cellStyle name="Normal 27 4 2" xfId="11677"/>
    <cellStyle name="Normal 27 4 3" xfId="11678"/>
    <cellStyle name="Normal 27 5" xfId="4094"/>
    <cellStyle name="Normal 27 6" xfId="11679"/>
    <cellStyle name="Normal 27_CS Indicators" xfId="4095"/>
    <cellStyle name="Normal 270" xfId="17608"/>
    <cellStyle name="Normal 271" xfId="17609"/>
    <cellStyle name="Normal 272" xfId="17610"/>
    <cellStyle name="Normal 273" xfId="17611"/>
    <cellStyle name="Normal 274" xfId="17612"/>
    <cellStyle name="Normal 275" xfId="17613"/>
    <cellStyle name="Normal 276" xfId="17614"/>
    <cellStyle name="Normal 277" xfId="17615"/>
    <cellStyle name="Normal 278" xfId="17616"/>
    <cellStyle name="Normal 279" xfId="17617"/>
    <cellStyle name="Normal 28" xfId="4096"/>
    <cellStyle name="Normal 28 2" xfId="4097"/>
    <cellStyle name="Normal 28 2 2" xfId="4098"/>
    <cellStyle name="Normal 28 2 3" xfId="4099"/>
    <cellStyle name="Normal 28 3" xfId="4100"/>
    <cellStyle name="Normal 28 3 2" xfId="4101"/>
    <cellStyle name="Normal 28 4" xfId="4102"/>
    <cellStyle name="Normal 28 5" xfId="4103"/>
    <cellStyle name="Normal 28_CS Indicators" xfId="4104"/>
    <cellStyle name="Normal 280" xfId="17618"/>
    <cellStyle name="Normal 281" xfId="17619"/>
    <cellStyle name="Normal 282" xfId="17620"/>
    <cellStyle name="Normal 283" xfId="17621"/>
    <cellStyle name="Normal 284" xfId="17622"/>
    <cellStyle name="Normal 285" xfId="17623"/>
    <cellStyle name="Normal 286" xfId="17624"/>
    <cellStyle name="Normal 287" xfId="17625"/>
    <cellStyle name="Normal 288" xfId="17626"/>
    <cellStyle name="Normal 289" xfId="17627"/>
    <cellStyle name="Normal 29" xfId="4105"/>
    <cellStyle name="Normal 29 10" xfId="4106"/>
    <cellStyle name="Normal 29 11" xfId="4107"/>
    <cellStyle name="Normal 29 2" xfId="4108"/>
    <cellStyle name="Normal 29 2 2" xfId="4109"/>
    <cellStyle name="Normal 29 2 3" xfId="4110"/>
    <cellStyle name="Normal 29 3" xfId="4111"/>
    <cellStyle name="Normal 29 3 2" xfId="4112"/>
    <cellStyle name="Normal 29 3 2 2" xfId="4113"/>
    <cellStyle name="Normal 29 3 2 2 2" xfId="4114"/>
    <cellStyle name="Normal 29 3 2 2 2 2" xfId="4115"/>
    <cellStyle name="Normal 29 3 2 2 2 2 2" xfId="11680"/>
    <cellStyle name="Normal 29 3 2 2 2 2_Year to Date" xfId="11681"/>
    <cellStyle name="Normal 29 3 2 2 2 3" xfId="4116"/>
    <cellStyle name="Normal 29 3 2 2 2 3 2" xfId="11682"/>
    <cellStyle name="Normal 29 3 2 2 2 3_Year to Date" xfId="11683"/>
    <cellStyle name="Normal 29 3 2 2 2 4" xfId="11684"/>
    <cellStyle name="Normal 29 3 2 2 2_CS Indicators" xfId="4117"/>
    <cellStyle name="Normal 29 3 2 2 3" xfId="4118"/>
    <cellStyle name="Normal 29 3 2 2 3 2" xfId="11685"/>
    <cellStyle name="Normal 29 3 2 2 3_Year to Date" xfId="11686"/>
    <cellStyle name="Normal 29 3 2 2 4" xfId="4119"/>
    <cellStyle name="Normal 29 3 2 2 4 2" xfId="11687"/>
    <cellStyle name="Normal 29 3 2 2 4_Year to Date" xfId="11688"/>
    <cellStyle name="Normal 29 3 2 2 5" xfId="11689"/>
    <cellStyle name="Normal 29 3 2 2_CS Indicators" xfId="4120"/>
    <cellStyle name="Normal 29 3 2 3" xfId="4121"/>
    <cellStyle name="Normal 29 3 2 3 2" xfId="4122"/>
    <cellStyle name="Normal 29 3 2 3 2 2" xfId="11690"/>
    <cellStyle name="Normal 29 3 2 3 2_Year to Date" xfId="11691"/>
    <cellStyle name="Normal 29 3 2 3 3" xfId="4123"/>
    <cellStyle name="Normal 29 3 2 3 3 2" xfId="11692"/>
    <cellStyle name="Normal 29 3 2 3 3_Year to Date" xfId="11693"/>
    <cellStyle name="Normal 29 3 2 3 4" xfId="11694"/>
    <cellStyle name="Normal 29 3 2 3_CS Indicators" xfId="4124"/>
    <cellStyle name="Normal 29 3 2 4" xfId="4125"/>
    <cellStyle name="Normal 29 3 2 4 2" xfId="11695"/>
    <cellStyle name="Normal 29 3 2 4_Year to Date" xfId="11696"/>
    <cellStyle name="Normal 29 3 2 5" xfId="4126"/>
    <cellStyle name="Normal 29 3 2 5 2" xfId="11697"/>
    <cellStyle name="Normal 29 3 2 5_Year to Date" xfId="11698"/>
    <cellStyle name="Normal 29 3 2 6" xfId="11699"/>
    <cellStyle name="Normal 29 3 2_CS Indicators" xfId="4127"/>
    <cellStyle name="Normal 29 3 3" xfId="4128"/>
    <cellStyle name="Normal 29 3 3 2" xfId="4129"/>
    <cellStyle name="Normal 29 3 3 2 2" xfId="4130"/>
    <cellStyle name="Normal 29 3 3 2 2 2" xfId="11700"/>
    <cellStyle name="Normal 29 3 3 2 2_Year to Date" xfId="11701"/>
    <cellStyle name="Normal 29 3 3 2 3" xfId="4131"/>
    <cellStyle name="Normal 29 3 3 2 3 2" xfId="11702"/>
    <cellStyle name="Normal 29 3 3 2 3_Year to Date" xfId="11703"/>
    <cellStyle name="Normal 29 3 3 2 4" xfId="11704"/>
    <cellStyle name="Normal 29 3 3 2_CS Indicators" xfId="4132"/>
    <cellStyle name="Normal 29 3 3 3" xfId="4133"/>
    <cellStyle name="Normal 29 3 3 3 2" xfId="11705"/>
    <cellStyle name="Normal 29 3 3 3_Year to Date" xfId="11706"/>
    <cellStyle name="Normal 29 3 3 4" xfId="4134"/>
    <cellStyle name="Normal 29 3 3 4 2" xfId="11707"/>
    <cellStyle name="Normal 29 3 3 4_Year to Date" xfId="11708"/>
    <cellStyle name="Normal 29 3 3 5" xfId="11709"/>
    <cellStyle name="Normal 29 3 3_CS Indicators" xfId="4135"/>
    <cellStyle name="Normal 29 3 4" xfId="4136"/>
    <cellStyle name="Normal 29 3 4 2" xfId="4137"/>
    <cellStyle name="Normal 29 3 4 2 2" xfId="11710"/>
    <cellStyle name="Normal 29 3 4 2_Year to Date" xfId="11711"/>
    <cellStyle name="Normal 29 3 4 3" xfId="4138"/>
    <cellStyle name="Normal 29 3 4 3 2" xfId="11712"/>
    <cellStyle name="Normal 29 3 4 3_Year to Date" xfId="11713"/>
    <cellStyle name="Normal 29 3 4 4" xfId="11714"/>
    <cellStyle name="Normal 29 3 4_CS Indicators" xfId="4139"/>
    <cellStyle name="Normal 29 3 5" xfId="4140"/>
    <cellStyle name="Normal 29 3 5 2" xfId="11715"/>
    <cellStyle name="Normal 29 3 5_Year to Date" xfId="11716"/>
    <cellStyle name="Normal 29 3 6" xfId="4141"/>
    <cellStyle name="Normal 29 3 6 2" xfId="11717"/>
    <cellStyle name="Normal 29 3 6_Year to Date" xfId="11718"/>
    <cellStyle name="Normal 29 3 7" xfId="11719"/>
    <cellStyle name="Normal 29 3_CS Indicators" xfId="4142"/>
    <cellStyle name="Normal 29 4" xfId="4143"/>
    <cellStyle name="Normal 29 4 2" xfId="4144"/>
    <cellStyle name="Normal 29 4 2 2" xfId="4145"/>
    <cellStyle name="Normal 29 4 2 2 2" xfId="4146"/>
    <cellStyle name="Normal 29 4 2 2 2 2" xfId="11720"/>
    <cellStyle name="Normal 29 4 2 2 2_Year to Date" xfId="11721"/>
    <cellStyle name="Normal 29 4 2 2 3" xfId="4147"/>
    <cellStyle name="Normal 29 4 2 2 3 2" xfId="11722"/>
    <cellStyle name="Normal 29 4 2 2 3_Year to Date" xfId="11723"/>
    <cellStyle name="Normal 29 4 2 2 4" xfId="11724"/>
    <cellStyle name="Normal 29 4 2 2_CS Indicators" xfId="4148"/>
    <cellStyle name="Normal 29 4 2 3" xfId="4149"/>
    <cellStyle name="Normal 29 4 2 3 2" xfId="11725"/>
    <cellStyle name="Normal 29 4 2 3_Year to Date" xfId="11726"/>
    <cellStyle name="Normal 29 4 2 4" xfId="4150"/>
    <cellStyle name="Normal 29 4 2 4 2" xfId="11727"/>
    <cellStyle name="Normal 29 4 2 4_Year to Date" xfId="11728"/>
    <cellStyle name="Normal 29 4 2 5" xfId="11729"/>
    <cellStyle name="Normal 29 4 2_CS Indicators" xfId="4151"/>
    <cellStyle name="Normal 29 4 3" xfId="4152"/>
    <cellStyle name="Normal 29 4 3 2" xfId="4153"/>
    <cellStyle name="Normal 29 4 3 2 2" xfId="11730"/>
    <cellStyle name="Normal 29 4 3 2_Year to Date" xfId="11731"/>
    <cellStyle name="Normal 29 4 3 3" xfId="4154"/>
    <cellStyle name="Normal 29 4 3 3 2" xfId="11732"/>
    <cellStyle name="Normal 29 4 3 3_Year to Date" xfId="11733"/>
    <cellStyle name="Normal 29 4 3 4" xfId="11734"/>
    <cellStyle name="Normal 29 4 3_CS Indicators" xfId="4155"/>
    <cellStyle name="Normal 29 4 4" xfId="4156"/>
    <cellStyle name="Normal 29 4 4 2" xfId="11735"/>
    <cellStyle name="Normal 29 4 4_Year to Date" xfId="11736"/>
    <cellStyle name="Normal 29 4 5" xfId="4157"/>
    <cellStyle name="Normal 29 4 5 2" xfId="11737"/>
    <cellStyle name="Normal 29 4 5_Year to Date" xfId="11738"/>
    <cellStyle name="Normal 29 4 6" xfId="11739"/>
    <cellStyle name="Normal 29 4_CS Indicators" xfId="4158"/>
    <cellStyle name="Normal 29 5" xfId="4159"/>
    <cellStyle name="Normal 29 5 2" xfId="4160"/>
    <cellStyle name="Normal 29 5 2 2" xfId="4161"/>
    <cellStyle name="Normal 29 5 2 2 2" xfId="11740"/>
    <cellStyle name="Normal 29 5 2 2_Year to Date" xfId="11741"/>
    <cellStyle name="Normal 29 5 2 3" xfId="4162"/>
    <cellStyle name="Normal 29 5 2 3 2" xfId="11742"/>
    <cellStyle name="Normal 29 5 2 3_Year to Date" xfId="11743"/>
    <cellStyle name="Normal 29 5 2 4" xfId="11744"/>
    <cellStyle name="Normal 29 5 2_CS Indicators" xfId="4163"/>
    <cellStyle name="Normal 29 5 3" xfId="4164"/>
    <cellStyle name="Normal 29 5 3 2" xfId="11745"/>
    <cellStyle name="Normal 29 5 3_Year to Date" xfId="11746"/>
    <cellStyle name="Normal 29 5 4" xfId="4165"/>
    <cellStyle name="Normal 29 5 4 2" xfId="11747"/>
    <cellStyle name="Normal 29 5 4_Year to Date" xfId="11748"/>
    <cellStyle name="Normal 29 5 5" xfId="11749"/>
    <cellStyle name="Normal 29 5_CS Indicators" xfId="4166"/>
    <cellStyle name="Normal 29 6" xfId="4167"/>
    <cellStyle name="Normal 29 6 2" xfId="4168"/>
    <cellStyle name="Normal 29 6 2 2" xfId="11750"/>
    <cellStyle name="Normal 29 6 2_Year to Date" xfId="11751"/>
    <cellStyle name="Normal 29 6 3" xfId="4169"/>
    <cellStyle name="Normal 29 6 3 2" xfId="11752"/>
    <cellStyle name="Normal 29 6 3_Year to Date" xfId="11753"/>
    <cellStyle name="Normal 29 6 4" xfId="11754"/>
    <cellStyle name="Normal 29 6_CS Indicators" xfId="4170"/>
    <cellStyle name="Normal 29 7" xfId="4171"/>
    <cellStyle name="Normal 29 7 2" xfId="11755"/>
    <cellStyle name="Normal 29 7_Year to Date" xfId="11756"/>
    <cellStyle name="Normal 29 8" xfId="4172"/>
    <cellStyle name="Normal 29 8 2" xfId="11757"/>
    <cellStyle name="Normal 29 8_Year to Date" xfId="11758"/>
    <cellStyle name="Normal 29 9" xfId="4173"/>
    <cellStyle name="Normal 29 9 2" xfId="4174"/>
    <cellStyle name="Normal 29_CS Indicators" xfId="4175"/>
    <cellStyle name="Normal 290" xfId="17628"/>
    <cellStyle name="Normal 291" xfId="17629"/>
    <cellStyle name="Normal 292" xfId="17630"/>
    <cellStyle name="Normal 293" xfId="17631"/>
    <cellStyle name="Normal 294" xfId="17632"/>
    <cellStyle name="Normal 295" xfId="17633"/>
    <cellStyle name="Normal 296" xfId="17634"/>
    <cellStyle name="Normal 297" xfId="17635"/>
    <cellStyle name="Normal 298" xfId="17636"/>
    <cellStyle name="Normal 299" xfId="17637"/>
    <cellStyle name="Normal 3" xfId="4176"/>
    <cellStyle name="Normal 3 10" xfId="4177"/>
    <cellStyle name="Normal 3 10 2" xfId="11759"/>
    <cellStyle name="Normal 3 10 2 2" xfId="11760"/>
    <cellStyle name="Normal 3 10 2 3" xfId="11761"/>
    <cellStyle name="Normal 3 10 3" xfId="11762"/>
    <cellStyle name="Normal 3 10 4" xfId="11763"/>
    <cellStyle name="Normal 3 11" xfId="4178"/>
    <cellStyle name="Normal 3 11 2" xfId="11764"/>
    <cellStyle name="Normal 3 11 3" xfId="11765"/>
    <cellStyle name="Normal 3 12" xfId="11766"/>
    <cellStyle name="Normal 3 13" xfId="11767"/>
    <cellStyle name="Normal 3 14" xfId="18124"/>
    <cellStyle name="Normal 3 2" xfId="4179"/>
    <cellStyle name="Normal 3 2 2" xfId="4180"/>
    <cellStyle name="Normal 3 2 2 2" xfId="4181"/>
    <cellStyle name="Normal 3 2 2 2 2" xfId="11768"/>
    <cellStyle name="Normal 3 2 2 2 2 2" xfId="11769"/>
    <cellStyle name="Normal 3 2 2 2 2 3" xfId="11770"/>
    <cellStyle name="Normal 3 2 2 2 3" xfId="11771"/>
    <cellStyle name="Normal 3 2 2 2 4" xfId="11772"/>
    <cellStyle name="Normal 3 2 2 3" xfId="4182"/>
    <cellStyle name="Normal 3 2 2 3 2" xfId="11773"/>
    <cellStyle name="Normal 3 2 2 3 3" xfId="11774"/>
    <cellStyle name="Normal 3 2 2 4" xfId="11775"/>
    <cellStyle name="Normal 3 2 2 5" xfId="11776"/>
    <cellStyle name="Normal 3 2 3" xfId="4183"/>
    <cellStyle name="Normal 3 2 3 2" xfId="11777"/>
    <cellStyle name="Normal 3 2 4" xfId="11778"/>
    <cellStyle name="Normal 3 2 4 2" xfId="11779"/>
    <cellStyle name="Normal 3 2 4 2 2" xfId="11780"/>
    <cellStyle name="Normal 3 2 4 2 2 2" xfId="11781"/>
    <cellStyle name="Normal 3 2 4 2 2 3" xfId="11782"/>
    <cellStyle name="Normal 3 2 4 2 3" xfId="11783"/>
    <cellStyle name="Normal 3 2 4 2 4" xfId="11784"/>
    <cellStyle name="Normal 3 2 4 3" xfId="11785"/>
    <cellStyle name="Normal 3 2 4 3 2" xfId="11786"/>
    <cellStyle name="Normal 3 2 4 3 3" xfId="11787"/>
    <cellStyle name="Normal 3 2 4 4" xfId="11788"/>
    <cellStyle name="Normal 3 2 4 5" xfId="11789"/>
    <cellStyle name="Normal 3 2 5" xfId="11790"/>
    <cellStyle name="Normal 3 2 5 2" xfId="11791"/>
    <cellStyle name="Normal 3 2 5 2 2" xfId="11792"/>
    <cellStyle name="Normal 3 2 5 2 2 2" xfId="11793"/>
    <cellStyle name="Normal 3 2 5 2 2 3" xfId="11794"/>
    <cellStyle name="Normal 3 2 5 2 3" xfId="11795"/>
    <cellStyle name="Normal 3 2 5 2 4" xfId="11796"/>
    <cellStyle name="Normal 3 2 5 3" xfId="11797"/>
    <cellStyle name="Normal 3 2 5 3 2" xfId="11798"/>
    <cellStyle name="Normal 3 2 5 3 3" xfId="11799"/>
    <cellStyle name="Normal 3 2 5 4" xfId="11800"/>
    <cellStyle name="Normal 3 2 5 5" xfId="11801"/>
    <cellStyle name="Normal 3 2 6" xfId="11802"/>
    <cellStyle name="Normal 3 2 6 2" xfId="11803"/>
    <cellStyle name="Normal 3 2 6 2 2" xfId="11804"/>
    <cellStyle name="Normal 3 2 6 2 3" xfId="11805"/>
    <cellStyle name="Normal 3 2 6 3" xfId="11806"/>
    <cellStyle name="Normal 3 2 6 4" xfId="11807"/>
    <cellStyle name="Normal 3 2 7" xfId="11808"/>
    <cellStyle name="Normal 3 2 7 2" xfId="11809"/>
    <cellStyle name="Normal 3 2 7 3" xfId="11810"/>
    <cellStyle name="Normal 3 2 8" xfId="11811"/>
    <cellStyle name="Normal 3 2 9" xfId="11812"/>
    <cellStyle name="Normal 3 2_Year to Date" xfId="11813"/>
    <cellStyle name="Normal 3 3" xfId="4184"/>
    <cellStyle name="Normal 3 3 2" xfId="4185"/>
    <cellStyle name="Normal 3 3 2 2" xfId="11814"/>
    <cellStyle name="Normal 3 3 2 2 2" xfId="11815"/>
    <cellStyle name="Normal 3 3 2 2 2 2" xfId="11816"/>
    <cellStyle name="Normal 3 3 2 2 2 3" xfId="11817"/>
    <cellStyle name="Normal 3 3 2 2 3" xfId="11818"/>
    <cellStyle name="Normal 3 3 2 2 4" xfId="11819"/>
    <cellStyle name="Normal 3 3 2 3" xfId="11820"/>
    <cellStyle name="Normal 3 3 2 3 2" xfId="11821"/>
    <cellStyle name="Normal 3 3 2 3 3" xfId="11822"/>
    <cellStyle name="Normal 3 3 2 4" xfId="11823"/>
    <cellStyle name="Normal 3 3 2 5" xfId="11824"/>
    <cellStyle name="Normal 3 3 3" xfId="11825"/>
    <cellStyle name="Normal 3 3 3 2" xfId="11826"/>
    <cellStyle name="Normal 3 3 3 2 2" xfId="11827"/>
    <cellStyle name="Normal 3 3 3 2 2 2" xfId="11828"/>
    <cellStyle name="Normal 3 3 3 2 2 3" xfId="11829"/>
    <cellStyle name="Normal 3 3 3 2 3" xfId="11830"/>
    <cellStyle name="Normal 3 3 3 2 4" xfId="11831"/>
    <cellStyle name="Normal 3 3 3 3" xfId="11832"/>
    <cellStyle name="Normal 3 3 3 3 2" xfId="11833"/>
    <cellStyle name="Normal 3 3 3 3 3" xfId="11834"/>
    <cellStyle name="Normal 3 3 3 4" xfId="11835"/>
    <cellStyle name="Normal 3 3 3 5" xfId="11836"/>
    <cellStyle name="Normal 3 3 4" xfId="11837"/>
    <cellStyle name="Normal 3 3 4 2" xfId="11838"/>
    <cellStyle name="Normal 3 3 4 2 2" xfId="11839"/>
    <cellStyle name="Normal 3 3 4 2 3" xfId="11840"/>
    <cellStyle name="Normal 3 3 4 3" xfId="11841"/>
    <cellStyle name="Normal 3 3 4 4" xfId="11842"/>
    <cellStyle name="Normal 3 3 5" xfId="11843"/>
    <cellStyle name="Normal 3 3 5 2" xfId="11844"/>
    <cellStyle name="Normal 3 3 5 3" xfId="11845"/>
    <cellStyle name="Normal 3 3 6" xfId="11846"/>
    <cellStyle name="Normal 3 3 7" xfId="11847"/>
    <cellStyle name="Normal 3 3_04 2012 CS MOPR Report" xfId="4186"/>
    <cellStyle name="Normal 3 4" xfId="4187"/>
    <cellStyle name="Normal 3 4 2" xfId="11848"/>
    <cellStyle name="Normal 3 4 2 2" xfId="11849"/>
    <cellStyle name="Normal 3 4 2 2 2" xfId="11850"/>
    <cellStyle name="Normal 3 4 2 2 3" xfId="11851"/>
    <cellStyle name="Normal 3 4 2 3" xfId="11852"/>
    <cellStyle name="Normal 3 4 2 4" xfId="11853"/>
    <cellStyle name="Normal 3 4 3" xfId="11854"/>
    <cellStyle name="Normal 3 4 3 2" xfId="11855"/>
    <cellStyle name="Normal 3 4 3 3" xfId="11856"/>
    <cellStyle name="Normal 3 4 4" xfId="11857"/>
    <cellStyle name="Normal 3 4 5" xfId="11858"/>
    <cellStyle name="Normal 3 5" xfId="4188"/>
    <cellStyle name="Normal 3 5 2" xfId="4189"/>
    <cellStyle name="Normal 3 5 2 2" xfId="4190"/>
    <cellStyle name="Normal 3 5 2 2 2" xfId="11859"/>
    <cellStyle name="Normal 3 5 2 2 2 2" xfId="11860"/>
    <cellStyle name="Normal 3 5 2 2 2 3" xfId="11861"/>
    <cellStyle name="Normal 3 5 2 2 3" xfId="11862"/>
    <cellStyle name="Normal 3 5 2 2 4" xfId="11863"/>
    <cellStyle name="Normal 3 5 2 3" xfId="4191"/>
    <cellStyle name="Normal 3 5 2 3 2" xfId="11864"/>
    <cellStyle name="Normal 3 5 2 3 3" xfId="11865"/>
    <cellStyle name="Normal 3 5 2 4" xfId="11866"/>
    <cellStyle name="Normal 3 5 2 5" xfId="11867"/>
    <cellStyle name="Normal 3 5 3" xfId="4192"/>
    <cellStyle name="Normal 3 5 3 2" xfId="4193"/>
    <cellStyle name="Normal 3 5 4" xfId="4194"/>
    <cellStyle name="Normal 3 5 5" xfId="4195"/>
    <cellStyle name="Normal 3 5_CS Indicators" xfId="4196"/>
    <cellStyle name="Normal 3 6" xfId="4197"/>
    <cellStyle name="Normal 3 6 2" xfId="4198"/>
    <cellStyle name="Normal 3 6 2 2" xfId="4199"/>
    <cellStyle name="Normal 3 6 2 2 2" xfId="11868"/>
    <cellStyle name="Normal 3 6 2 2 2 2" xfId="11869"/>
    <cellStyle name="Normal 3 6 2 2 2 3" xfId="11870"/>
    <cellStyle name="Normal 3 6 2 2 3" xfId="11871"/>
    <cellStyle name="Normal 3 6 2 2 4" xfId="11872"/>
    <cellStyle name="Normal 3 6 2 3" xfId="4200"/>
    <cellStyle name="Normal 3 6 2 3 2" xfId="11873"/>
    <cellStyle name="Normal 3 6 2 3 3" xfId="11874"/>
    <cellStyle name="Normal 3 6 2 4" xfId="11875"/>
    <cellStyle name="Normal 3 6 2 5" xfId="11876"/>
    <cellStyle name="Normal 3 6 3" xfId="4201"/>
    <cellStyle name="Normal 3 6 3 2" xfId="4202"/>
    <cellStyle name="Normal 3 6 4" xfId="4203"/>
    <cellStyle name="Normal 3 6 5" xfId="4204"/>
    <cellStyle name="Normal 3 6_CS Indicators" xfId="4205"/>
    <cellStyle name="Normal 3 7" xfId="4206"/>
    <cellStyle name="Normal 3 7 2" xfId="11877"/>
    <cellStyle name="Normal 3 7 2 2" xfId="11878"/>
    <cellStyle name="Normal 3 7 2 2 2" xfId="11879"/>
    <cellStyle name="Normal 3 7 2 2 3" xfId="11880"/>
    <cellStyle name="Normal 3 7 2 3" xfId="11881"/>
    <cellStyle name="Normal 3 7 2 4" xfId="11882"/>
    <cellStyle name="Normal 3 7 3" xfId="11883"/>
    <cellStyle name="Normal 3 7 3 2" xfId="11884"/>
    <cellStyle name="Normal 3 7 3 3" xfId="11885"/>
    <cellStyle name="Normal 3 7 4" xfId="11886"/>
    <cellStyle name="Normal 3 7 5" xfId="11887"/>
    <cellStyle name="Normal 3 8" xfId="4207"/>
    <cellStyle name="Normal 3 8 2" xfId="11888"/>
    <cellStyle name="Normal 3 8 2 2" xfId="11889"/>
    <cellStyle name="Normal 3 8 2 2 2" xfId="11890"/>
    <cellStyle name="Normal 3 8 2 2 3" xfId="11891"/>
    <cellStyle name="Normal 3 8 2 3" xfId="11892"/>
    <cellStyle name="Normal 3 8 2 4" xfId="11893"/>
    <cellStyle name="Normal 3 8 3" xfId="11894"/>
    <cellStyle name="Normal 3 8 3 2" xfId="11895"/>
    <cellStyle name="Normal 3 8 3 3" xfId="11896"/>
    <cellStyle name="Normal 3 8 4" xfId="11897"/>
    <cellStyle name="Normal 3 8 5" xfId="11898"/>
    <cellStyle name="Normal 3 9" xfId="4208"/>
    <cellStyle name="Normal 3 9 2" xfId="11899"/>
    <cellStyle name="Normal 3 9 2 2" xfId="11900"/>
    <cellStyle name="Normal 3 9 2 2 2" xfId="11901"/>
    <cellStyle name="Normal 3 9 2 2 3" xfId="11902"/>
    <cellStyle name="Normal 3 9 2 3" xfId="11903"/>
    <cellStyle name="Normal 3 9 2 4" xfId="11904"/>
    <cellStyle name="Normal 3 9 3" xfId="11905"/>
    <cellStyle name="Normal 3 9 3 2" xfId="11906"/>
    <cellStyle name="Normal 3 9 3 3" xfId="11907"/>
    <cellStyle name="Normal 3 9 4" xfId="11908"/>
    <cellStyle name="Normal 3 9 5" xfId="11909"/>
    <cellStyle name="Normal 3_04 2012 CS MOPR Report" xfId="4209"/>
    <cellStyle name="Normal 30" xfId="4210"/>
    <cellStyle name="Normal 30 10" xfId="4211"/>
    <cellStyle name="Normal 30 11" xfId="4212"/>
    <cellStyle name="Normal 30 2" xfId="4213"/>
    <cellStyle name="Normal 30 2 2" xfId="4214"/>
    <cellStyle name="Normal 30 2 3" xfId="4215"/>
    <cellStyle name="Normal 30 3" xfId="4216"/>
    <cellStyle name="Normal 30 3 2" xfId="4217"/>
    <cellStyle name="Normal 30 3 2 2" xfId="4218"/>
    <cellStyle name="Normal 30 3 2 2 2" xfId="4219"/>
    <cellStyle name="Normal 30 3 2 2 2 2" xfId="4220"/>
    <cellStyle name="Normal 30 3 2 2 2 2 2" xfId="11910"/>
    <cellStyle name="Normal 30 3 2 2 2 2_Year to Date" xfId="11911"/>
    <cellStyle name="Normal 30 3 2 2 2 3" xfId="4221"/>
    <cellStyle name="Normal 30 3 2 2 2 3 2" xfId="11912"/>
    <cellStyle name="Normal 30 3 2 2 2 3_Year to Date" xfId="11913"/>
    <cellStyle name="Normal 30 3 2 2 2 4" xfId="11914"/>
    <cellStyle name="Normal 30 3 2 2 2_CS Indicators" xfId="4222"/>
    <cellStyle name="Normal 30 3 2 2 3" xfId="4223"/>
    <cellStyle name="Normal 30 3 2 2 3 2" xfId="11915"/>
    <cellStyle name="Normal 30 3 2 2 3_Year to Date" xfId="11916"/>
    <cellStyle name="Normal 30 3 2 2 4" xfId="4224"/>
    <cellStyle name="Normal 30 3 2 2 4 2" xfId="11917"/>
    <cellStyle name="Normal 30 3 2 2 4_Year to Date" xfId="11918"/>
    <cellStyle name="Normal 30 3 2 2 5" xfId="11919"/>
    <cellStyle name="Normal 30 3 2 2_CS Indicators" xfId="4225"/>
    <cellStyle name="Normal 30 3 2 3" xfId="4226"/>
    <cellStyle name="Normal 30 3 2 3 2" xfId="4227"/>
    <cellStyle name="Normal 30 3 2 3 2 2" xfId="11920"/>
    <cellStyle name="Normal 30 3 2 3 2_Year to Date" xfId="11921"/>
    <cellStyle name="Normal 30 3 2 3 3" xfId="4228"/>
    <cellStyle name="Normal 30 3 2 3 3 2" xfId="11922"/>
    <cellStyle name="Normal 30 3 2 3 3_Year to Date" xfId="11923"/>
    <cellStyle name="Normal 30 3 2 3 4" xfId="11924"/>
    <cellStyle name="Normal 30 3 2 3_CS Indicators" xfId="4229"/>
    <cellStyle name="Normal 30 3 2 4" xfId="4230"/>
    <cellStyle name="Normal 30 3 2 4 2" xfId="11925"/>
    <cellStyle name="Normal 30 3 2 4_Year to Date" xfId="11926"/>
    <cellStyle name="Normal 30 3 2 5" xfId="4231"/>
    <cellStyle name="Normal 30 3 2 5 2" xfId="11927"/>
    <cellStyle name="Normal 30 3 2 5_Year to Date" xfId="11928"/>
    <cellStyle name="Normal 30 3 2 6" xfId="11929"/>
    <cellStyle name="Normal 30 3 2_CS Indicators" xfId="4232"/>
    <cellStyle name="Normal 30 3 3" xfId="4233"/>
    <cellStyle name="Normal 30 3 3 2" xfId="4234"/>
    <cellStyle name="Normal 30 3 3 2 2" xfId="4235"/>
    <cellStyle name="Normal 30 3 3 2 2 2" xfId="11930"/>
    <cellStyle name="Normal 30 3 3 2 2_Year to Date" xfId="11931"/>
    <cellStyle name="Normal 30 3 3 2 3" xfId="4236"/>
    <cellStyle name="Normal 30 3 3 2 3 2" xfId="11932"/>
    <cellStyle name="Normal 30 3 3 2 3_Year to Date" xfId="11933"/>
    <cellStyle name="Normal 30 3 3 2 4" xfId="11934"/>
    <cellStyle name="Normal 30 3 3 2_CS Indicators" xfId="4237"/>
    <cellStyle name="Normal 30 3 3 3" xfId="4238"/>
    <cellStyle name="Normal 30 3 3 3 2" xfId="11935"/>
    <cellStyle name="Normal 30 3 3 3_Year to Date" xfId="11936"/>
    <cellStyle name="Normal 30 3 3 4" xfId="4239"/>
    <cellStyle name="Normal 30 3 3 4 2" xfId="11937"/>
    <cellStyle name="Normal 30 3 3 4_Year to Date" xfId="11938"/>
    <cellStyle name="Normal 30 3 3 5" xfId="11939"/>
    <cellStyle name="Normal 30 3 3_CS Indicators" xfId="4240"/>
    <cellStyle name="Normal 30 3 4" xfId="4241"/>
    <cellStyle name="Normal 30 3 4 2" xfId="4242"/>
    <cellStyle name="Normal 30 3 4 2 2" xfId="11940"/>
    <cellStyle name="Normal 30 3 4 2_Year to Date" xfId="11941"/>
    <cellStyle name="Normal 30 3 4 3" xfId="4243"/>
    <cellStyle name="Normal 30 3 4 3 2" xfId="11942"/>
    <cellStyle name="Normal 30 3 4 3_Year to Date" xfId="11943"/>
    <cellStyle name="Normal 30 3 4 4" xfId="11944"/>
    <cellStyle name="Normal 30 3 4_CS Indicators" xfId="4244"/>
    <cellStyle name="Normal 30 3 5" xfId="4245"/>
    <cellStyle name="Normal 30 3 5 2" xfId="11945"/>
    <cellStyle name="Normal 30 3 5_Year to Date" xfId="11946"/>
    <cellStyle name="Normal 30 3 6" xfId="4246"/>
    <cellStyle name="Normal 30 3 6 2" xfId="11947"/>
    <cellStyle name="Normal 30 3 6_Year to Date" xfId="11948"/>
    <cellStyle name="Normal 30 3 7" xfId="11949"/>
    <cellStyle name="Normal 30 3_CS Indicators" xfId="4247"/>
    <cellStyle name="Normal 30 4" xfId="4248"/>
    <cellStyle name="Normal 30 4 2" xfId="4249"/>
    <cellStyle name="Normal 30 4 2 2" xfId="4250"/>
    <cellStyle name="Normal 30 4 2 2 2" xfId="4251"/>
    <cellStyle name="Normal 30 4 2 2 2 2" xfId="11950"/>
    <cellStyle name="Normal 30 4 2 2 2_Year to Date" xfId="11951"/>
    <cellStyle name="Normal 30 4 2 2 3" xfId="4252"/>
    <cellStyle name="Normal 30 4 2 2 3 2" xfId="11952"/>
    <cellStyle name="Normal 30 4 2 2 3_Year to Date" xfId="11953"/>
    <cellStyle name="Normal 30 4 2 2 4" xfId="11954"/>
    <cellStyle name="Normal 30 4 2 2_CS Indicators" xfId="4253"/>
    <cellStyle name="Normal 30 4 2 3" xfId="4254"/>
    <cellStyle name="Normal 30 4 2 3 2" xfId="11955"/>
    <cellStyle name="Normal 30 4 2 3_Year to Date" xfId="11956"/>
    <cellStyle name="Normal 30 4 2 4" xfId="4255"/>
    <cellStyle name="Normal 30 4 2 4 2" xfId="11957"/>
    <cellStyle name="Normal 30 4 2 4_Year to Date" xfId="11958"/>
    <cellStyle name="Normal 30 4 2 5" xfId="11959"/>
    <cellStyle name="Normal 30 4 2_CS Indicators" xfId="4256"/>
    <cellStyle name="Normal 30 4 3" xfId="4257"/>
    <cellStyle name="Normal 30 4 3 2" xfId="4258"/>
    <cellStyle name="Normal 30 4 3 2 2" xfId="11960"/>
    <cellStyle name="Normal 30 4 3 2_Year to Date" xfId="11961"/>
    <cellStyle name="Normal 30 4 3 3" xfId="4259"/>
    <cellStyle name="Normal 30 4 3 3 2" xfId="11962"/>
    <cellStyle name="Normal 30 4 3 3_Year to Date" xfId="11963"/>
    <cellStyle name="Normal 30 4 3 4" xfId="11964"/>
    <cellStyle name="Normal 30 4 3_CS Indicators" xfId="4260"/>
    <cellStyle name="Normal 30 4 4" xfId="4261"/>
    <cellStyle name="Normal 30 4 4 2" xfId="11965"/>
    <cellStyle name="Normal 30 4 4_Year to Date" xfId="11966"/>
    <cellStyle name="Normal 30 4 5" xfId="4262"/>
    <cellStyle name="Normal 30 4 5 2" xfId="11967"/>
    <cellStyle name="Normal 30 4 5_Year to Date" xfId="11968"/>
    <cellStyle name="Normal 30 4 6" xfId="11969"/>
    <cellStyle name="Normal 30 4_CS Indicators" xfId="4263"/>
    <cellStyle name="Normal 30 5" xfId="4264"/>
    <cellStyle name="Normal 30 5 2" xfId="4265"/>
    <cellStyle name="Normal 30 5 2 2" xfId="4266"/>
    <cellStyle name="Normal 30 5 2 2 2" xfId="11970"/>
    <cellStyle name="Normal 30 5 2 2_Year to Date" xfId="11971"/>
    <cellStyle name="Normal 30 5 2 3" xfId="4267"/>
    <cellStyle name="Normal 30 5 2 3 2" xfId="11972"/>
    <cellStyle name="Normal 30 5 2 3_Year to Date" xfId="11973"/>
    <cellStyle name="Normal 30 5 2 4" xfId="11974"/>
    <cellStyle name="Normal 30 5 2_CS Indicators" xfId="4268"/>
    <cellStyle name="Normal 30 5 3" xfId="4269"/>
    <cellStyle name="Normal 30 5 3 2" xfId="11975"/>
    <cellStyle name="Normal 30 5 3_Year to Date" xfId="11976"/>
    <cellStyle name="Normal 30 5 4" xfId="4270"/>
    <cellStyle name="Normal 30 5 4 2" xfId="11977"/>
    <cellStyle name="Normal 30 5 4_Year to Date" xfId="11978"/>
    <cellStyle name="Normal 30 5 5" xfId="11979"/>
    <cellStyle name="Normal 30 5_CS Indicators" xfId="4271"/>
    <cellStyle name="Normal 30 6" xfId="4272"/>
    <cellStyle name="Normal 30 6 2" xfId="4273"/>
    <cellStyle name="Normal 30 6 2 2" xfId="11980"/>
    <cellStyle name="Normal 30 6 2_Year to Date" xfId="11981"/>
    <cellStyle name="Normal 30 6 3" xfId="4274"/>
    <cellStyle name="Normal 30 6 3 2" xfId="11982"/>
    <cellStyle name="Normal 30 6 3_Year to Date" xfId="11983"/>
    <cellStyle name="Normal 30 6 4" xfId="11984"/>
    <cellStyle name="Normal 30 6_CS Indicators" xfId="4275"/>
    <cellStyle name="Normal 30 7" xfId="4276"/>
    <cellStyle name="Normal 30 7 2" xfId="11985"/>
    <cellStyle name="Normal 30 7_Year to Date" xfId="11986"/>
    <cellStyle name="Normal 30 8" xfId="4277"/>
    <cellStyle name="Normal 30 8 2" xfId="11987"/>
    <cellStyle name="Normal 30 8_Year to Date" xfId="11988"/>
    <cellStyle name="Normal 30 9" xfId="4278"/>
    <cellStyle name="Normal 30 9 2" xfId="4279"/>
    <cellStyle name="Normal 30_CS Indicators" xfId="4280"/>
    <cellStyle name="Normal 300" xfId="17638"/>
    <cellStyle name="Normal 301" xfId="17639"/>
    <cellStyle name="Normal 302" xfId="17640"/>
    <cellStyle name="Normal 303" xfId="17641"/>
    <cellStyle name="Normal 304" xfId="17642"/>
    <cellStyle name="Normal 305" xfId="17643"/>
    <cellStyle name="Normal 306" xfId="17644"/>
    <cellStyle name="Normal 307" xfId="17645"/>
    <cellStyle name="Normal 308" xfId="17646"/>
    <cellStyle name="Normal 309" xfId="17647"/>
    <cellStyle name="Normal 31" xfId="4281"/>
    <cellStyle name="Normal 31 2" xfId="4282"/>
    <cellStyle name="Normal 31 2 2" xfId="11989"/>
    <cellStyle name="Normal 31 3" xfId="4283"/>
    <cellStyle name="Normal 31 3 2" xfId="4284"/>
    <cellStyle name="Normal 31 3 2 2" xfId="4285"/>
    <cellStyle name="Normal 31 3 2 2 2" xfId="4286"/>
    <cellStyle name="Normal 31 3 2 2 2 2" xfId="4287"/>
    <cellStyle name="Normal 31 3 2 2 2 2 2" xfId="11990"/>
    <cellStyle name="Normal 31 3 2 2 2 2_Year to Date" xfId="11991"/>
    <cellStyle name="Normal 31 3 2 2 2 3" xfId="4288"/>
    <cellStyle name="Normal 31 3 2 2 2 3 2" xfId="11992"/>
    <cellStyle name="Normal 31 3 2 2 2 3_Year to Date" xfId="11993"/>
    <cellStyle name="Normal 31 3 2 2 2 4" xfId="11994"/>
    <cellStyle name="Normal 31 3 2 2 2_CS Indicators" xfId="4289"/>
    <cellStyle name="Normal 31 3 2 2 3" xfId="4290"/>
    <cellStyle name="Normal 31 3 2 2 3 2" xfId="11995"/>
    <cellStyle name="Normal 31 3 2 2 3_Year to Date" xfId="11996"/>
    <cellStyle name="Normal 31 3 2 2 4" xfId="4291"/>
    <cellStyle name="Normal 31 3 2 2 4 2" xfId="11997"/>
    <cellStyle name="Normal 31 3 2 2 4_Year to Date" xfId="11998"/>
    <cellStyle name="Normal 31 3 2 2 5" xfId="11999"/>
    <cellStyle name="Normal 31 3 2 2_CS Indicators" xfId="4292"/>
    <cellStyle name="Normal 31 3 2 3" xfId="4293"/>
    <cellStyle name="Normal 31 3 2 3 2" xfId="4294"/>
    <cellStyle name="Normal 31 3 2 3 2 2" xfId="12000"/>
    <cellStyle name="Normal 31 3 2 3 2_Year to Date" xfId="12001"/>
    <cellStyle name="Normal 31 3 2 3 3" xfId="4295"/>
    <cellStyle name="Normal 31 3 2 3 3 2" xfId="12002"/>
    <cellStyle name="Normal 31 3 2 3 3_Year to Date" xfId="12003"/>
    <cellStyle name="Normal 31 3 2 3 4" xfId="12004"/>
    <cellStyle name="Normal 31 3 2 3_CS Indicators" xfId="4296"/>
    <cellStyle name="Normal 31 3 2 4" xfId="4297"/>
    <cellStyle name="Normal 31 3 2 4 2" xfId="12005"/>
    <cellStyle name="Normal 31 3 2 4_Year to Date" xfId="12006"/>
    <cellStyle name="Normal 31 3 2 5" xfId="4298"/>
    <cellStyle name="Normal 31 3 2 5 2" xfId="12007"/>
    <cellStyle name="Normal 31 3 2 5_Year to Date" xfId="12008"/>
    <cellStyle name="Normal 31 3 2 6" xfId="12009"/>
    <cellStyle name="Normal 31 3 2_CS Indicators" xfId="4299"/>
    <cellStyle name="Normal 31 3 3" xfId="4300"/>
    <cellStyle name="Normal 31 3 3 2" xfId="4301"/>
    <cellStyle name="Normal 31 3 3 2 2" xfId="4302"/>
    <cellStyle name="Normal 31 3 3 2 2 2" xfId="12010"/>
    <cellStyle name="Normal 31 3 3 2 2_Year to Date" xfId="12011"/>
    <cellStyle name="Normal 31 3 3 2 3" xfId="4303"/>
    <cellStyle name="Normal 31 3 3 2 3 2" xfId="12012"/>
    <cellStyle name="Normal 31 3 3 2 3_Year to Date" xfId="12013"/>
    <cellStyle name="Normal 31 3 3 2 4" xfId="12014"/>
    <cellStyle name="Normal 31 3 3 2_CS Indicators" xfId="4304"/>
    <cellStyle name="Normal 31 3 3 3" xfId="4305"/>
    <cellStyle name="Normal 31 3 3 3 2" xfId="12015"/>
    <cellStyle name="Normal 31 3 3 3_Year to Date" xfId="12016"/>
    <cellStyle name="Normal 31 3 3 4" xfId="4306"/>
    <cellStyle name="Normal 31 3 3 4 2" xfId="12017"/>
    <cellStyle name="Normal 31 3 3 4_Year to Date" xfId="12018"/>
    <cellStyle name="Normal 31 3 3 5" xfId="12019"/>
    <cellStyle name="Normal 31 3 3_CS Indicators" xfId="4307"/>
    <cellStyle name="Normal 31 3 4" xfId="4308"/>
    <cellStyle name="Normal 31 3 4 2" xfId="4309"/>
    <cellStyle name="Normal 31 3 4 2 2" xfId="12020"/>
    <cellStyle name="Normal 31 3 4 2_Year to Date" xfId="12021"/>
    <cellStyle name="Normal 31 3 4 3" xfId="4310"/>
    <cellStyle name="Normal 31 3 4 3 2" xfId="12022"/>
    <cellStyle name="Normal 31 3 4 3_Year to Date" xfId="12023"/>
    <cellStyle name="Normal 31 3 4 4" xfId="12024"/>
    <cellStyle name="Normal 31 3 4_CS Indicators" xfId="4311"/>
    <cellStyle name="Normal 31 3 5" xfId="4312"/>
    <cellStyle name="Normal 31 3 5 2" xfId="12025"/>
    <cellStyle name="Normal 31 3 5_Year to Date" xfId="12026"/>
    <cellStyle name="Normal 31 3 6" xfId="4313"/>
    <cellStyle name="Normal 31 3 6 2" xfId="12027"/>
    <cellStyle name="Normal 31 3 6_Year to Date" xfId="12028"/>
    <cellStyle name="Normal 31 3 7" xfId="12029"/>
    <cellStyle name="Normal 31 3_CS Indicators" xfId="4314"/>
    <cellStyle name="Normal 31 4" xfId="4315"/>
    <cellStyle name="Normal 31 4 2" xfId="4316"/>
    <cellStyle name="Normal 31 4 2 2" xfId="4317"/>
    <cellStyle name="Normal 31 4 2 2 2" xfId="4318"/>
    <cellStyle name="Normal 31 4 2 2 2 2" xfId="12030"/>
    <cellStyle name="Normal 31 4 2 2 2_Year to Date" xfId="12031"/>
    <cellStyle name="Normal 31 4 2 2 3" xfId="4319"/>
    <cellStyle name="Normal 31 4 2 2 3 2" xfId="12032"/>
    <cellStyle name="Normal 31 4 2 2 3_Year to Date" xfId="12033"/>
    <cellStyle name="Normal 31 4 2 2 4" xfId="12034"/>
    <cellStyle name="Normal 31 4 2 2_CS Indicators" xfId="4320"/>
    <cellStyle name="Normal 31 4 2 3" xfId="4321"/>
    <cellStyle name="Normal 31 4 2 3 2" xfId="12035"/>
    <cellStyle name="Normal 31 4 2 3_Year to Date" xfId="12036"/>
    <cellStyle name="Normal 31 4 2 4" xfId="4322"/>
    <cellStyle name="Normal 31 4 2 4 2" xfId="12037"/>
    <cellStyle name="Normal 31 4 2 4_Year to Date" xfId="12038"/>
    <cellStyle name="Normal 31 4 2 5" xfId="12039"/>
    <cellStyle name="Normal 31 4 2_CS Indicators" xfId="4323"/>
    <cellStyle name="Normal 31 4 3" xfId="4324"/>
    <cellStyle name="Normal 31 4 3 2" xfId="4325"/>
    <cellStyle name="Normal 31 4 3 2 2" xfId="12040"/>
    <cellStyle name="Normal 31 4 3 2_Year to Date" xfId="12041"/>
    <cellStyle name="Normal 31 4 3 3" xfId="4326"/>
    <cellStyle name="Normal 31 4 3 3 2" xfId="12042"/>
    <cellStyle name="Normal 31 4 3 3_Year to Date" xfId="12043"/>
    <cellStyle name="Normal 31 4 3 4" xfId="12044"/>
    <cellStyle name="Normal 31 4 3_CS Indicators" xfId="4327"/>
    <cellStyle name="Normal 31 4 4" xfId="4328"/>
    <cellStyle name="Normal 31 4 4 2" xfId="12045"/>
    <cellStyle name="Normal 31 4 4_Year to Date" xfId="12046"/>
    <cellStyle name="Normal 31 4 5" xfId="4329"/>
    <cellStyle name="Normal 31 4 5 2" xfId="12047"/>
    <cellStyle name="Normal 31 4 5_Year to Date" xfId="12048"/>
    <cellStyle name="Normal 31 4 6" xfId="12049"/>
    <cellStyle name="Normal 31 4_CS Indicators" xfId="4330"/>
    <cellStyle name="Normal 31 5" xfId="4331"/>
    <cellStyle name="Normal 31 5 2" xfId="4332"/>
    <cellStyle name="Normal 31 5 2 2" xfId="4333"/>
    <cellStyle name="Normal 31 5 2 2 2" xfId="12050"/>
    <cellStyle name="Normal 31 5 2 2_Year to Date" xfId="12051"/>
    <cellStyle name="Normal 31 5 2 3" xfId="4334"/>
    <cellStyle name="Normal 31 5 2 3 2" xfId="12052"/>
    <cellStyle name="Normal 31 5 2 3_Year to Date" xfId="12053"/>
    <cellStyle name="Normal 31 5 2 4" xfId="12054"/>
    <cellStyle name="Normal 31 5 2_CS Indicators" xfId="4335"/>
    <cellStyle name="Normal 31 5 3" xfId="4336"/>
    <cellStyle name="Normal 31 5 3 2" xfId="12055"/>
    <cellStyle name="Normal 31 5 3_Year to Date" xfId="12056"/>
    <cellStyle name="Normal 31 5 4" xfId="4337"/>
    <cellStyle name="Normal 31 5 4 2" xfId="12057"/>
    <cellStyle name="Normal 31 5 4_Year to Date" xfId="12058"/>
    <cellStyle name="Normal 31 5 5" xfId="12059"/>
    <cellStyle name="Normal 31 5_CS Indicators" xfId="4338"/>
    <cellStyle name="Normal 31 6" xfId="4339"/>
    <cellStyle name="Normal 31 6 2" xfId="4340"/>
    <cellStyle name="Normal 31 6 2 2" xfId="12060"/>
    <cellStyle name="Normal 31 6 2_Year to Date" xfId="12061"/>
    <cellStyle name="Normal 31 6 3" xfId="4341"/>
    <cellStyle name="Normal 31 6 3 2" xfId="12062"/>
    <cellStyle name="Normal 31 6 3_Year to Date" xfId="12063"/>
    <cellStyle name="Normal 31 6 4" xfId="12064"/>
    <cellStyle name="Normal 31 6_CS Indicators" xfId="4342"/>
    <cellStyle name="Normal 31 7" xfId="4343"/>
    <cellStyle name="Normal 31 7 2" xfId="12065"/>
    <cellStyle name="Normal 31 7_Year to Date" xfId="12066"/>
    <cellStyle name="Normal 31 8" xfId="4344"/>
    <cellStyle name="Normal 31 8 2" xfId="12067"/>
    <cellStyle name="Normal 31 8_Year to Date" xfId="12068"/>
    <cellStyle name="Normal 31 9" xfId="12069"/>
    <cellStyle name="Normal 31_Year to Date" xfId="12070"/>
    <cellStyle name="Normal 310" xfId="17648"/>
    <cellStyle name="Normal 311" xfId="17649"/>
    <cellStyle name="Normal 312" xfId="17650"/>
    <cellStyle name="Normal 313" xfId="17651"/>
    <cellStyle name="Normal 314" xfId="17652"/>
    <cellStyle name="Normal 315" xfId="17653"/>
    <cellStyle name="Normal 316" xfId="17654"/>
    <cellStyle name="Normal 317" xfId="17655"/>
    <cellStyle name="Normal 318" xfId="17656"/>
    <cellStyle name="Normal 319" xfId="17657"/>
    <cellStyle name="Normal 32" xfId="4345"/>
    <cellStyle name="Normal 32 2" xfId="4346"/>
    <cellStyle name="Normal 32 2 2" xfId="4347"/>
    <cellStyle name="Normal 32 2 3" xfId="4348"/>
    <cellStyle name="Normal 32 3" xfId="4349"/>
    <cellStyle name="Normal 32 3 2" xfId="4350"/>
    <cellStyle name="Normal 32 4" xfId="4351"/>
    <cellStyle name="Normal 32 5" xfId="4352"/>
    <cellStyle name="Normal 32_CS Indicators" xfId="4353"/>
    <cellStyle name="Normal 320" xfId="17658"/>
    <cellStyle name="Normal 321" xfId="17659"/>
    <cellStyle name="Normal 322" xfId="17660"/>
    <cellStyle name="Normal 323" xfId="17661"/>
    <cellStyle name="Normal 324" xfId="17662"/>
    <cellStyle name="Normal 325" xfId="17663"/>
    <cellStyle name="Normal 326" xfId="17664"/>
    <cellStyle name="Normal 327" xfId="17665"/>
    <cellStyle name="Normal 328" xfId="17666"/>
    <cellStyle name="Normal 329" xfId="17667"/>
    <cellStyle name="Normal 33" xfId="4354"/>
    <cellStyle name="Normal 33 2" xfId="4355"/>
    <cellStyle name="Normal 33 2 2" xfId="4356"/>
    <cellStyle name="Normal 33 2 3" xfId="4357"/>
    <cellStyle name="Normal 33 3" xfId="4358"/>
    <cellStyle name="Normal 33 3 2" xfId="4359"/>
    <cellStyle name="Normal 33 4" xfId="4360"/>
    <cellStyle name="Normal 33 5" xfId="4361"/>
    <cellStyle name="Normal 33_CS Indicators" xfId="4362"/>
    <cellStyle name="Normal 330" xfId="17668"/>
    <cellStyle name="Normal 331" xfId="17669"/>
    <cellStyle name="Normal 332" xfId="17670"/>
    <cellStyle name="Normal 333" xfId="17671"/>
    <cellStyle name="Normal 334" xfId="17672"/>
    <cellStyle name="Normal 335" xfId="17673"/>
    <cellStyle name="Normal 336" xfId="17674"/>
    <cellStyle name="Normal 337" xfId="17675"/>
    <cellStyle name="Normal 338" xfId="17676"/>
    <cellStyle name="Normal 339" xfId="17677"/>
    <cellStyle name="Normal 34" xfId="4363"/>
    <cellStyle name="Normal 34 2" xfId="4364"/>
    <cellStyle name="Normal 34 2 2" xfId="4365"/>
    <cellStyle name="Normal 34 2 3" xfId="4366"/>
    <cellStyle name="Normal 34 3" xfId="4367"/>
    <cellStyle name="Normal 34 3 2" xfId="4368"/>
    <cellStyle name="Normal 34 4" xfId="4369"/>
    <cellStyle name="Normal 34 5" xfId="4370"/>
    <cellStyle name="Normal 34_CS Indicators" xfId="4371"/>
    <cellStyle name="Normal 340" xfId="17678"/>
    <cellStyle name="Normal 341" xfId="17679"/>
    <cellStyle name="Normal 342" xfId="17680"/>
    <cellStyle name="Normal 343" xfId="17681"/>
    <cellStyle name="Normal 344" xfId="17682"/>
    <cellStyle name="Normal 345" xfId="17683"/>
    <cellStyle name="Normal 346" xfId="17684"/>
    <cellStyle name="Normal 347" xfId="17685"/>
    <cellStyle name="Normal 348" xfId="17686"/>
    <cellStyle name="Normal 349" xfId="17687"/>
    <cellStyle name="Normal 35" xfId="4372"/>
    <cellStyle name="Normal 35 2" xfId="12071"/>
    <cellStyle name="Normal 350" xfId="17688"/>
    <cellStyle name="Normal 351" xfId="17689"/>
    <cellStyle name="Normal 352" xfId="17690"/>
    <cellStyle name="Normal 353" xfId="17691"/>
    <cellStyle name="Normal 354" xfId="17692"/>
    <cellStyle name="Normal 355" xfId="17693"/>
    <cellStyle name="Normal 356" xfId="17694"/>
    <cellStyle name="Normal 357" xfId="17695"/>
    <cellStyle name="Normal 358" xfId="17696"/>
    <cellStyle name="Normal 359" xfId="17697"/>
    <cellStyle name="Normal 36" xfId="4373"/>
    <cellStyle name="Normal 36 2" xfId="12072"/>
    <cellStyle name="Normal 360" xfId="17698"/>
    <cellStyle name="Normal 361" xfId="17699"/>
    <cellStyle name="Normal 362" xfId="17700"/>
    <cellStyle name="Normal 363" xfId="17701"/>
    <cellStyle name="Normal 364" xfId="17702"/>
    <cellStyle name="Normal 365" xfId="17845"/>
    <cellStyle name="Normal 366" xfId="17846"/>
    <cellStyle name="Normal 367" xfId="18125"/>
    <cellStyle name="Normal 368" xfId="18126"/>
    <cellStyle name="Normal 369" xfId="18127"/>
    <cellStyle name="Normal 37" xfId="4374"/>
    <cellStyle name="Normal 37 2" xfId="12073"/>
    <cellStyle name="Normal 370" xfId="18128"/>
    <cellStyle name="Normal 371" xfId="18129"/>
    <cellStyle name="Normal 372" xfId="18130"/>
    <cellStyle name="Normal 373" xfId="18131"/>
    <cellStyle name="Normal 374" xfId="18132"/>
    <cellStyle name="Normal 375" xfId="18133"/>
    <cellStyle name="Normal 376" xfId="18134"/>
    <cellStyle name="Normal 377" xfId="18135"/>
    <cellStyle name="Normal 378" xfId="18136"/>
    <cellStyle name="Normal 379" xfId="18137"/>
    <cellStyle name="Normal 38" xfId="4375"/>
    <cellStyle name="Normal 38 2" xfId="12074"/>
    <cellStyle name="Normal 380" xfId="18138"/>
    <cellStyle name="Normal 381" xfId="18139"/>
    <cellStyle name="Normal 382" xfId="18140"/>
    <cellStyle name="Normal 383" xfId="18141"/>
    <cellStyle name="Normal 384" xfId="18142"/>
    <cellStyle name="Normal 385" xfId="18143"/>
    <cellStyle name="Normal 386" xfId="18144"/>
    <cellStyle name="Normal 387" xfId="18145"/>
    <cellStyle name="Normal 388" xfId="18146"/>
    <cellStyle name="Normal 389" xfId="18147"/>
    <cellStyle name="Normal 39" xfId="4376"/>
    <cellStyle name="Normal 39 2" xfId="12075"/>
    <cellStyle name="Normal 39_Summary by Dept" xfId="17703"/>
    <cellStyle name="Normal 390" xfId="18148"/>
    <cellStyle name="Normal 391" xfId="18149"/>
    <cellStyle name="Normal 392" xfId="18150"/>
    <cellStyle name="Normal 393" xfId="18151"/>
    <cellStyle name="Normal 394" xfId="18152"/>
    <cellStyle name="Normal 395" xfId="18153"/>
    <cellStyle name="Normal 396" xfId="18154"/>
    <cellStyle name="Normal 397" xfId="18155"/>
    <cellStyle name="Normal 398" xfId="18156"/>
    <cellStyle name="Normal 399" xfId="18157"/>
    <cellStyle name="Normal 4" xfId="4377"/>
    <cellStyle name="Normal 4 2" xfId="4378"/>
    <cellStyle name="Normal 4 2 2" xfId="4379"/>
    <cellStyle name="Normal 4 2 2 2" xfId="4380"/>
    <cellStyle name="Normal 4 2 2 2 2" xfId="12076"/>
    <cellStyle name="Normal 4 2 2 2 2 2" xfId="12077"/>
    <cellStyle name="Normal 4 2 2 2 2 3" xfId="12078"/>
    <cellStyle name="Normal 4 2 2 2 3" xfId="12079"/>
    <cellStyle name="Normal 4 2 2 2 4" xfId="12080"/>
    <cellStyle name="Normal 4 2 2 3" xfId="4381"/>
    <cellStyle name="Normal 4 2 2 3 2" xfId="12081"/>
    <cellStyle name="Normal 4 2 2 3 3" xfId="12082"/>
    <cellStyle name="Normal 4 2 2 4" xfId="12083"/>
    <cellStyle name="Normal 4 2 2 5" xfId="12084"/>
    <cellStyle name="Normal 4 2 3" xfId="4382"/>
    <cellStyle name="Normal 4 2_CS Indicators" xfId="4383"/>
    <cellStyle name="Normal 4 3" xfId="4384"/>
    <cellStyle name="Normal 4 3 2" xfId="12085"/>
    <cellStyle name="Normal 4 3 2 2" xfId="12086"/>
    <cellStyle name="Normal 4 3 2 2 2" xfId="12087"/>
    <cellStyle name="Normal 4 3 2 2 3" xfId="12088"/>
    <cellStyle name="Normal 4 3 2 3" xfId="12089"/>
    <cellStyle name="Normal 4 3 2 4" xfId="12090"/>
    <cellStyle name="Normal 4 3 3" xfId="12091"/>
    <cellStyle name="Normal 4 3 3 2" xfId="12092"/>
    <cellStyle name="Normal 4 3 3 3" xfId="12093"/>
    <cellStyle name="Normal 4 3 4" xfId="12094"/>
    <cellStyle name="Normal 4 3 5" xfId="12095"/>
    <cellStyle name="Normal 4 4" xfId="4385"/>
    <cellStyle name="Normal 4 4 2" xfId="4386"/>
    <cellStyle name="Normal 4 4 2 2" xfId="4387"/>
    <cellStyle name="Normal 4 4 2 2 2" xfId="12096"/>
    <cellStyle name="Normal 4 4 2 2 3" xfId="12097"/>
    <cellStyle name="Normal 4 4 2 3" xfId="4388"/>
    <cellStyle name="Normal 4 4 2 4" xfId="12098"/>
    <cellStyle name="Normal 4 4 3" xfId="4389"/>
    <cellStyle name="Normal 4 4 3 2" xfId="4390"/>
    <cellStyle name="Normal 4 4 3 3" xfId="12099"/>
    <cellStyle name="Normal 4 4 4" xfId="4391"/>
    <cellStyle name="Normal 4 4 5" xfId="4392"/>
    <cellStyle name="Normal 4 4_CS Indicators" xfId="4393"/>
    <cellStyle name="Normal 4 5" xfId="4394"/>
    <cellStyle name="Normal 4 5 2" xfId="4395"/>
    <cellStyle name="Normal 4 5 2 2" xfId="12100"/>
    <cellStyle name="Normal 4 5 2 2 2" xfId="12101"/>
    <cellStyle name="Normal 4 5 2 2 3" xfId="12102"/>
    <cellStyle name="Normal 4 5 2 3" xfId="12103"/>
    <cellStyle name="Normal 4 5 2 4" xfId="12104"/>
    <cellStyle name="Normal 4 5 3" xfId="4396"/>
    <cellStyle name="Normal 4 5 3 2" xfId="12105"/>
    <cellStyle name="Normal 4 5 3 3" xfId="12106"/>
    <cellStyle name="Normal 4 5 4" xfId="12107"/>
    <cellStyle name="Normal 4 5 5" xfId="12108"/>
    <cellStyle name="Normal 4 6" xfId="12109"/>
    <cellStyle name="Normal 4 6 2" xfId="12110"/>
    <cellStyle name="Normal 4 6 2 2" xfId="12111"/>
    <cellStyle name="Normal 4 6 2 2 2" xfId="12112"/>
    <cellStyle name="Normal 4 6 2 2 3" xfId="12113"/>
    <cellStyle name="Normal 4 6 2 3" xfId="12114"/>
    <cellStyle name="Normal 4 6 2 4" xfId="12115"/>
    <cellStyle name="Normal 4 6 3" xfId="12116"/>
    <cellStyle name="Normal 4 6 3 2" xfId="12117"/>
    <cellStyle name="Normal 4 6 3 3" xfId="12118"/>
    <cellStyle name="Normal 4 6 4" xfId="12119"/>
    <cellStyle name="Normal 4 6 5" xfId="12120"/>
    <cellStyle name="Normal 4 7" xfId="12121"/>
    <cellStyle name="Normal 4 8" xfId="12122"/>
    <cellStyle name="Normal 4 8 2" xfId="12123"/>
    <cellStyle name="Normal 4 8 2 2" xfId="12124"/>
    <cellStyle name="Normal 4 8 2 2 2" xfId="12125"/>
    <cellStyle name="Normal 4 8 2 2 3" xfId="12126"/>
    <cellStyle name="Normal 4 8 2 3" xfId="12127"/>
    <cellStyle name="Normal 4 8 2 4" xfId="12128"/>
    <cellStyle name="Normal 4 8 3" xfId="12129"/>
    <cellStyle name="Normal 4 8 3 2" xfId="12130"/>
    <cellStyle name="Normal 4 8 3 3" xfId="12131"/>
    <cellStyle name="Normal 4 8 4" xfId="12132"/>
    <cellStyle name="Normal 4 8 5" xfId="12133"/>
    <cellStyle name="Normal 4 9" xfId="12134"/>
    <cellStyle name="Normal 4 9 2" xfId="18158"/>
    <cellStyle name="Normal 4_2012IndicatorsforCS" xfId="4397"/>
    <cellStyle name="Normal 40" xfId="4398"/>
    <cellStyle name="Normal 40 2" xfId="12135"/>
    <cellStyle name="Normal 40_Summary by Dept" xfId="17704"/>
    <cellStyle name="Normal 400" xfId="18159"/>
    <cellStyle name="Normal 401" xfId="18160"/>
    <cellStyle name="Normal 402" xfId="18161"/>
    <cellStyle name="Normal 403" xfId="18162"/>
    <cellStyle name="Normal 404" xfId="18163"/>
    <cellStyle name="Normal 405" xfId="18164"/>
    <cellStyle name="Normal 406" xfId="18165"/>
    <cellStyle name="Normal 407" xfId="18166"/>
    <cellStyle name="Normal 408" xfId="18167"/>
    <cellStyle name="Normal 409" xfId="18168"/>
    <cellStyle name="Normal 41" xfId="4399"/>
    <cellStyle name="Normal 41 2" xfId="12136"/>
    <cellStyle name="Normal 41_Summary by Dept" xfId="17705"/>
    <cellStyle name="Normal 410" xfId="18169"/>
    <cellStyle name="Normal 42" xfId="4400"/>
    <cellStyle name="Normal 42 2" xfId="12137"/>
    <cellStyle name="Normal 42 2 2" xfId="12138"/>
    <cellStyle name="Normal 42 2 2 2" xfId="12139"/>
    <cellStyle name="Normal 42 2 2 3" xfId="12140"/>
    <cellStyle name="Normal 42 2 3" xfId="12141"/>
    <cellStyle name="Normal 42 2 4" xfId="12142"/>
    <cellStyle name="Normal 42 3" xfId="12143"/>
    <cellStyle name="Normal 42 3 2" xfId="12144"/>
    <cellStyle name="Normal 42 3 3" xfId="12145"/>
    <cellStyle name="Normal 42 4" xfId="12146"/>
    <cellStyle name="Normal 42 5" xfId="12147"/>
    <cellStyle name="Normal 43" xfId="4401"/>
    <cellStyle name="Normal 43 2" xfId="12148"/>
    <cellStyle name="Normal 43 2 2" xfId="12149"/>
    <cellStyle name="Normal 43 2 2 2" xfId="12150"/>
    <cellStyle name="Normal 43 2 2 3" xfId="12151"/>
    <cellStyle name="Normal 43 2 3" xfId="12152"/>
    <cellStyle name="Normal 43 2 4" xfId="12153"/>
    <cellStyle name="Normal 43 3" xfId="12154"/>
    <cellStyle name="Normal 43 3 2" xfId="12155"/>
    <cellStyle name="Normal 43 3 3" xfId="12156"/>
    <cellStyle name="Normal 43 4" xfId="12157"/>
    <cellStyle name="Normal 43 5" xfId="12158"/>
    <cellStyle name="Normal 44" xfId="4402"/>
    <cellStyle name="Normal 44 2" xfId="12159"/>
    <cellStyle name="Normal 45" xfId="4403"/>
    <cellStyle name="Normal 45 2" xfId="12160"/>
    <cellStyle name="Normal 46" xfId="4404"/>
    <cellStyle name="Normal 46 2" xfId="12161"/>
    <cellStyle name="Normal 47" xfId="4405"/>
    <cellStyle name="Normal 47 2" xfId="4406"/>
    <cellStyle name="Normal 47 3" xfId="4407"/>
    <cellStyle name="Normal 47 3 2" xfId="4408"/>
    <cellStyle name="Normal 47 3 2 2" xfId="4409"/>
    <cellStyle name="Normal 47 3 2 2 2" xfId="4410"/>
    <cellStyle name="Normal 47 3 2 2 2 2" xfId="4411"/>
    <cellStyle name="Normal 47 3 2 2 2 2 2" xfId="12162"/>
    <cellStyle name="Normal 47 3 2 2 2 2_Year to Date" xfId="12163"/>
    <cellStyle name="Normal 47 3 2 2 2 3" xfId="4412"/>
    <cellStyle name="Normal 47 3 2 2 2 3 2" xfId="12164"/>
    <cellStyle name="Normal 47 3 2 2 2 3_Year to Date" xfId="12165"/>
    <cellStyle name="Normal 47 3 2 2 2 4" xfId="12166"/>
    <cellStyle name="Normal 47 3 2 2 2_CS Indicators" xfId="4413"/>
    <cellStyle name="Normal 47 3 2 2 3" xfId="4414"/>
    <cellStyle name="Normal 47 3 2 2 3 2" xfId="12167"/>
    <cellStyle name="Normal 47 3 2 2 3_Year to Date" xfId="12168"/>
    <cellStyle name="Normal 47 3 2 2 4" xfId="4415"/>
    <cellStyle name="Normal 47 3 2 2 4 2" xfId="12169"/>
    <cellStyle name="Normal 47 3 2 2 4_Year to Date" xfId="12170"/>
    <cellStyle name="Normal 47 3 2 2 5" xfId="12171"/>
    <cellStyle name="Normal 47 3 2 2_CS Indicators" xfId="4416"/>
    <cellStyle name="Normal 47 3 2 3" xfId="4417"/>
    <cellStyle name="Normal 47 3 2 3 2" xfId="4418"/>
    <cellStyle name="Normal 47 3 2 3 2 2" xfId="12172"/>
    <cellStyle name="Normal 47 3 2 3 2_Year to Date" xfId="12173"/>
    <cellStyle name="Normal 47 3 2 3 3" xfId="4419"/>
    <cellStyle name="Normal 47 3 2 3 3 2" xfId="12174"/>
    <cellStyle name="Normal 47 3 2 3 3_Year to Date" xfId="12175"/>
    <cellStyle name="Normal 47 3 2 3 4" xfId="12176"/>
    <cellStyle name="Normal 47 3 2 3_CS Indicators" xfId="4420"/>
    <cellStyle name="Normal 47 3 2 4" xfId="4421"/>
    <cellStyle name="Normal 47 3 2 4 2" xfId="12177"/>
    <cellStyle name="Normal 47 3 2 4_Year to Date" xfId="12178"/>
    <cellStyle name="Normal 47 3 2 5" xfId="4422"/>
    <cellStyle name="Normal 47 3 2 5 2" xfId="12179"/>
    <cellStyle name="Normal 47 3 2 5_Year to Date" xfId="12180"/>
    <cellStyle name="Normal 47 3 2 6" xfId="12181"/>
    <cellStyle name="Normal 47 3 2_CS Indicators" xfId="4423"/>
    <cellStyle name="Normal 47 3 3" xfId="4424"/>
    <cellStyle name="Normal 47 3 3 2" xfId="4425"/>
    <cellStyle name="Normal 47 3 3 2 2" xfId="4426"/>
    <cellStyle name="Normal 47 3 3 2 2 2" xfId="12182"/>
    <cellStyle name="Normal 47 3 3 2 2_Year to Date" xfId="12183"/>
    <cellStyle name="Normal 47 3 3 2 3" xfId="4427"/>
    <cellStyle name="Normal 47 3 3 2 3 2" xfId="12184"/>
    <cellStyle name="Normal 47 3 3 2 3_Year to Date" xfId="12185"/>
    <cellStyle name="Normal 47 3 3 2 4" xfId="12186"/>
    <cellStyle name="Normal 47 3 3 2_CS Indicators" xfId="4428"/>
    <cellStyle name="Normal 47 3 3 3" xfId="4429"/>
    <cellStyle name="Normal 47 3 3 3 2" xfId="12187"/>
    <cellStyle name="Normal 47 3 3 3_Year to Date" xfId="12188"/>
    <cellStyle name="Normal 47 3 3 4" xfId="4430"/>
    <cellStyle name="Normal 47 3 3 4 2" xfId="12189"/>
    <cellStyle name="Normal 47 3 3 4_Year to Date" xfId="12190"/>
    <cellStyle name="Normal 47 3 3 5" xfId="12191"/>
    <cellStyle name="Normal 47 3 3_CS Indicators" xfId="4431"/>
    <cellStyle name="Normal 47 3 4" xfId="4432"/>
    <cellStyle name="Normal 47 3 4 2" xfId="4433"/>
    <cellStyle name="Normal 47 3 4 2 2" xfId="12192"/>
    <cellStyle name="Normal 47 3 4 2_Year to Date" xfId="12193"/>
    <cellStyle name="Normal 47 3 4 3" xfId="4434"/>
    <cellStyle name="Normal 47 3 4 3 2" xfId="12194"/>
    <cellStyle name="Normal 47 3 4 3_Year to Date" xfId="12195"/>
    <cellStyle name="Normal 47 3 4 4" xfId="12196"/>
    <cellStyle name="Normal 47 3 4_CS Indicators" xfId="4435"/>
    <cellStyle name="Normal 47 3 5" xfId="4436"/>
    <cellStyle name="Normal 47 3 5 2" xfId="12197"/>
    <cellStyle name="Normal 47 3 5_Year to Date" xfId="12198"/>
    <cellStyle name="Normal 47 3 6" xfId="4437"/>
    <cellStyle name="Normal 47 3 6 2" xfId="12199"/>
    <cellStyle name="Normal 47 3 6_Year to Date" xfId="12200"/>
    <cellStyle name="Normal 47 3 7" xfId="12201"/>
    <cellStyle name="Normal 47 3_CS Indicators" xfId="4438"/>
    <cellStyle name="Normal 47 4" xfId="4439"/>
    <cellStyle name="Normal 47 4 2" xfId="4440"/>
    <cellStyle name="Normal 47 4 2 2" xfId="4441"/>
    <cellStyle name="Normal 47 4 2 2 2" xfId="4442"/>
    <cellStyle name="Normal 47 4 2 2 2 2" xfId="12202"/>
    <cellStyle name="Normal 47 4 2 2 2_Year to Date" xfId="12203"/>
    <cellStyle name="Normal 47 4 2 2 3" xfId="4443"/>
    <cellStyle name="Normal 47 4 2 2 3 2" xfId="12204"/>
    <cellStyle name="Normal 47 4 2 2 3_Year to Date" xfId="12205"/>
    <cellStyle name="Normal 47 4 2 2 4" xfId="12206"/>
    <cellStyle name="Normal 47 4 2 2_CS Indicators" xfId="4444"/>
    <cellStyle name="Normal 47 4 2 3" xfId="4445"/>
    <cellStyle name="Normal 47 4 2 3 2" xfId="12207"/>
    <cellStyle name="Normal 47 4 2 3_Year to Date" xfId="12208"/>
    <cellStyle name="Normal 47 4 2 4" xfId="4446"/>
    <cellStyle name="Normal 47 4 2 4 2" xfId="12209"/>
    <cellStyle name="Normal 47 4 2 4_Year to Date" xfId="12210"/>
    <cellStyle name="Normal 47 4 2 5" xfId="12211"/>
    <cellStyle name="Normal 47 4 2_CS Indicators" xfId="4447"/>
    <cellStyle name="Normal 47 4 3" xfId="4448"/>
    <cellStyle name="Normal 47 4 3 2" xfId="4449"/>
    <cellStyle name="Normal 47 4 3 2 2" xfId="12212"/>
    <cellStyle name="Normal 47 4 3 2_Year to Date" xfId="12213"/>
    <cellStyle name="Normal 47 4 3 3" xfId="4450"/>
    <cellStyle name="Normal 47 4 3 3 2" xfId="12214"/>
    <cellStyle name="Normal 47 4 3 3_Year to Date" xfId="12215"/>
    <cellStyle name="Normal 47 4 3 4" xfId="12216"/>
    <cellStyle name="Normal 47 4 3_CS Indicators" xfId="4451"/>
    <cellStyle name="Normal 47 4 4" xfId="4452"/>
    <cellStyle name="Normal 47 4 4 2" xfId="12217"/>
    <cellStyle name="Normal 47 4 4_Year to Date" xfId="12218"/>
    <cellStyle name="Normal 47 4 5" xfId="4453"/>
    <cellStyle name="Normal 47 4 5 2" xfId="12219"/>
    <cellStyle name="Normal 47 4 5_Year to Date" xfId="12220"/>
    <cellStyle name="Normal 47 4 6" xfId="12221"/>
    <cellStyle name="Normal 47 4_CS Indicators" xfId="4454"/>
    <cellStyle name="Normal 47 5" xfId="4455"/>
    <cellStyle name="Normal 47 5 2" xfId="4456"/>
    <cellStyle name="Normal 47 5 2 2" xfId="4457"/>
    <cellStyle name="Normal 47 5 2 2 2" xfId="12222"/>
    <cellStyle name="Normal 47 5 2 2_Year to Date" xfId="12223"/>
    <cellStyle name="Normal 47 5 2 3" xfId="4458"/>
    <cellStyle name="Normal 47 5 2 3 2" xfId="12224"/>
    <cellStyle name="Normal 47 5 2 3_Year to Date" xfId="12225"/>
    <cellStyle name="Normal 47 5 2 4" xfId="12226"/>
    <cellStyle name="Normal 47 5 2_CS Indicators" xfId="4459"/>
    <cellStyle name="Normal 47 5 3" xfId="4460"/>
    <cellStyle name="Normal 47 5 3 2" xfId="12227"/>
    <cellStyle name="Normal 47 5 3_Year to Date" xfId="12228"/>
    <cellStyle name="Normal 47 5 4" xfId="4461"/>
    <cellStyle name="Normal 47 5 4 2" xfId="12229"/>
    <cellStyle name="Normal 47 5 4_Year to Date" xfId="12230"/>
    <cellStyle name="Normal 47 5 5" xfId="12231"/>
    <cellStyle name="Normal 47 5_CS Indicators" xfId="4462"/>
    <cellStyle name="Normal 47 6" xfId="4463"/>
    <cellStyle name="Normal 47 6 2" xfId="4464"/>
    <cellStyle name="Normal 47 6 2 2" xfId="12232"/>
    <cellStyle name="Normal 47 6 2_Year to Date" xfId="12233"/>
    <cellStyle name="Normal 47 6 3" xfId="4465"/>
    <cellStyle name="Normal 47 6 3 2" xfId="12234"/>
    <cellStyle name="Normal 47 6 3_Year to Date" xfId="12235"/>
    <cellStyle name="Normal 47 6 4" xfId="12236"/>
    <cellStyle name="Normal 47 6_CS Indicators" xfId="4466"/>
    <cellStyle name="Normal 47 7" xfId="4467"/>
    <cellStyle name="Normal 47 7 2" xfId="12237"/>
    <cellStyle name="Normal 47 7_Year to Date" xfId="12238"/>
    <cellStyle name="Normal 47 8" xfId="4468"/>
    <cellStyle name="Normal 47 8 2" xfId="12239"/>
    <cellStyle name="Normal 47 8_Year to Date" xfId="12240"/>
    <cellStyle name="Normal 47 9" xfId="12241"/>
    <cellStyle name="Normal 47_Year to Date" xfId="12242"/>
    <cellStyle name="Normal 48" xfId="4469"/>
    <cellStyle name="Normal 48 2" xfId="4470"/>
    <cellStyle name="Normal 48 2 2" xfId="4471"/>
    <cellStyle name="Normal 48 2 2 2" xfId="4472"/>
    <cellStyle name="Normal 48 2 2 2 2" xfId="4473"/>
    <cellStyle name="Normal 48 2 2 2 2 2" xfId="4474"/>
    <cellStyle name="Normal 48 2 2 2 2 2 2" xfId="12243"/>
    <cellStyle name="Normal 48 2 2 2 2 2_Year to Date" xfId="12244"/>
    <cellStyle name="Normal 48 2 2 2 2 3" xfId="4475"/>
    <cellStyle name="Normal 48 2 2 2 2 3 2" xfId="12245"/>
    <cellStyle name="Normal 48 2 2 2 2 3_Year to Date" xfId="12246"/>
    <cellStyle name="Normal 48 2 2 2 2 4" xfId="12247"/>
    <cellStyle name="Normal 48 2 2 2 2_CS Indicators" xfId="4476"/>
    <cellStyle name="Normal 48 2 2 2 3" xfId="4477"/>
    <cellStyle name="Normal 48 2 2 2 3 2" xfId="12248"/>
    <cellStyle name="Normal 48 2 2 2 3_Year to Date" xfId="12249"/>
    <cellStyle name="Normal 48 2 2 2 4" xfId="4478"/>
    <cellStyle name="Normal 48 2 2 2 4 2" xfId="12250"/>
    <cellStyle name="Normal 48 2 2 2 4_Year to Date" xfId="12251"/>
    <cellStyle name="Normal 48 2 2 2 5" xfId="12252"/>
    <cellStyle name="Normal 48 2 2 2_CS Indicators" xfId="4479"/>
    <cellStyle name="Normal 48 2 2 3" xfId="4480"/>
    <cellStyle name="Normal 48 2 2 3 2" xfId="4481"/>
    <cellStyle name="Normal 48 2 2 3 2 2" xfId="12253"/>
    <cellStyle name="Normal 48 2 2 3 2_Year to Date" xfId="12254"/>
    <cellStyle name="Normal 48 2 2 3 3" xfId="4482"/>
    <cellStyle name="Normal 48 2 2 3 3 2" xfId="12255"/>
    <cellStyle name="Normal 48 2 2 3 3_Year to Date" xfId="12256"/>
    <cellStyle name="Normal 48 2 2 3 4" xfId="12257"/>
    <cellStyle name="Normal 48 2 2 3_CS Indicators" xfId="4483"/>
    <cellStyle name="Normal 48 2 2 4" xfId="4484"/>
    <cellStyle name="Normal 48 2 2 4 2" xfId="12258"/>
    <cellStyle name="Normal 48 2 2 4_Year to Date" xfId="12259"/>
    <cellStyle name="Normal 48 2 2 5" xfId="4485"/>
    <cellStyle name="Normal 48 2 2 5 2" xfId="12260"/>
    <cellStyle name="Normal 48 2 2 5_Year to Date" xfId="12261"/>
    <cellStyle name="Normal 48 2 2 6" xfId="12262"/>
    <cellStyle name="Normal 48 2 2_CS Indicators" xfId="4486"/>
    <cellStyle name="Normal 48 2 3" xfId="4487"/>
    <cellStyle name="Normal 48 2 3 2" xfId="4488"/>
    <cellStyle name="Normal 48 2 3 2 2" xfId="4489"/>
    <cellStyle name="Normal 48 2 3 2 2 2" xfId="12263"/>
    <cellStyle name="Normal 48 2 3 2 2_Year to Date" xfId="12264"/>
    <cellStyle name="Normal 48 2 3 2 3" xfId="4490"/>
    <cellStyle name="Normal 48 2 3 2 3 2" xfId="12265"/>
    <cellStyle name="Normal 48 2 3 2 3_Year to Date" xfId="12266"/>
    <cellStyle name="Normal 48 2 3 2 4" xfId="12267"/>
    <cellStyle name="Normal 48 2 3 2_CS Indicators" xfId="4491"/>
    <cellStyle name="Normal 48 2 3 3" xfId="4492"/>
    <cellStyle name="Normal 48 2 3 3 2" xfId="12268"/>
    <cellStyle name="Normal 48 2 3 3_Year to Date" xfId="12269"/>
    <cellStyle name="Normal 48 2 3 4" xfId="4493"/>
    <cellStyle name="Normal 48 2 3 4 2" xfId="12270"/>
    <cellStyle name="Normal 48 2 3 4_Year to Date" xfId="12271"/>
    <cellStyle name="Normal 48 2 3 5" xfId="12272"/>
    <cellStyle name="Normal 48 2 3_CS Indicators" xfId="4494"/>
    <cellStyle name="Normal 48 2 4" xfId="4495"/>
    <cellStyle name="Normal 48 2 4 2" xfId="4496"/>
    <cellStyle name="Normal 48 2 4 2 2" xfId="12273"/>
    <cellStyle name="Normal 48 2 4 2_Year to Date" xfId="12274"/>
    <cellStyle name="Normal 48 2 4 3" xfId="4497"/>
    <cellStyle name="Normal 48 2 4 3 2" xfId="12275"/>
    <cellStyle name="Normal 48 2 4 3_Year to Date" xfId="12276"/>
    <cellStyle name="Normal 48 2 4 4" xfId="12277"/>
    <cellStyle name="Normal 48 2 4_CS Indicators" xfId="4498"/>
    <cellStyle name="Normal 48 2 5" xfId="4499"/>
    <cellStyle name="Normal 48 2 5 2" xfId="12278"/>
    <cellStyle name="Normal 48 2 5_Year to Date" xfId="12279"/>
    <cellStyle name="Normal 48 2 6" xfId="4500"/>
    <cellStyle name="Normal 48 2 6 2" xfId="12280"/>
    <cellStyle name="Normal 48 2 6_Year to Date" xfId="12281"/>
    <cellStyle name="Normal 48 2 7" xfId="12282"/>
    <cellStyle name="Normal 48 2_CS Indicators" xfId="4501"/>
    <cellStyle name="Normal 48 3" xfId="4502"/>
    <cellStyle name="Normal 48 3 2" xfId="4503"/>
    <cellStyle name="Normal 48 3 2 2" xfId="4504"/>
    <cellStyle name="Normal 48 3 2 2 2" xfId="4505"/>
    <cellStyle name="Normal 48 3 2 2 2 2" xfId="12283"/>
    <cellStyle name="Normal 48 3 2 2 2_Year to Date" xfId="12284"/>
    <cellStyle name="Normal 48 3 2 2 3" xfId="4506"/>
    <cellStyle name="Normal 48 3 2 2 3 2" xfId="12285"/>
    <cellStyle name="Normal 48 3 2 2 3_Year to Date" xfId="12286"/>
    <cellStyle name="Normal 48 3 2 2 4" xfId="12287"/>
    <cellStyle name="Normal 48 3 2 2_CS Indicators" xfId="4507"/>
    <cellStyle name="Normal 48 3 2 3" xfId="4508"/>
    <cellStyle name="Normal 48 3 2 3 2" xfId="12288"/>
    <cellStyle name="Normal 48 3 2 3_Year to Date" xfId="12289"/>
    <cellStyle name="Normal 48 3 2 4" xfId="4509"/>
    <cellStyle name="Normal 48 3 2 4 2" xfId="12290"/>
    <cellStyle name="Normal 48 3 2 4_Year to Date" xfId="12291"/>
    <cellStyle name="Normal 48 3 2 5" xfId="12292"/>
    <cellStyle name="Normal 48 3 2_CS Indicators" xfId="4510"/>
    <cellStyle name="Normal 48 3 3" xfId="4511"/>
    <cellStyle name="Normal 48 3 3 2" xfId="4512"/>
    <cellStyle name="Normal 48 3 3 2 2" xfId="12293"/>
    <cellStyle name="Normal 48 3 3 2_Year to Date" xfId="12294"/>
    <cellStyle name="Normal 48 3 3 3" xfId="4513"/>
    <cellStyle name="Normal 48 3 3 3 2" xfId="12295"/>
    <cellStyle name="Normal 48 3 3 3_Year to Date" xfId="12296"/>
    <cellStyle name="Normal 48 3 3 4" xfId="12297"/>
    <cellStyle name="Normal 48 3 3_CS Indicators" xfId="4514"/>
    <cellStyle name="Normal 48 3 4" xfId="4515"/>
    <cellStyle name="Normal 48 3 4 2" xfId="12298"/>
    <cellStyle name="Normal 48 3 4_Year to Date" xfId="12299"/>
    <cellStyle name="Normal 48 3 5" xfId="4516"/>
    <cellStyle name="Normal 48 3 5 2" xfId="12300"/>
    <cellStyle name="Normal 48 3 5_Year to Date" xfId="12301"/>
    <cellStyle name="Normal 48 3 6" xfId="12302"/>
    <cellStyle name="Normal 48 3_CS Indicators" xfId="4517"/>
    <cellStyle name="Normal 48 4" xfId="4518"/>
    <cellStyle name="Normal 48 4 2" xfId="4519"/>
    <cellStyle name="Normal 48 4 2 2" xfId="4520"/>
    <cellStyle name="Normal 48 4 2 2 2" xfId="12303"/>
    <cellStyle name="Normal 48 4 2 2_Year to Date" xfId="12304"/>
    <cellStyle name="Normal 48 4 2 3" xfId="4521"/>
    <cellStyle name="Normal 48 4 2 3 2" xfId="12305"/>
    <cellStyle name="Normal 48 4 2 3_Year to Date" xfId="12306"/>
    <cellStyle name="Normal 48 4 2 4" xfId="12307"/>
    <cellStyle name="Normal 48 4 2_CS Indicators" xfId="4522"/>
    <cellStyle name="Normal 48 4 3" xfId="4523"/>
    <cellStyle name="Normal 48 4 3 2" xfId="12308"/>
    <cellStyle name="Normal 48 4 3_Year to Date" xfId="12309"/>
    <cellStyle name="Normal 48 4 4" xfId="4524"/>
    <cellStyle name="Normal 48 4 4 2" xfId="12310"/>
    <cellStyle name="Normal 48 4 4_Year to Date" xfId="12311"/>
    <cellStyle name="Normal 48 4 5" xfId="12312"/>
    <cellStyle name="Normal 48 4_CS Indicators" xfId="4525"/>
    <cellStyle name="Normal 48 5" xfId="4526"/>
    <cellStyle name="Normal 48 5 2" xfId="4527"/>
    <cellStyle name="Normal 48 5 2 2" xfId="12313"/>
    <cellStyle name="Normal 48 5 2_Year to Date" xfId="12314"/>
    <cellStyle name="Normal 48 5 3" xfId="4528"/>
    <cellStyle name="Normal 48 5 3 2" xfId="12315"/>
    <cellStyle name="Normal 48 5 3_Year to Date" xfId="12316"/>
    <cellStyle name="Normal 48 5 4" xfId="12317"/>
    <cellStyle name="Normal 48 5_CS Indicators" xfId="4529"/>
    <cellStyle name="Normal 48 6" xfId="4530"/>
    <cellStyle name="Normal 48 6 2" xfId="12318"/>
    <cellStyle name="Normal 48 6_Year to Date" xfId="12319"/>
    <cellStyle name="Normal 48 7" xfId="4531"/>
    <cellStyle name="Normal 48 7 2" xfId="12320"/>
    <cellStyle name="Normal 48 7_Year to Date" xfId="12321"/>
    <cellStyle name="Normal 48 8" xfId="12322"/>
    <cellStyle name="Normal 48_CS Indicators" xfId="4532"/>
    <cellStyle name="Normal 49" xfId="4533"/>
    <cellStyle name="Normal 49 2" xfId="4534"/>
    <cellStyle name="Normal 49 2 2" xfId="4535"/>
    <cellStyle name="Normal 49 2 2 2" xfId="4536"/>
    <cellStyle name="Normal 49 2 2 2 2" xfId="4537"/>
    <cellStyle name="Normal 49 2 2 2 2 2" xfId="4538"/>
    <cellStyle name="Normal 49 2 2 2 2 2 2" xfId="12323"/>
    <cellStyle name="Normal 49 2 2 2 2 2_Year to Date" xfId="12324"/>
    <cellStyle name="Normal 49 2 2 2 2 3" xfId="4539"/>
    <cellStyle name="Normal 49 2 2 2 2 3 2" xfId="12325"/>
    <cellStyle name="Normal 49 2 2 2 2 3_Year to Date" xfId="12326"/>
    <cellStyle name="Normal 49 2 2 2 2 4" xfId="12327"/>
    <cellStyle name="Normal 49 2 2 2 2_CS Indicators" xfId="4540"/>
    <cellStyle name="Normal 49 2 2 2 3" xfId="4541"/>
    <cellStyle name="Normal 49 2 2 2 3 2" xfId="12328"/>
    <cellStyle name="Normal 49 2 2 2 3_Year to Date" xfId="12329"/>
    <cellStyle name="Normal 49 2 2 2 4" xfId="4542"/>
    <cellStyle name="Normal 49 2 2 2 4 2" xfId="12330"/>
    <cellStyle name="Normal 49 2 2 2 4_Year to Date" xfId="12331"/>
    <cellStyle name="Normal 49 2 2 2 5" xfId="12332"/>
    <cellStyle name="Normal 49 2 2 2_CS Indicators" xfId="4543"/>
    <cellStyle name="Normal 49 2 2 3" xfId="4544"/>
    <cellStyle name="Normal 49 2 2 3 2" xfId="4545"/>
    <cellStyle name="Normal 49 2 2 3 2 2" xfId="12333"/>
    <cellStyle name="Normal 49 2 2 3 2_Year to Date" xfId="12334"/>
    <cellStyle name="Normal 49 2 2 3 3" xfId="4546"/>
    <cellStyle name="Normal 49 2 2 3 3 2" xfId="12335"/>
    <cellStyle name="Normal 49 2 2 3 3_Year to Date" xfId="12336"/>
    <cellStyle name="Normal 49 2 2 3 4" xfId="12337"/>
    <cellStyle name="Normal 49 2 2 3_CS Indicators" xfId="4547"/>
    <cellStyle name="Normal 49 2 2 4" xfId="4548"/>
    <cellStyle name="Normal 49 2 2 4 2" xfId="12338"/>
    <cellStyle name="Normal 49 2 2 4_Year to Date" xfId="12339"/>
    <cellStyle name="Normal 49 2 2 5" xfId="4549"/>
    <cellStyle name="Normal 49 2 2 5 2" xfId="12340"/>
    <cellStyle name="Normal 49 2 2 5_Year to Date" xfId="12341"/>
    <cellStyle name="Normal 49 2 2 6" xfId="12342"/>
    <cellStyle name="Normal 49 2 2_CS Indicators" xfId="4550"/>
    <cellStyle name="Normal 49 2 3" xfId="4551"/>
    <cellStyle name="Normal 49 2 3 2" xfId="4552"/>
    <cellStyle name="Normal 49 2 3 2 2" xfId="4553"/>
    <cellStyle name="Normal 49 2 3 2 2 2" xfId="12343"/>
    <cellStyle name="Normal 49 2 3 2 2_Year to Date" xfId="12344"/>
    <cellStyle name="Normal 49 2 3 2 3" xfId="4554"/>
    <cellStyle name="Normal 49 2 3 2 3 2" xfId="12345"/>
    <cellStyle name="Normal 49 2 3 2 3_Year to Date" xfId="12346"/>
    <cellStyle name="Normal 49 2 3 2 4" xfId="12347"/>
    <cellStyle name="Normal 49 2 3 2_CS Indicators" xfId="4555"/>
    <cellStyle name="Normal 49 2 3 3" xfId="4556"/>
    <cellStyle name="Normal 49 2 3 3 2" xfId="12348"/>
    <cellStyle name="Normal 49 2 3 3_Year to Date" xfId="12349"/>
    <cellStyle name="Normal 49 2 3 4" xfId="4557"/>
    <cellStyle name="Normal 49 2 3 4 2" xfId="12350"/>
    <cellStyle name="Normal 49 2 3 4_Year to Date" xfId="12351"/>
    <cellStyle name="Normal 49 2 3 5" xfId="12352"/>
    <cellStyle name="Normal 49 2 3_CS Indicators" xfId="4558"/>
    <cellStyle name="Normal 49 2 4" xfId="4559"/>
    <cellStyle name="Normal 49 2 4 2" xfId="4560"/>
    <cellStyle name="Normal 49 2 4 2 2" xfId="12353"/>
    <cellStyle name="Normal 49 2 4 2_Year to Date" xfId="12354"/>
    <cellStyle name="Normal 49 2 4 3" xfId="4561"/>
    <cellStyle name="Normal 49 2 4 3 2" xfId="12355"/>
    <cellStyle name="Normal 49 2 4 3_Year to Date" xfId="12356"/>
    <cellStyle name="Normal 49 2 4 4" xfId="12357"/>
    <cellStyle name="Normal 49 2 4_CS Indicators" xfId="4562"/>
    <cellStyle name="Normal 49 2 5" xfId="4563"/>
    <cellStyle name="Normal 49 2 5 2" xfId="12358"/>
    <cellStyle name="Normal 49 2 5_Year to Date" xfId="12359"/>
    <cellStyle name="Normal 49 2 6" xfId="4564"/>
    <cellStyle name="Normal 49 2 6 2" xfId="12360"/>
    <cellStyle name="Normal 49 2 6_Year to Date" xfId="12361"/>
    <cellStyle name="Normal 49 2 7" xfId="12362"/>
    <cellStyle name="Normal 49 2_CS Indicators" xfId="4565"/>
    <cellStyle name="Normal 49 3" xfId="4566"/>
    <cellStyle name="Normal 49 3 2" xfId="4567"/>
    <cellStyle name="Normal 49 3 2 2" xfId="4568"/>
    <cellStyle name="Normal 49 3 2 2 2" xfId="4569"/>
    <cellStyle name="Normal 49 3 2 2 2 2" xfId="12363"/>
    <cellStyle name="Normal 49 3 2 2 2_Year to Date" xfId="12364"/>
    <cellStyle name="Normal 49 3 2 2 3" xfId="4570"/>
    <cellStyle name="Normal 49 3 2 2 3 2" xfId="12365"/>
    <cellStyle name="Normal 49 3 2 2 3_Year to Date" xfId="12366"/>
    <cellStyle name="Normal 49 3 2 2 4" xfId="12367"/>
    <cellStyle name="Normal 49 3 2 2_CS Indicators" xfId="4571"/>
    <cellStyle name="Normal 49 3 2 3" xfId="4572"/>
    <cellStyle name="Normal 49 3 2 3 2" xfId="12368"/>
    <cellStyle name="Normal 49 3 2 3_Year to Date" xfId="12369"/>
    <cellStyle name="Normal 49 3 2 4" xfId="4573"/>
    <cellStyle name="Normal 49 3 2 4 2" xfId="12370"/>
    <cellStyle name="Normal 49 3 2 4_Year to Date" xfId="12371"/>
    <cellStyle name="Normal 49 3 2 5" xfId="12372"/>
    <cellStyle name="Normal 49 3 2_CS Indicators" xfId="4574"/>
    <cellStyle name="Normal 49 3 3" xfId="4575"/>
    <cellStyle name="Normal 49 3 3 2" xfId="4576"/>
    <cellStyle name="Normal 49 3 3 2 2" xfId="12373"/>
    <cellStyle name="Normal 49 3 3 2_Year to Date" xfId="12374"/>
    <cellStyle name="Normal 49 3 3 3" xfId="4577"/>
    <cellStyle name="Normal 49 3 3 3 2" xfId="12375"/>
    <cellStyle name="Normal 49 3 3 3_Year to Date" xfId="12376"/>
    <cellStyle name="Normal 49 3 3 4" xfId="12377"/>
    <cellStyle name="Normal 49 3 3_CS Indicators" xfId="4578"/>
    <cellStyle name="Normal 49 3 4" xfId="4579"/>
    <cellStyle name="Normal 49 3 4 2" xfId="12378"/>
    <cellStyle name="Normal 49 3 4_Year to Date" xfId="12379"/>
    <cellStyle name="Normal 49 3 5" xfId="4580"/>
    <cellStyle name="Normal 49 3 5 2" xfId="12380"/>
    <cellStyle name="Normal 49 3 5_Year to Date" xfId="12381"/>
    <cellStyle name="Normal 49 3 6" xfId="12382"/>
    <cellStyle name="Normal 49 3_CS Indicators" xfId="4581"/>
    <cellStyle name="Normal 49 4" xfId="4582"/>
    <cellStyle name="Normal 49 4 2" xfId="4583"/>
    <cellStyle name="Normal 49 4 2 2" xfId="4584"/>
    <cellStyle name="Normal 49 4 2 2 2" xfId="12383"/>
    <cellStyle name="Normal 49 4 2 2_Year to Date" xfId="12384"/>
    <cellStyle name="Normal 49 4 2 3" xfId="4585"/>
    <cellStyle name="Normal 49 4 2 3 2" xfId="12385"/>
    <cellStyle name="Normal 49 4 2 3_Year to Date" xfId="12386"/>
    <cellStyle name="Normal 49 4 2 4" xfId="12387"/>
    <cellStyle name="Normal 49 4 2_CS Indicators" xfId="4586"/>
    <cellStyle name="Normal 49 4 3" xfId="4587"/>
    <cellStyle name="Normal 49 4 3 2" xfId="12388"/>
    <cellStyle name="Normal 49 4 3_Year to Date" xfId="12389"/>
    <cellStyle name="Normal 49 4 4" xfId="4588"/>
    <cellStyle name="Normal 49 4 4 2" xfId="12390"/>
    <cellStyle name="Normal 49 4 4_Year to Date" xfId="12391"/>
    <cellStyle name="Normal 49 4 5" xfId="12392"/>
    <cellStyle name="Normal 49 4_CS Indicators" xfId="4589"/>
    <cellStyle name="Normal 49 5" xfId="4590"/>
    <cellStyle name="Normal 49 5 2" xfId="4591"/>
    <cellStyle name="Normal 49 5 2 2" xfId="12393"/>
    <cellStyle name="Normal 49 5 2_Year to Date" xfId="12394"/>
    <cellStyle name="Normal 49 5 3" xfId="4592"/>
    <cellStyle name="Normal 49 5 3 2" xfId="12395"/>
    <cellStyle name="Normal 49 5 3_Year to Date" xfId="12396"/>
    <cellStyle name="Normal 49 5 4" xfId="12397"/>
    <cellStyle name="Normal 49 5_CS Indicators" xfId="4593"/>
    <cellStyle name="Normal 49 6" xfId="4594"/>
    <cellStyle name="Normal 49 6 2" xfId="12398"/>
    <cellStyle name="Normal 49 6_Year to Date" xfId="12399"/>
    <cellStyle name="Normal 49 7" xfId="4595"/>
    <cellStyle name="Normal 49 7 2" xfId="12400"/>
    <cellStyle name="Normal 49 7_Year to Date" xfId="12401"/>
    <cellStyle name="Normal 49 8" xfId="12402"/>
    <cellStyle name="Normal 49_CS Indicators" xfId="4596"/>
    <cellStyle name="Normal 5" xfId="4597"/>
    <cellStyle name="Normal 5 10" xfId="12403"/>
    <cellStyle name="Normal 5 10 2" xfId="12404"/>
    <cellStyle name="Normal 5 10 3" xfId="12405"/>
    <cellStyle name="Normal 5 11" xfId="12406"/>
    <cellStyle name="Normal 5 12" xfId="12407"/>
    <cellStyle name="Normal 5 12 2" xfId="12408"/>
    <cellStyle name="Normal 5 2" xfId="4598"/>
    <cellStyle name="Normal 5 2 2" xfId="4599"/>
    <cellStyle name="Normal 5 2 2 2" xfId="12409"/>
    <cellStyle name="Normal 5 2 3" xfId="12410"/>
    <cellStyle name="Normal 5 2 3 2" xfId="12411"/>
    <cellStyle name="Normal 5 2 3 2 2" xfId="12412"/>
    <cellStyle name="Normal 5 2 3 2 3" xfId="12413"/>
    <cellStyle name="Normal 5 2 3 3" xfId="12414"/>
    <cellStyle name="Normal 5 2 3 4" xfId="12415"/>
    <cellStyle name="Normal 5 2 4" xfId="12416"/>
    <cellStyle name="Normal 5 2 4 2" xfId="12417"/>
    <cellStyle name="Normal 5 2 4 3" xfId="12418"/>
    <cellStyle name="Normal 5 2 5" xfId="12419"/>
    <cellStyle name="Normal 5 2 6" xfId="12420"/>
    <cellStyle name="Normal 5 2_Year to Date" xfId="12421"/>
    <cellStyle name="Normal 5 3" xfId="4600"/>
    <cellStyle name="Normal 5 4" xfId="4601"/>
    <cellStyle name="Normal 5 4 2" xfId="4602"/>
    <cellStyle name="Normal 5 4 2 2" xfId="4603"/>
    <cellStyle name="Normal 5 4 2 3" xfId="4604"/>
    <cellStyle name="Normal 5 4 3" xfId="4605"/>
    <cellStyle name="Normal 5 4 3 2" xfId="4606"/>
    <cellStyle name="Normal 5 4 4" xfId="4607"/>
    <cellStyle name="Normal 5 4 5" xfId="4608"/>
    <cellStyle name="Normal 5 4_CS Indicators" xfId="4609"/>
    <cellStyle name="Normal 5 5" xfId="4610"/>
    <cellStyle name="Normal 5 5 2" xfId="12422"/>
    <cellStyle name="Normal 5 6" xfId="12423"/>
    <cellStyle name="Normal 5 6 2" xfId="12424"/>
    <cellStyle name="Normal 5 6 2 2" xfId="12425"/>
    <cellStyle name="Normal 5 6 2 2 2" xfId="12426"/>
    <cellStyle name="Normal 5 6 2 2 3" xfId="12427"/>
    <cellStyle name="Normal 5 6 2 3" xfId="12428"/>
    <cellStyle name="Normal 5 6 2 4" xfId="12429"/>
    <cellStyle name="Normal 5 6 3" xfId="12430"/>
    <cellStyle name="Normal 5 6 3 2" xfId="12431"/>
    <cellStyle name="Normal 5 6 3 3" xfId="12432"/>
    <cellStyle name="Normal 5 6 4" xfId="12433"/>
    <cellStyle name="Normal 5 6 5" xfId="12434"/>
    <cellStyle name="Normal 5 7" xfId="12435"/>
    <cellStyle name="Normal 5 7 2" xfId="12436"/>
    <cellStyle name="Normal 5 7 2 2" xfId="12437"/>
    <cellStyle name="Normal 5 7 2 2 2" xfId="12438"/>
    <cellStyle name="Normal 5 7 2 2 3" xfId="12439"/>
    <cellStyle name="Normal 5 7 2 3" xfId="12440"/>
    <cellStyle name="Normal 5 7 2 4" xfId="12441"/>
    <cellStyle name="Normal 5 7 3" xfId="12442"/>
    <cellStyle name="Normal 5 7 3 2" xfId="12443"/>
    <cellStyle name="Normal 5 7 3 3" xfId="12444"/>
    <cellStyle name="Normal 5 7 4" xfId="12445"/>
    <cellStyle name="Normal 5 7 5" xfId="12446"/>
    <cellStyle name="Normal 5 8" xfId="12447"/>
    <cellStyle name="Normal 5 9" xfId="12448"/>
    <cellStyle name="Normal 5 9 2" xfId="12449"/>
    <cellStyle name="Normal 5 9 2 2" xfId="12450"/>
    <cellStyle name="Normal 5 9 2 3" xfId="12451"/>
    <cellStyle name="Normal 5 9 3" xfId="12452"/>
    <cellStyle name="Normal 5 9 4" xfId="12453"/>
    <cellStyle name="Normal 5_1st Quarter 2012 Review" xfId="4611"/>
    <cellStyle name="Normal 50" xfId="4612"/>
    <cellStyle name="Normal 50 2" xfId="4613"/>
    <cellStyle name="Normal 50 2 2" xfId="4614"/>
    <cellStyle name="Normal 50 2 2 2" xfId="4615"/>
    <cellStyle name="Normal 50 2 2 2 2" xfId="4616"/>
    <cellStyle name="Normal 50 2 2 2 2 2" xfId="4617"/>
    <cellStyle name="Normal 50 2 2 2 2 2 2" xfId="12454"/>
    <cellStyle name="Normal 50 2 2 2 2 2_Year to Date" xfId="12455"/>
    <cellStyle name="Normal 50 2 2 2 2 3" xfId="4618"/>
    <cellStyle name="Normal 50 2 2 2 2 3 2" xfId="12456"/>
    <cellStyle name="Normal 50 2 2 2 2 3_Year to Date" xfId="12457"/>
    <cellStyle name="Normal 50 2 2 2 2 4" xfId="12458"/>
    <cellStyle name="Normal 50 2 2 2 2_CS Indicators" xfId="4619"/>
    <cellStyle name="Normal 50 2 2 2 3" xfId="4620"/>
    <cellStyle name="Normal 50 2 2 2 3 2" xfId="12459"/>
    <cellStyle name="Normal 50 2 2 2 3_Year to Date" xfId="12460"/>
    <cellStyle name="Normal 50 2 2 2 4" xfId="4621"/>
    <cellStyle name="Normal 50 2 2 2 4 2" xfId="12461"/>
    <cellStyle name="Normal 50 2 2 2 4_Year to Date" xfId="12462"/>
    <cellStyle name="Normal 50 2 2 2 5" xfId="12463"/>
    <cellStyle name="Normal 50 2 2 2_CS Indicators" xfId="4622"/>
    <cellStyle name="Normal 50 2 2 3" xfId="4623"/>
    <cellStyle name="Normal 50 2 2 3 2" xfId="4624"/>
    <cellStyle name="Normal 50 2 2 3 2 2" xfId="12464"/>
    <cellStyle name="Normal 50 2 2 3 2_Year to Date" xfId="12465"/>
    <cellStyle name="Normal 50 2 2 3 3" xfId="4625"/>
    <cellStyle name="Normal 50 2 2 3 3 2" xfId="12466"/>
    <cellStyle name="Normal 50 2 2 3 3_Year to Date" xfId="12467"/>
    <cellStyle name="Normal 50 2 2 3 4" xfId="12468"/>
    <cellStyle name="Normal 50 2 2 3_CS Indicators" xfId="4626"/>
    <cellStyle name="Normal 50 2 2 4" xfId="4627"/>
    <cellStyle name="Normal 50 2 2 4 2" xfId="12469"/>
    <cellStyle name="Normal 50 2 2 4_Year to Date" xfId="12470"/>
    <cellStyle name="Normal 50 2 2 5" xfId="4628"/>
    <cellStyle name="Normal 50 2 2 5 2" xfId="12471"/>
    <cellStyle name="Normal 50 2 2 5_Year to Date" xfId="12472"/>
    <cellStyle name="Normal 50 2 2 6" xfId="12473"/>
    <cellStyle name="Normal 50 2 2_CS Indicators" xfId="4629"/>
    <cellStyle name="Normal 50 2 3" xfId="4630"/>
    <cellStyle name="Normal 50 2 3 2" xfId="4631"/>
    <cellStyle name="Normal 50 2 3 2 2" xfId="4632"/>
    <cellStyle name="Normal 50 2 3 2 2 2" xfId="12474"/>
    <cellStyle name="Normal 50 2 3 2 2_Year to Date" xfId="12475"/>
    <cellStyle name="Normal 50 2 3 2 3" xfId="4633"/>
    <cellStyle name="Normal 50 2 3 2 3 2" xfId="12476"/>
    <cellStyle name="Normal 50 2 3 2 3_Year to Date" xfId="12477"/>
    <cellStyle name="Normal 50 2 3 2 4" xfId="12478"/>
    <cellStyle name="Normal 50 2 3 2_CS Indicators" xfId="4634"/>
    <cellStyle name="Normal 50 2 3 3" xfId="4635"/>
    <cellStyle name="Normal 50 2 3 3 2" xfId="12479"/>
    <cellStyle name="Normal 50 2 3 3_Year to Date" xfId="12480"/>
    <cellStyle name="Normal 50 2 3 4" xfId="4636"/>
    <cellStyle name="Normal 50 2 3 4 2" xfId="12481"/>
    <cellStyle name="Normal 50 2 3 4_Year to Date" xfId="12482"/>
    <cellStyle name="Normal 50 2 3 5" xfId="12483"/>
    <cellStyle name="Normal 50 2 3_CS Indicators" xfId="4637"/>
    <cellStyle name="Normal 50 2 4" xfId="4638"/>
    <cellStyle name="Normal 50 2 4 2" xfId="4639"/>
    <cellStyle name="Normal 50 2 4 2 2" xfId="12484"/>
    <cellStyle name="Normal 50 2 4 2_Year to Date" xfId="12485"/>
    <cellStyle name="Normal 50 2 4 3" xfId="4640"/>
    <cellStyle name="Normal 50 2 4 3 2" xfId="12486"/>
    <cellStyle name="Normal 50 2 4 3_Year to Date" xfId="12487"/>
    <cellStyle name="Normal 50 2 4 4" xfId="12488"/>
    <cellStyle name="Normal 50 2 4_CS Indicators" xfId="4641"/>
    <cellStyle name="Normal 50 2 5" xfId="4642"/>
    <cellStyle name="Normal 50 2 5 2" xfId="12489"/>
    <cellStyle name="Normal 50 2 5_Year to Date" xfId="12490"/>
    <cellStyle name="Normal 50 2 6" xfId="4643"/>
    <cellStyle name="Normal 50 2 6 2" xfId="12491"/>
    <cellStyle name="Normal 50 2 6_Year to Date" xfId="12492"/>
    <cellStyle name="Normal 50 2 7" xfId="12493"/>
    <cellStyle name="Normal 50 2_CS Indicators" xfId="4644"/>
    <cellStyle name="Normal 50 3" xfId="4645"/>
    <cellStyle name="Normal 50 3 2" xfId="4646"/>
    <cellStyle name="Normal 50 3 2 2" xfId="4647"/>
    <cellStyle name="Normal 50 3 2 2 2" xfId="4648"/>
    <cellStyle name="Normal 50 3 2 2 2 2" xfId="12494"/>
    <cellStyle name="Normal 50 3 2 2 2_Year to Date" xfId="12495"/>
    <cellStyle name="Normal 50 3 2 2 3" xfId="4649"/>
    <cellStyle name="Normal 50 3 2 2 3 2" xfId="12496"/>
    <cellStyle name="Normal 50 3 2 2 3_Year to Date" xfId="12497"/>
    <cellStyle name="Normal 50 3 2 2 4" xfId="12498"/>
    <cellStyle name="Normal 50 3 2 2_CS Indicators" xfId="4650"/>
    <cellStyle name="Normal 50 3 2 3" xfId="4651"/>
    <cellStyle name="Normal 50 3 2 3 2" xfId="12499"/>
    <cellStyle name="Normal 50 3 2 3_Year to Date" xfId="12500"/>
    <cellStyle name="Normal 50 3 2 4" xfId="4652"/>
    <cellStyle name="Normal 50 3 2 4 2" xfId="12501"/>
    <cellStyle name="Normal 50 3 2 4_Year to Date" xfId="12502"/>
    <cellStyle name="Normal 50 3 2 5" xfId="12503"/>
    <cellStyle name="Normal 50 3 2_CS Indicators" xfId="4653"/>
    <cellStyle name="Normal 50 3 3" xfId="4654"/>
    <cellStyle name="Normal 50 3 3 2" xfId="4655"/>
    <cellStyle name="Normal 50 3 3 2 2" xfId="12504"/>
    <cellStyle name="Normal 50 3 3 2_Year to Date" xfId="12505"/>
    <cellStyle name="Normal 50 3 3 3" xfId="4656"/>
    <cellStyle name="Normal 50 3 3 3 2" xfId="12506"/>
    <cellStyle name="Normal 50 3 3 3_Year to Date" xfId="12507"/>
    <cellStyle name="Normal 50 3 3 4" xfId="12508"/>
    <cellStyle name="Normal 50 3 3_CS Indicators" xfId="4657"/>
    <cellStyle name="Normal 50 3 4" xfId="4658"/>
    <cellStyle name="Normal 50 3 4 2" xfId="12509"/>
    <cellStyle name="Normal 50 3 4_Year to Date" xfId="12510"/>
    <cellStyle name="Normal 50 3 5" xfId="4659"/>
    <cellStyle name="Normal 50 3 5 2" xfId="12511"/>
    <cellStyle name="Normal 50 3 5_Year to Date" xfId="12512"/>
    <cellStyle name="Normal 50 3 6" xfId="12513"/>
    <cellStyle name="Normal 50 3_CS Indicators" xfId="4660"/>
    <cellStyle name="Normal 50 4" xfId="4661"/>
    <cellStyle name="Normal 50 4 2" xfId="4662"/>
    <cellStyle name="Normal 50 4 2 2" xfId="4663"/>
    <cellStyle name="Normal 50 4 2 2 2" xfId="12514"/>
    <cellStyle name="Normal 50 4 2 2_Year to Date" xfId="12515"/>
    <cellStyle name="Normal 50 4 2 3" xfId="4664"/>
    <cellStyle name="Normal 50 4 2 3 2" xfId="12516"/>
    <cellStyle name="Normal 50 4 2 3_Year to Date" xfId="12517"/>
    <cellStyle name="Normal 50 4 2 4" xfId="12518"/>
    <cellStyle name="Normal 50 4 2_CS Indicators" xfId="4665"/>
    <cellStyle name="Normal 50 4 3" xfId="4666"/>
    <cellStyle name="Normal 50 4 3 2" xfId="12519"/>
    <cellStyle name="Normal 50 4 3_Year to Date" xfId="12520"/>
    <cellStyle name="Normal 50 4 4" xfId="4667"/>
    <cellStyle name="Normal 50 4 4 2" xfId="12521"/>
    <cellStyle name="Normal 50 4 4_Year to Date" xfId="12522"/>
    <cellStyle name="Normal 50 4 5" xfId="12523"/>
    <cellStyle name="Normal 50 4_CS Indicators" xfId="4668"/>
    <cellStyle name="Normal 50 5" xfId="4669"/>
    <cellStyle name="Normal 50 5 2" xfId="4670"/>
    <cellStyle name="Normal 50 5 2 2" xfId="12524"/>
    <cellStyle name="Normal 50 5 2_Year to Date" xfId="12525"/>
    <cellStyle name="Normal 50 5 3" xfId="4671"/>
    <cellStyle name="Normal 50 5 3 2" xfId="12526"/>
    <cellStyle name="Normal 50 5 3_Year to Date" xfId="12527"/>
    <cellStyle name="Normal 50 5 4" xfId="12528"/>
    <cellStyle name="Normal 50 5_CS Indicators" xfId="4672"/>
    <cellStyle name="Normal 50 6" xfId="4673"/>
    <cellStyle name="Normal 50 6 2" xfId="12529"/>
    <cellStyle name="Normal 50 6_Year to Date" xfId="12530"/>
    <cellStyle name="Normal 50 7" xfId="4674"/>
    <cellStyle name="Normal 50 7 2" xfId="12531"/>
    <cellStyle name="Normal 50 7_Year to Date" xfId="12532"/>
    <cellStyle name="Normal 50 8" xfId="12533"/>
    <cellStyle name="Normal 50_Year to Date" xfId="12534"/>
    <cellStyle name="Normal 51" xfId="4675"/>
    <cellStyle name="Normal 51 2" xfId="4676"/>
    <cellStyle name="Normal 51 2 2" xfId="4677"/>
    <cellStyle name="Normal 51 2 2 2" xfId="4678"/>
    <cellStyle name="Normal 51 2 2 2 2" xfId="4679"/>
    <cellStyle name="Normal 51 2 2 2 2 2" xfId="4680"/>
    <cellStyle name="Normal 51 2 2 2 2 2 2" xfId="12535"/>
    <cellStyle name="Normal 51 2 2 2 2 2_Year to Date" xfId="12536"/>
    <cellStyle name="Normal 51 2 2 2 2 3" xfId="4681"/>
    <cellStyle name="Normal 51 2 2 2 2 3 2" xfId="12537"/>
    <cellStyle name="Normal 51 2 2 2 2 3_Year to Date" xfId="12538"/>
    <cellStyle name="Normal 51 2 2 2 2 4" xfId="12539"/>
    <cellStyle name="Normal 51 2 2 2 2_CS Indicators" xfId="4682"/>
    <cellStyle name="Normal 51 2 2 2 3" xfId="4683"/>
    <cellStyle name="Normal 51 2 2 2 3 2" xfId="12540"/>
    <cellStyle name="Normal 51 2 2 2 3_Year to Date" xfId="12541"/>
    <cellStyle name="Normal 51 2 2 2 4" xfId="4684"/>
    <cellStyle name="Normal 51 2 2 2 4 2" xfId="12542"/>
    <cellStyle name="Normal 51 2 2 2 4_Year to Date" xfId="12543"/>
    <cellStyle name="Normal 51 2 2 2 5" xfId="12544"/>
    <cellStyle name="Normal 51 2 2 2_CS Indicators" xfId="4685"/>
    <cellStyle name="Normal 51 2 2 3" xfId="4686"/>
    <cellStyle name="Normal 51 2 2 3 2" xfId="4687"/>
    <cellStyle name="Normal 51 2 2 3 2 2" xfId="12545"/>
    <cellStyle name="Normal 51 2 2 3 2_Year to Date" xfId="12546"/>
    <cellStyle name="Normal 51 2 2 3 3" xfId="4688"/>
    <cellStyle name="Normal 51 2 2 3 3 2" xfId="12547"/>
    <cellStyle name="Normal 51 2 2 3 3_Year to Date" xfId="12548"/>
    <cellStyle name="Normal 51 2 2 3 4" xfId="12549"/>
    <cellStyle name="Normal 51 2 2 3_CS Indicators" xfId="4689"/>
    <cellStyle name="Normal 51 2 2 4" xfId="4690"/>
    <cellStyle name="Normal 51 2 2 4 2" xfId="12550"/>
    <cellStyle name="Normal 51 2 2 4_Year to Date" xfId="12551"/>
    <cellStyle name="Normal 51 2 2 5" xfId="4691"/>
    <cellStyle name="Normal 51 2 2 5 2" xfId="12552"/>
    <cellStyle name="Normal 51 2 2 5_Year to Date" xfId="12553"/>
    <cellStyle name="Normal 51 2 2 6" xfId="12554"/>
    <cellStyle name="Normal 51 2 2_CS Indicators" xfId="4692"/>
    <cellStyle name="Normal 51 2 3" xfId="4693"/>
    <cellStyle name="Normal 51 2 3 2" xfId="4694"/>
    <cellStyle name="Normal 51 2 3 2 2" xfId="4695"/>
    <cellStyle name="Normal 51 2 3 2 2 2" xfId="12555"/>
    <cellStyle name="Normal 51 2 3 2 2_Year to Date" xfId="12556"/>
    <cellStyle name="Normal 51 2 3 2 3" xfId="4696"/>
    <cellStyle name="Normal 51 2 3 2 3 2" xfId="12557"/>
    <cellStyle name="Normal 51 2 3 2 3_Year to Date" xfId="12558"/>
    <cellStyle name="Normal 51 2 3 2 4" xfId="12559"/>
    <cellStyle name="Normal 51 2 3 2_CS Indicators" xfId="4697"/>
    <cellStyle name="Normal 51 2 3 3" xfId="4698"/>
    <cellStyle name="Normal 51 2 3 3 2" xfId="12560"/>
    <cellStyle name="Normal 51 2 3 3_Year to Date" xfId="12561"/>
    <cellStyle name="Normal 51 2 3 4" xfId="4699"/>
    <cellStyle name="Normal 51 2 3 4 2" xfId="12562"/>
    <cellStyle name="Normal 51 2 3 4_Year to Date" xfId="12563"/>
    <cellStyle name="Normal 51 2 3 5" xfId="12564"/>
    <cellStyle name="Normal 51 2 3_CS Indicators" xfId="4700"/>
    <cellStyle name="Normal 51 2 4" xfId="4701"/>
    <cellStyle name="Normal 51 2 4 2" xfId="4702"/>
    <cellStyle name="Normal 51 2 4 2 2" xfId="12565"/>
    <cellStyle name="Normal 51 2 4 2_Year to Date" xfId="12566"/>
    <cellStyle name="Normal 51 2 4 3" xfId="4703"/>
    <cellStyle name="Normal 51 2 4 3 2" xfId="12567"/>
    <cellStyle name="Normal 51 2 4 3_Year to Date" xfId="12568"/>
    <cellStyle name="Normal 51 2 4 4" xfId="12569"/>
    <cellStyle name="Normal 51 2 4_CS Indicators" xfId="4704"/>
    <cellStyle name="Normal 51 2 5" xfId="4705"/>
    <cellStyle name="Normal 51 2 5 2" xfId="12570"/>
    <cellStyle name="Normal 51 2 5_Year to Date" xfId="12571"/>
    <cellStyle name="Normal 51 2 6" xfId="4706"/>
    <cellStyle name="Normal 51 2 6 2" xfId="12572"/>
    <cellStyle name="Normal 51 2 6_Year to Date" xfId="12573"/>
    <cellStyle name="Normal 51 2 7" xfId="12574"/>
    <cellStyle name="Normal 51 2_CS Indicators" xfId="4707"/>
    <cellStyle name="Normal 51 3" xfId="4708"/>
    <cellStyle name="Normal 51 3 2" xfId="4709"/>
    <cellStyle name="Normal 51 3 2 2" xfId="4710"/>
    <cellStyle name="Normal 51 3 2 2 2" xfId="4711"/>
    <cellStyle name="Normal 51 3 2 2 2 2" xfId="12575"/>
    <cellStyle name="Normal 51 3 2 2 2_Year to Date" xfId="12576"/>
    <cellStyle name="Normal 51 3 2 2 3" xfId="4712"/>
    <cellStyle name="Normal 51 3 2 2 3 2" xfId="12577"/>
    <cellStyle name="Normal 51 3 2 2 3_Year to Date" xfId="12578"/>
    <cellStyle name="Normal 51 3 2 2 4" xfId="12579"/>
    <cellStyle name="Normal 51 3 2 2_CS Indicators" xfId="4713"/>
    <cellStyle name="Normal 51 3 2 3" xfId="4714"/>
    <cellStyle name="Normal 51 3 2 3 2" xfId="12580"/>
    <cellStyle name="Normal 51 3 2 3_Year to Date" xfId="12581"/>
    <cellStyle name="Normal 51 3 2 4" xfId="4715"/>
    <cellStyle name="Normal 51 3 2 4 2" xfId="12582"/>
    <cellStyle name="Normal 51 3 2 4_Year to Date" xfId="12583"/>
    <cellStyle name="Normal 51 3 2 5" xfId="12584"/>
    <cellStyle name="Normal 51 3 2_CS Indicators" xfId="4716"/>
    <cellStyle name="Normal 51 3 3" xfId="4717"/>
    <cellStyle name="Normal 51 3 3 2" xfId="4718"/>
    <cellStyle name="Normal 51 3 3 2 2" xfId="12585"/>
    <cellStyle name="Normal 51 3 3 2_Year to Date" xfId="12586"/>
    <cellStyle name="Normal 51 3 3 3" xfId="4719"/>
    <cellStyle name="Normal 51 3 3 3 2" xfId="12587"/>
    <cellStyle name="Normal 51 3 3 3_Year to Date" xfId="12588"/>
    <cellStyle name="Normal 51 3 3 4" xfId="12589"/>
    <cellStyle name="Normal 51 3 3_CS Indicators" xfId="4720"/>
    <cellStyle name="Normal 51 3 4" xfId="4721"/>
    <cellStyle name="Normal 51 3 4 2" xfId="12590"/>
    <cellStyle name="Normal 51 3 4_Year to Date" xfId="12591"/>
    <cellStyle name="Normal 51 3 5" xfId="4722"/>
    <cellStyle name="Normal 51 3 5 2" xfId="12592"/>
    <cellStyle name="Normal 51 3 5_Year to Date" xfId="12593"/>
    <cellStyle name="Normal 51 3 6" xfId="12594"/>
    <cellStyle name="Normal 51 3_CS Indicators" xfId="4723"/>
    <cellStyle name="Normal 51 4" xfId="4724"/>
    <cellStyle name="Normal 51 4 2" xfId="4725"/>
    <cellStyle name="Normal 51 4 2 2" xfId="4726"/>
    <cellStyle name="Normal 51 4 2 2 2" xfId="12595"/>
    <cellStyle name="Normal 51 4 2 2_Year to Date" xfId="12596"/>
    <cellStyle name="Normal 51 4 2 3" xfId="4727"/>
    <cellStyle name="Normal 51 4 2 3 2" xfId="12597"/>
    <cellStyle name="Normal 51 4 2 3_Year to Date" xfId="12598"/>
    <cellStyle name="Normal 51 4 2 4" xfId="12599"/>
    <cellStyle name="Normal 51 4 2_CS Indicators" xfId="4728"/>
    <cellStyle name="Normal 51 4 3" xfId="4729"/>
    <cellStyle name="Normal 51 4 3 2" xfId="12600"/>
    <cellStyle name="Normal 51 4 3_Year to Date" xfId="12601"/>
    <cellStyle name="Normal 51 4 4" xfId="4730"/>
    <cellStyle name="Normal 51 4 4 2" xfId="12602"/>
    <cellStyle name="Normal 51 4 4_Year to Date" xfId="12603"/>
    <cellStyle name="Normal 51 4 5" xfId="12604"/>
    <cellStyle name="Normal 51 4_CS Indicators" xfId="4731"/>
    <cellStyle name="Normal 51 5" xfId="4732"/>
    <cellStyle name="Normal 51 5 2" xfId="4733"/>
    <cellStyle name="Normal 51 5 2 2" xfId="12605"/>
    <cellStyle name="Normal 51 5 2_Year to Date" xfId="12606"/>
    <cellStyle name="Normal 51 5 3" xfId="4734"/>
    <cellStyle name="Normal 51 5 3 2" xfId="12607"/>
    <cellStyle name="Normal 51 5 3_Year to Date" xfId="12608"/>
    <cellStyle name="Normal 51 5 4" xfId="12609"/>
    <cellStyle name="Normal 51 5_CS Indicators" xfId="4735"/>
    <cellStyle name="Normal 51 6" xfId="4736"/>
    <cellStyle name="Normal 51 6 2" xfId="12610"/>
    <cellStyle name="Normal 51 6_Year to Date" xfId="12611"/>
    <cellStyle name="Normal 51 7" xfId="4737"/>
    <cellStyle name="Normal 51 7 2" xfId="12612"/>
    <cellStyle name="Normal 51 7_Year to Date" xfId="12613"/>
    <cellStyle name="Normal 51 8" xfId="12614"/>
    <cellStyle name="Normal 51_Year to Date" xfId="12615"/>
    <cellStyle name="Normal 52" xfId="4738"/>
    <cellStyle name="Normal 52 2" xfId="4739"/>
    <cellStyle name="Normal 52 2 2" xfId="4740"/>
    <cellStyle name="Normal 52 2 2 2" xfId="4741"/>
    <cellStyle name="Normal 52 2 2 2 2" xfId="4742"/>
    <cellStyle name="Normal 52 2 2 2 2 2" xfId="4743"/>
    <cellStyle name="Normal 52 2 2 2 2 2 2" xfId="12616"/>
    <cellStyle name="Normal 52 2 2 2 2 2_Year to Date" xfId="12617"/>
    <cellStyle name="Normal 52 2 2 2 2 3" xfId="4744"/>
    <cellStyle name="Normal 52 2 2 2 2 3 2" xfId="12618"/>
    <cellStyle name="Normal 52 2 2 2 2 3_Year to Date" xfId="12619"/>
    <cellStyle name="Normal 52 2 2 2 2 4" xfId="12620"/>
    <cellStyle name="Normal 52 2 2 2 2_CS Indicators" xfId="4745"/>
    <cellStyle name="Normal 52 2 2 2 3" xfId="4746"/>
    <cellStyle name="Normal 52 2 2 2 3 2" xfId="12621"/>
    <cellStyle name="Normal 52 2 2 2 3_Year to Date" xfId="12622"/>
    <cellStyle name="Normal 52 2 2 2 4" xfId="4747"/>
    <cellStyle name="Normal 52 2 2 2 4 2" xfId="12623"/>
    <cellStyle name="Normal 52 2 2 2 4_Year to Date" xfId="12624"/>
    <cellStyle name="Normal 52 2 2 2 5" xfId="12625"/>
    <cellStyle name="Normal 52 2 2 2_CS Indicators" xfId="4748"/>
    <cellStyle name="Normal 52 2 2 3" xfId="4749"/>
    <cellStyle name="Normal 52 2 2 3 2" xfId="4750"/>
    <cellStyle name="Normal 52 2 2 3 2 2" xfId="12626"/>
    <cellStyle name="Normal 52 2 2 3 2_Year to Date" xfId="12627"/>
    <cellStyle name="Normal 52 2 2 3 3" xfId="4751"/>
    <cellStyle name="Normal 52 2 2 3 3 2" xfId="12628"/>
    <cellStyle name="Normal 52 2 2 3 3_Year to Date" xfId="12629"/>
    <cellStyle name="Normal 52 2 2 3 4" xfId="12630"/>
    <cellStyle name="Normal 52 2 2 3_CS Indicators" xfId="4752"/>
    <cellStyle name="Normal 52 2 2 4" xfId="4753"/>
    <cellStyle name="Normal 52 2 2 4 2" xfId="12631"/>
    <cellStyle name="Normal 52 2 2 4_Year to Date" xfId="12632"/>
    <cellStyle name="Normal 52 2 2 5" xfId="4754"/>
    <cellStyle name="Normal 52 2 2 5 2" xfId="12633"/>
    <cellStyle name="Normal 52 2 2 5_Year to Date" xfId="12634"/>
    <cellStyle name="Normal 52 2 2 6" xfId="12635"/>
    <cellStyle name="Normal 52 2 2_CS Indicators" xfId="4755"/>
    <cellStyle name="Normal 52 2 3" xfId="4756"/>
    <cellStyle name="Normal 52 2 3 2" xfId="4757"/>
    <cellStyle name="Normal 52 2 3 2 2" xfId="4758"/>
    <cellStyle name="Normal 52 2 3 2 2 2" xfId="12636"/>
    <cellStyle name="Normal 52 2 3 2 2_Year to Date" xfId="12637"/>
    <cellStyle name="Normal 52 2 3 2 3" xfId="4759"/>
    <cellStyle name="Normal 52 2 3 2 3 2" xfId="12638"/>
    <cellStyle name="Normal 52 2 3 2 3_Year to Date" xfId="12639"/>
    <cellStyle name="Normal 52 2 3 2 4" xfId="12640"/>
    <cellStyle name="Normal 52 2 3 2_CS Indicators" xfId="4760"/>
    <cellStyle name="Normal 52 2 3 3" xfId="4761"/>
    <cellStyle name="Normal 52 2 3 3 2" xfId="12641"/>
    <cellStyle name="Normal 52 2 3 3_Year to Date" xfId="12642"/>
    <cellStyle name="Normal 52 2 3 4" xfId="4762"/>
    <cellStyle name="Normal 52 2 3 4 2" xfId="12643"/>
    <cellStyle name="Normal 52 2 3 4_Year to Date" xfId="12644"/>
    <cellStyle name="Normal 52 2 3 5" xfId="12645"/>
    <cellStyle name="Normal 52 2 3_CS Indicators" xfId="4763"/>
    <cellStyle name="Normal 52 2 4" xfId="4764"/>
    <cellStyle name="Normal 52 2 4 2" xfId="4765"/>
    <cellStyle name="Normal 52 2 4 2 2" xfId="12646"/>
    <cellStyle name="Normal 52 2 4 2_Year to Date" xfId="12647"/>
    <cellStyle name="Normal 52 2 4 3" xfId="4766"/>
    <cellStyle name="Normal 52 2 4 3 2" xfId="12648"/>
    <cellStyle name="Normal 52 2 4 3_Year to Date" xfId="12649"/>
    <cellStyle name="Normal 52 2 4 4" xfId="12650"/>
    <cellStyle name="Normal 52 2 4_CS Indicators" xfId="4767"/>
    <cellStyle name="Normal 52 2 5" xfId="4768"/>
    <cellStyle name="Normal 52 2 5 2" xfId="12651"/>
    <cellStyle name="Normal 52 2 5_Year to Date" xfId="12652"/>
    <cellStyle name="Normal 52 2 6" xfId="4769"/>
    <cellStyle name="Normal 52 2 6 2" xfId="12653"/>
    <cellStyle name="Normal 52 2 6_Year to Date" xfId="12654"/>
    <cellStyle name="Normal 52 2 7" xfId="12655"/>
    <cellStyle name="Normal 52 2_CS Indicators" xfId="4770"/>
    <cellStyle name="Normal 52 3" xfId="4771"/>
    <cellStyle name="Normal 52 3 2" xfId="4772"/>
    <cellStyle name="Normal 52 3 2 2" xfId="4773"/>
    <cellStyle name="Normal 52 3 2 2 2" xfId="4774"/>
    <cellStyle name="Normal 52 3 2 2 2 2" xfId="12656"/>
    <cellStyle name="Normal 52 3 2 2 2_Year to Date" xfId="12657"/>
    <cellStyle name="Normal 52 3 2 2 3" xfId="4775"/>
    <cellStyle name="Normal 52 3 2 2 3 2" xfId="12658"/>
    <cellStyle name="Normal 52 3 2 2 3_Year to Date" xfId="12659"/>
    <cellStyle name="Normal 52 3 2 2 4" xfId="12660"/>
    <cellStyle name="Normal 52 3 2 2_CS Indicators" xfId="4776"/>
    <cellStyle name="Normal 52 3 2 3" xfId="4777"/>
    <cellStyle name="Normal 52 3 2 3 2" xfId="12661"/>
    <cellStyle name="Normal 52 3 2 3_Year to Date" xfId="12662"/>
    <cellStyle name="Normal 52 3 2 4" xfId="4778"/>
    <cellStyle name="Normal 52 3 2 4 2" xfId="12663"/>
    <cellStyle name="Normal 52 3 2 4_Year to Date" xfId="12664"/>
    <cellStyle name="Normal 52 3 2 5" xfId="12665"/>
    <cellStyle name="Normal 52 3 2_CS Indicators" xfId="4779"/>
    <cellStyle name="Normal 52 3 3" xfId="4780"/>
    <cellStyle name="Normal 52 3 3 2" xfId="4781"/>
    <cellStyle name="Normal 52 3 3 2 2" xfId="12666"/>
    <cellStyle name="Normal 52 3 3 2_Year to Date" xfId="12667"/>
    <cellStyle name="Normal 52 3 3 3" xfId="4782"/>
    <cellStyle name="Normal 52 3 3 3 2" xfId="12668"/>
    <cellStyle name="Normal 52 3 3 3_Year to Date" xfId="12669"/>
    <cellStyle name="Normal 52 3 3 4" xfId="12670"/>
    <cellStyle name="Normal 52 3 3_CS Indicators" xfId="4783"/>
    <cellStyle name="Normal 52 3 4" xfId="4784"/>
    <cellStyle name="Normal 52 3 4 2" xfId="12671"/>
    <cellStyle name="Normal 52 3 4_Year to Date" xfId="12672"/>
    <cellStyle name="Normal 52 3 5" xfId="4785"/>
    <cellStyle name="Normal 52 3 5 2" xfId="12673"/>
    <cellStyle name="Normal 52 3 5_Year to Date" xfId="12674"/>
    <cellStyle name="Normal 52 3 6" xfId="12675"/>
    <cellStyle name="Normal 52 3_CS Indicators" xfId="4786"/>
    <cellStyle name="Normal 52 4" xfId="4787"/>
    <cellStyle name="Normal 52 4 2" xfId="4788"/>
    <cellStyle name="Normal 52 4 2 2" xfId="4789"/>
    <cellStyle name="Normal 52 4 2 2 2" xfId="12676"/>
    <cellStyle name="Normal 52 4 2 2_Year to Date" xfId="12677"/>
    <cellStyle name="Normal 52 4 2 3" xfId="4790"/>
    <cellStyle name="Normal 52 4 2 3 2" xfId="12678"/>
    <cellStyle name="Normal 52 4 2 3_Year to Date" xfId="12679"/>
    <cellStyle name="Normal 52 4 2 4" xfId="12680"/>
    <cellStyle name="Normal 52 4 2_CS Indicators" xfId="4791"/>
    <cellStyle name="Normal 52 4 3" xfId="4792"/>
    <cellStyle name="Normal 52 4 3 2" xfId="12681"/>
    <cellStyle name="Normal 52 4 3_Year to Date" xfId="12682"/>
    <cellStyle name="Normal 52 4 4" xfId="4793"/>
    <cellStyle name="Normal 52 4 4 2" xfId="12683"/>
    <cellStyle name="Normal 52 4 4_Year to Date" xfId="12684"/>
    <cellStyle name="Normal 52 4 5" xfId="12685"/>
    <cellStyle name="Normal 52 4_CS Indicators" xfId="4794"/>
    <cellStyle name="Normal 52 5" xfId="4795"/>
    <cellStyle name="Normal 52 5 2" xfId="4796"/>
    <cellStyle name="Normal 52 5 2 2" xfId="12686"/>
    <cellStyle name="Normal 52 5 2_Year to Date" xfId="12687"/>
    <cellStyle name="Normal 52 5 3" xfId="4797"/>
    <cellStyle name="Normal 52 5 3 2" xfId="12688"/>
    <cellStyle name="Normal 52 5 3_Year to Date" xfId="12689"/>
    <cellStyle name="Normal 52 5 4" xfId="12690"/>
    <cellStyle name="Normal 52 5_CS Indicators" xfId="4798"/>
    <cellStyle name="Normal 52 6" xfId="4799"/>
    <cellStyle name="Normal 52 6 2" xfId="12691"/>
    <cellStyle name="Normal 52 6_Year to Date" xfId="12692"/>
    <cellStyle name="Normal 52 7" xfId="4800"/>
    <cellStyle name="Normal 52 7 2" xfId="12693"/>
    <cellStyle name="Normal 52 7_Year to Date" xfId="12694"/>
    <cellStyle name="Normal 52 8" xfId="12695"/>
    <cellStyle name="Normal 52_Year to Date" xfId="12696"/>
    <cellStyle name="Normal 53" xfId="4801"/>
    <cellStyle name="Normal 53 2" xfId="4802"/>
    <cellStyle name="Normal 53 2 2" xfId="4803"/>
    <cellStyle name="Normal 53 2 2 2" xfId="4804"/>
    <cellStyle name="Normal 53 2 2 2 2" xfId="4805"/>
    <cellStyle name="Normal 53 2 2 2 2 2" xfId="4806"/>
    <cellStyle name="Normal 53 2 2 2 2 2 2" xfId="12697"/>
    <cellStyle name="Normal 53 2 2 2 2 2_Year to Date" xfId="12698"/>
    <cellStyle name="Normal 53 2 2 2 2 3" xfId="4807"/>
    <cellStyle name="Normal 53 2 2 2 2 3 2" xfId="12699"/>
    <cellStyle name="Normal 53 2 2 2 2 3_Year to Date" xfId="12700"/>
    <cellStyle name="Normal 53 2 2 2 2 4" xfId="12701"/>
    <cellStyle name="Normal 53 2 2 2 2_CS Indicators" xfId="4808"/>
    <cellStyle name="Normal 53 2 2 2 3" xfId="4809"/>
    <cellStyle name="Normal 53 2 2 2 3 2" xfId="12702"/>
    <cellStyle name="Normal 53 2 2 2 3_Year to Date" xfId="12703"/>
    <cellStyle name="Normal 53 2 2 2 4" xfId="4810"/>
    <cellStyle name="Normal 53 2 2 2 4 2" xfId="12704"/>
    <cellStyle name="Normal 53 2 2 2 4_Year to Date" xfId="12705"/>
    <cellStyle name="Normal 53 2 2 2 5" xfId="12706"/>
    <cellStyle name="Normal 53 2 2 2_CS Indicators" xfId="4811"/>
    <cellStyle name="Normal 53 2 2 3" xfId="4812"/>
    <cellStyle name="Normal 53 2 2 3 2" xfId="4813"/>
    <cellStyle name="Normal 53 2 2 3 2 2" xfId="12707"/>
    <cellStyle name="Normal 53 2 2 3 2_Year to Date" xfId="12708"/>
    <cellStyle name="Normal 53 2 2 3 3" xfId="4814"/>
    <cellStyle name="Normal 53 2 2 3 3 2" xfId="12709"/>
    <cellStyle name="Normal 53 2 2 3 3_Year to Date" xfId="12710"/>
    <cellStyle name="Normal 53 2 2 3 4" xfId="12711"/>
    <cellStyle name="Normal 53 2 2 3_CS Indicators" xfId="4815"/>
    <cellStyle name="Normal 53 2 2 4" xfId="4816"/>
    <cellStyle name="Normal 53 2 2 4 2" xfId="12712"/>
    <cellStyle name="Normal 53 2 2 4_Year to Date" xfId="12713"/>
    <cellStyle name="Normal 53 2 2 5" xfId="4817"/>
    <cellStyle name="Normal 53 2 2 5 2" xfId="12714"/>
    <cellStyle name="Normal 53 2 2 5_Year to Date" xfId="12715"/>
    <cellStyle name="Normal 53 2 2 6" xfId="12716"/>
    <cellStyle name="Normal 53 2 2_CS Indicators" xfId="4818"/>
    <cellStyle name="Normal 53 2 3" xfId="4819"/>
    <cellStyle name="Normal 53 2 3 2" xfId="4820"/>
    <cellStyle name="Normal 53 2 3 2 2" xfId="4821"/>
    <cellStyle name="Normal 53 2 3 2 2 2" xfId="12717"/>
    <cellStyle name="Normal 53 2 3 2 2_Year to Date" xfId="12718"/>
    <cellStyle name="Normal 53 2 3 2 3" xfId="4822"/>
    <cellStyle name="Normal 53 2 3 2 3 2" xfId="12719"/>
    <cellStyle name="Normal 53 2 3 2 3_Year to Date" xfId="12720"/>
    <cellStyle name="Normal 53 2 3 2 4" xfId="12721"/>
    <cellStyle name="Normal 53 2 3 2_CS Indicators" xfId="4823"/>
    <cellStyle name="Normal 53 2 3 3" xfId="4824"/>
    <cellStyle name="Normal 53 2 3 3 2" xfId="12722"/>
    <cellStyle name="Normal 53 2 3 3_Year to Date" xfId="12723"/>
    <cellStyle name="Normal 53 2 3 4" xfId="4825"/>
    <cellStyle name="Normal 53 2 3 4 2" xfId="12724"/>
    <cellStyle name="Normal 53 2 3 4_Year to Date" xfId="12725"/>
    <cellStyle name="Normal 53 2 3 5" xfId="12726"/>
    <cellStyle name="Normal 53 2 3_CS Indicators" xfId="4826"/>
    <cellStyle name="Normal 53 2 4" xfId="4827"/>
    <cellStyle name="Normal 53 2 4 2" xfId="4828"/>
    <cellStyle name="Normal 53 2 4 2 2" xfId="12727"/>
    <cellStyle name="Normal 53 2 4 2_Year to Date" xfId="12728"/>
    <cellStyle name="Normal 53 2 4 3" xfId="4829"/>
    <cellStyle name="Normal 53 2 4 3 2" xfId="12729"/>
    <cellStyle name="Normal 53 2 4 3_Year to Date" xfId="12730"/>
    <cellStyle name="Normal 53 2 4 4" xfId="12731"/>
    <cellStyle name="Normal 53 2 4_CS Indicators" xfId="4830"/>
    <cellStyle name="Normal 53 2 5" xfId="4831"/>
    <cellStyle name="Normal 53 2 5 2" xfId="12732"/>
    <cellStyle name="Normal 53 2 5_Year to Date" xfId="12733"/>
    <cellStyle name="Normal 53 2 6" xfId="4832"/>
    <cellStyle name="Normal 53 2 6 2" xfId="12734"/>
    <cellStyle name="Normal 53 2 6_Year to Date" xfId="12735"/>
    <cellStyle name="Normal 53 2 7" xfId="12736"/>
    <cellStyle name="Normal 53 2_CS Indicators" xfId="4833"/>
    <cellStyle name="Normal 53 3" xfId="4834"/>
    <cellStyle name="Normal 53 3 2" xfId="4835"/>
    <cellStyle name="Normal 53 3 2 2" xfId="4836"/>
    <cellStyle name="Normal 53 3 2 2 2" xfId="4837"/>
    <cellStyle name="Normal 53 3 2 2 2 2" xfId="12737"/>
    <cellStyle name="Normal 53 3 2 2 2_Year to Date" xfId="12738"/>
    <cellStyle name="Normal 53 3 2 2 3" xfId="4838"/>
    <cellStyle name="Normal 53 3 2 2 3 2" xfId="12739"/>
    <cellStyle name="Normal 53 3 2 2 3_Year to Date" xfId="12740"/>
    <cellStyle name="Normal 53 3 2 2 4" xfId="12741"/>
    <cellStyle name="Normal 53 3 2 2_CS Indicators" xfId="4839"/>
    <cellStyle name="Normal 53 3 2 3" xfId="4840"/>
    <cellStyle name="Normal 53 3 2 3 2" xfId="12742"/>
    <cellStyle name="Normal 53 3 2 3_Year to Date" xfId="12743"/>
    <cellStyle name="Normal 53 3 2 4" xfId="4841"/>
    <cellStyle name="Normal 53 3 2 4 2" xfId="12744"/>
    <cellStyle name="Normal 53 3 2 4_Year to Date" xfId="12745"/>
    <cellStyle name="Normal 53 3 2 5" xfId="12746"/>
    <cellStyle name="Normal 53 3 2_CS Indicators" xfId="4842"/>
    <cellStyle name="Normal 53 3 3" xfId="4843"/>
    <cellStyle name="Normal 53 3 3 2" xfId="4844"/>
    <cellStyle name="Normal 53 3 3 2 2" xfId="12747"/>
    <cellStyle name="Normal 53 3 3 2_Year to Date" xfId="12748"/>
    <cellStyle name="Normal 53 3 3 3" xfId="4845"/>
    <cellStyle name="Normal 53 3 3 3 2" xfId="12749"/>
    <cellStyle name="Normal 53 3 3 3_Year to Date" xfId="12750"/>
    <cellStyle name="Normal 53 3 3 4" xfId="12751"/>
    <cellStyle name="Normal 53 3 3_CS Indicators" xfId="4846"/>
    <cellStyle name="Normal 53 3 4" xfId="4847"/>
    <cellStyle name="Normal 53 3 4 2" xfId="12752"/>
    <cellStyle name="Normal 53 3 4_Year to Date" xfId="12753"/>
    <cellStyle name="Normal 53 3 5" xfId="4848"/>
    <cellStyle name="Normal 53 3 5 2" xfId="12754"/>
    <cellStyle name="Normal 53 3 5_Year to Date" xfId="12755"/>
    <cellStyle name="Normal 53 3 6" xfId="12756"/>
    <cellStyle name="Normal 53 3_CS Indicators" xfId="4849"/>
    <cellStyle name="Normal 53 4" xfId="4850"/>
    <cellStyle name="Normal 53 4 2" xfId="4851"/>
    <cellStyle name="Normal 53 4 2 2" xfId="4852"/>
    <cellStyle name="Normal 53 4 2 2 2" xfId="12757"/>
    <cellStyle name="Normal 53 4 2 2_Year to Date" xfId="12758"/>
    <cellStyle name="Normal 53 4 2 3" xfId="4853"/>
    <cellStyle name="Normal 53 4 2 3 2" xfId="12759"/>
    <cellStyle name="Normal 53 4 2 3_Year to Date" xfId="12760"/>
    <cellStyle name="Normal 53 4 2 4" xfId="12761"/>
    <cellStyle name="Normal 53 4 2_CS Indicators" xfId="4854"/>
    <cellStyle name="Normal 53 4 3" xfId="4855"/>
    <cellStyle name="Normal 53 4 3 2" xfId="12762"/>
    <cellStyle name="Normal 53 4 3_Year to Date" xfId="12763"/>
    <cellStyle name="Normal 53 4 4" xfId="4856"/>
    <cellStyle name="Normal 53 4 4 2" xfId="12764"/>
    <cellStyle name="Normal 53 4 4_Year to Date" xfId="12765"/>
    <cellStyle name="Normal 53 4 5" xfId="12766"/>
    <cellStyle name="Normal 53 4_CS Indicators" xfId="4857"/>
    <cellStyle name="Normal 53 5" xfId="4858"/>
    <cellStyle name="Normal 53 5 2" xfId="4859"/>
    <cellStyle name="Normal 53 5 2 2" xfId="12767"/>
    <cellStyle name="Normal 53 5 2_Year to Date" xfId="12768"/>
    <cellStyle name="Normal 53 5 3" xfId="4860"/>
    <cellStyle name="Normal 53 5 3 2" xfId="12769"/>
    <cellStyle name="Normal 53 5 3_Year to Date" xfId="12770"/>
    <cellStyle name="Normal 53 5 4" xfId="12771"/>
    <cellStyle name="Normal 53 5_CS Indicators" xfId="4861"/>
    <cellStyle name="Normal 53 6" xfId="4862"/>
    <cellStyle name="Normal 53 6 2" xfId="12772"/>
    <cellStyle name="Normal 53 6_Year to Date" xfId="12773"/>
    <cellStyle name="Normal 53 7" xfId="4863"/>
    <cellStyle name="Normal 53 7 2" xfId="12774"/>
    <cellStyle name="Normal 53 7_Year to Date" xfId="12775"/>
    <cellStyle name="Normal 53 8" xfId="12776"/>
    <cellStyle name="Normal 53_Year to Date" xfId="12777"/>
    <cellStyle name="Normal 54" xfId="4864"/>
    <cellStyle name="Normal 54 2" xfId="4865"/>
    <cellStyle name="Normal 54 2 2" xfId="4866"/>
    <cellStyle name="Normal 54 2 2 2" xfId="4867"/>
    <cellStyle name="Normal 54 2 2 2 2" xfId="4868"/>
    <cellStyle name="Normal 54 2 2 2 2 2" xfId="4869"/>
    <cellStyle name="Normal 54 2 2 2 2 2 2" xfId="12778"/>
    <cellStyle name="Normal 54 2 2 2 2 2_Year to Date" xfId="12779"/>
    <cellStyle name="Normal 54 2 2 2 2 3" xfId="4870"/>
    <cellStyle name="Normal 54 2 2 2 2 3 2" xfId="12780"/>
    <cellStyle name="Normal 54 2 2 2 2 3_Year to Date" xfId="12781"/>
    <cellStyle name="Normal 54 2 2 2 2 4" xfId="12782"/>
    <cellStyle name="Normal 54 2 2 2 2_CS Indicators" xfId="4871"/>
    <cellStyle name="Normal 54 2 2 2 3" xfId="4872"/>
    <cellStyle name="Normal 54 2 2 2 3 2" xfId="12783"/>
    <cellStyle name="Normal 54 2 2 2 3_Year to Date" xfId="12784"/>
    <cellStyle name="Normal 54 2 2 2 4" xfId="4873"/>
    <cellStyle name="Normal 54 2 2 2 4 2" xfId="12785"/>
    <cellStyle name="Normal 54 2 2 2 4_Year to Date" xfId="12786"/>
    <cellStyle name="Normal 54 2 2 2 5" xfId="12787"/>
    <cellStyle name="Normal 54 2 2 2_CS Indicators" xfId="4874"/>
    <cellStyle name="Normal 54 2 2 3" xfId="4875"/>
    <cellStyle name="Normal 54 2 2 3 2" xfId="4876"/>
    <cellStyle name="Normal 54 2 2 3 2 2" xfId="12788"/>
    <cellStyle name="Normal 54 2 2 3 2_Year to Date" xfId="12789"/>
    <cellStyle name="Normal 54 2 2 3 3" xfId="4877"/>
    <cellStyle name="Normal 54 2 2 3 3 2" xfId="12790"/>
    <cellStyle name="Normal 54 2 2 3 3_Year to Date" xfId="12791"/>
    <cellStyle name="Normal 54 2 2 3 4" xfId="12792"/>
    <cellStyle name="Normal 54 2 2 3_CS Indicators" xfId="4878"/>
    <cellStyle name="Normal 54 2 2 4" xfId="4879"/>
    <cellStyle name="Normal 54 2 2 4 2" xfId="12793"/>
    <cellStyle name="Normal 54 2 2 4_Year to Date" xfId="12794"/>
    <cellStyle name="Normal 54 2 2 5" xfId="4880"/>
    <cellStyle name="Normal 54 2 2 5 2" xfId="12795"/>
    <cellStyle name="Normal 54 2 2 5_Year to Date" xfId="12796"/>
    <cellStyle name="Normal 54 2 2 6" xfId="12797"/>
    <cellStyle name="Normal 54 2 2_CS Indicators" xfId="4881"/>
    <cellStyle name="Normal 54 2 3" xfId="4882"/>
    <cellStyle name="Normal 54 2 3 2" xfId="4883"/>
    <cellStyle name="Normal 54 2 3 2 2" xfId="4884"/>
    <cellStyle name="Normal 54 2 3 2 2 2" xfId="12798"/>
    <cellStyle name="Normal 54 2 3 2 2_Year to Date" xfId="12799"/>
    <cellStyle name="Normal 54 2 3 2 3" xfId="4885"/>
    <cellStyle name="Normal 54 2 3 2 3 2" xfId="12800"/>
    <cellStyle name="Normal 54 2 3 2 3_Year to Date" xfId="12801"/>
    <cellStyle name="Normal 54 2 3 2 4" xfId="12802"/>
    <cellStyle name="Normal 54 2 3 2_CS Indicators" xfId="4886"/>
    <cellStyle name="Normal 54 2 3 3" xfId="4887"/>
    <cellStyle name="Normal 54 2 3 3 2" xfId="12803"/>
    <cellStyle name="Normal 54 2 3 3_Year to Date" xfId="12804"/>
    <cellStyle name="Normal 54 2 3 4" xfId="4888"/>
    <cellStyle name="Normal 54 2 3 4 2" xfId="12805"/>
    <cellStyle name="Normal 54 2 3 4_Year to Date" xfId="12806"/>
    <cellStyle name="Normal 54 2 3 5" xfId="12807"/>
    <cellStyle name="Normal 54 2 3_CS Indicators" xfId="4889"/>
    <cellStyle name="Normal 54 2 4" xfId="4890"/>
    <cellStyle name="Normal 54 2 4 2" xfId="4891"/>
    <cellStyle name="Normal 54 2 4 2 2" xfId="12808"/>
    <cellStyle name="Normal 54 2 4 2_Year to Date" xfId="12809"/>
    <cellStyle name="Normal 54 2 4 3" xfId="4892"/>
    <cellStyle name="Normal 54 2 4 3 2" xfId="12810"/>
    <cellStyle name="Normal 54 2 4 3_Year to Date" xfId="12811"/>
    <cellStyle name="Normal 54 2 4 4" xfId="12812"/>
    <cellStyle name="Normal 54 2 4_CS Indicators" xfId="4893"/>
    <cellStyle name="Normal 54 2 5" xfId="4894"/>
    <cellStyle name="Normal 54 2 5 2" xfId="12813"/>
    <cellStyle name="Normal 54 2 5_Year to Date" xfId="12814"/>
    <cellStyle name="Normal 54 2 6" xfId="4895"/>
    <cellStyle name="Normal 54 2 6 2" xfId="12815"/>
    <cellStyle name="Normal 54 2 6_Year to Date" xfId="12816"/>
    <cellStyle name="Normal 54 2 7" xfId="12817"/>
    <cellStyle name="Normal 54 2_CS Indicators" xfId="4896"/>
    <cellStyle name="Normal 54 3" xfId="4897"/>
    <cellStyle name="Normal 54 3 2" xfId="4898"/>
    <cellStyle name="Normal 54 3 2 2" xfId="4899"/>
    <cellStyle name="Normal 54 3 2 2 2" xfId="4900"/>
    <cellStyle name="Normal 54 3 2 2 2 2" xfId="12818"/>
    <cellStyle name="Normal 54 3 2 2 2_Year to Date" xfId="12819"/>
    <cellStyle name="Normal 54 3 2 2 3" xfId="4901"/>
    <cellStyle name="Normal 54 3 2 2 3 2" xfId="12820"/>
    <cellStyle name="Normal 54 3 2 2 3_Year to Date" xfId="12821"/>
    <cellStyle name="Normal 54 3 2 2 4" xfId="12822"/>
    <cellStyle name="Normal 54 3 2 2_CS Indicators" xfId="4902"/>
    <cellStyle name="Normal 54 3 2 3" xfId="4903"/>
    <cellStyle name="Normal 54 3 2 3 2" xfId="12823"/>
    <cellStyle name="Normal 54 3 2 3_Year to Date" xfId="12824"/>
    <cellStyle name="Normal 54 3 2 4" xfId="4904"/>
    <cellStyle name="Normal 54 3 2 4 2" xfId="12825"/>
    <cellStyle name="Normal 54 3 2 4_Year to Date" xfId="12826"/>
    <cellStyle name="Normal 54 3 2 5" xfId="12827"/>
    <cellStyle name="Normal 54 3 2_CS Indicators" xfId="4905"/>
    <cellStyle name="Normal 54 3 3" xfId="4906"/>
    <cellStyle name="Normal 54 3 3 2" xfId="4907"/>
    <cellStyle name="Normal 54 3 3 2 2" xfId="12828"/>
    <cellStyle name="Normal 54 3 3 2_Year to Date" xfId="12829"/>
    <cellStyle name="Normal 54 3 3 3" xfId="4908"/>
    <cellStyle name="Normal 54 3 3 3 2" xfId="12830"/>
    <cellStyle name="Normal 54 3 3 3_Year to Date" xfId="12831"/>
    <cellStyle name="Normal 54 3 3 4" xfId="12832"/>
    <cellStyle name="Normal 54 3 3_CS Indicators" xfId="4909"/>
    <cellStyle name="Normal 54 3 4" xfId="4910"/>
    <cellStyle name="Normal 54 3 4 2" xfId="12833"/>
    <cellStyle name="Normal 54 3 4_Year to Date" xfId="12834"/>
    <cellStyle name="Normal 54 3 5" xfId="4911"/>
    <cellStyle name="Normal 54 3 5 2" xfId="12835"/>
    <cellStyle name="Normal 54 3 5_Year to Date" xfId="12836"/>
    <cellStyle name="Normal 54 3 6" xfId="12837"/>
    <cellStyle name="Normal 54 3_CS Indicators" xfId="4912"/>
    <cellStyle name="Normal 54 4" xfId="4913"/>
    <cellStyle name="Normal 54 4 2" xfId="4914"/>
    <cellStyle name="Normal 54 4 2 2" xfId="4915"/>
    <cellStyle name="Normal 54 4 2 2 2" xfId="12838"/>
    <cellStyle name="Normal 54 4 2 2_Year to Date" xfId="12839"/>
    <cellStyle name="Normal 54 4 2 3" xfId="4916"/>
    <cellStyle name="Normal 54 4 2 3 2" xfId="12840"/>
    <cellStyle name="Normal 54 4 2 3_Year to Date" xfId="12841"/>
    <cellStyle name="Normal 54 4 2 4" xfId="12842"/>
    <cellStyle name="Normal 54 4 2_CS Indicators" xfId="4917"/>
    <cellStyle name="Normal 54 4 3" xfId="4918"/>
    <cellStyle name="Normal 54 4 3 2" xfId="12843"/>
    <cellStyle name="Normal 54 4 3_Year to Date" xfId="12844"/>
    <cellStyle name="Normal 54 4 4" xfId="4919"/>
    <cellStyle name="Normal 54 4 4 2" xfId="12845"/>
    <cellStyle name="Normal 54 4 4_Year to Date" xfId="12846"/>
    <cellStyle name="Normal 54 4 5" xfId="12847"/>
    <cellStyle name="Normal 54 4_CS Indicators" xfId="4920"/>
    <cellStyle name="Normal 54 5" xfId="4921"/>
    <cellStyle name="Normal 54 5 2" xfId="4922"/>
    <cellStyle name="Normal 54 5 2 2" xfId="12848"/>
    <cellStyle name="Normal 54 5 2_Year to Date" xfId="12849"/>
    <cellStyle name="Normal 54 5 3" xfId="4923"/>
    <cellStyle name="Normal 54 5 3 2" xfId="12850"/>
    <cellStyle name="Normal 54 5 3_Year to Date" xfId="12851"/>
    <cellStyle name="Normal 54 5 4" xfId="12852"/>
    <cellStyle name="Normal 54 5_CS Indicators" xfId="4924"/>
    <cellStyle name="Normal 54 6" xfId="4925"/>
    <cellStyle name="Normal 54 6 2" xfId="12853"/>
    <cellStyle name="Normal 54 6_Year to Date" xfId="12854"/>
    <cellStyle name="Normal 54 7" xfId="4926"/>
    <cellStyle name="Normal 54 7 2" xfId="12855"/>
    <cellStyle name="Normal 54 7_Year to Date" xfId="12856"/>
    <cellStyle name="Normal 54 8" xfId="12857"/>
    <cellStyle name="Normal 54_Year to Date" xfId="12858"/>
    <cellStyle name="Normal 55" xfId="4927"/>
    <cellStyle name="Normal 55 2" xfId="4928"/>
    <cellStyle name="Normal 55 2 2" xfId="4929"/>
    <cellStyle name="Normal 55 2 2 2" xfId="4930"/>
    <cellStyle name="Normal 55 2 2 2 2" xfId="4931"/>
    <cellStyle name="Normal 55 2 2 2 2 2" xfId="4932"/>
    <cellStyle name="Normal 55 2 2 2 2 2 2" xfId="12859"/>
    <cellStyle name="Normal 55 2 2 2 2 2_Year to Date" xfId="12860"/>
    <cellStyle name="Normal 55 2 2 2 2 3" xfId="4933"/>
    <cellStyle name="Normal 55 2 2 2 2 3 2" xfId="12861"/>
    <cellStyle name="Normal 55 2 2 2 2 3_Year to Date" xfId="12862"/>
    <cellStyle name="Normal 55 2 2 2 2 4" xfId="12863"/>
    <cellStyle name="Normal 55 2 2 2 2_CS Indicators" xfId="4934"/>
    <cellStyle name="Normal 55 2 2 2 3" xfId="4935"/>
    <cellStyle name="Normal 55 2 2 2 3 2" xfId="12864"/>
    <cellStyle name="Normal 55 2 2 2 3_Year to Date" xfId="12865"/>
    <cellStyle name="Normal 55 2 2 2 4" xfId="4936"/>
    <cellStyle name="Normal 55 2 2 2 4 2" xfId="12866"/>
    <cellStyle name="Normal 55 2 2 2 4_Year to Date" xfId="12867"/>
    <cellStyle name="Normal 55 2 2 2 5" xfId="12868"/>
    <cellStyle name="Normal 55 2 2 2_CS Indicators" xfId="4937"/>
    <cellStyle name="Normal 55 2 2 3" xfId="4938"/>
    <cellStyle name="Normal 55 2 2 3 2" xfId="4939"/>
    <cellStyle name="Normal 55 2 2 3 2 2" xfId="12869"/>
    <cellStyle name="Normal 55 2 2 3 2_Year to Date" xfId="12870"/>
    <cellStyle name="Normal 55 2 2 3 3" xfId="4940"/>
    <cellStyle name="Normal 55 2 2 3 3 2" xfId="12871"/>
    <cellStyle name="Normal 55 2 2 3 3_Year to Date" xfId="12872"/>
    <cellStyle name="Normal 55 2 2 3 4" xfId="12873"/>
    <cellStyle name="Normal 55 2 2 3_CS Indicators" xfId="4941"/>
    <cellStyle name="Normal 55 2 2 4" xfId="4942"/>
    <cellStyle name="Normal 55 2 2 4 2" xfId="12874"/>
    <cellStyle name="Normal 55 2 2 4_Year to Date" xfId="12875"/>
    <cellStyle name="Normal 55 2 2 5" xfId="4943"/>
    <cellStyle name="Normal 55 2 2 5 2" xfId="12876"/>
    <cellStyle name="Normal 55 2 2 5_Year to Date" xfId="12877"/>
    <cellStyle name="Normal 55 2 2 6" xfId="12878"/>
    <cellStyle name="Normal 55 2 2_CS Indicators" xfId="4944"/>
    <cellStyle name="Normal 55 2 3" xfId="4945"/>
    <cellStyle name="Normal 55 2 3 2" xfId="4946"/>
    <cellStyle name="Normal 55 2 3 2 2" xfId="4947"/>
    <cellStyle name="Normal 55 2 3 2 2 2" xfId="12879"/>
    <cellStyle name="Normal 55 2 3 2 2_Year to Date" xfId="12880"/>
    <cellStyle name="Normal 55 2 3 2 3" xfId="4948"/>
    <cellStyle name="Normal 55 2 3 2 3 2" xfId="12881"/>
    <cellStyle name="Normal 55 2 3 2 3_Year to Date" xfId="12882"/>
    <cellStyle name="Normal 55 2 3 2 4" xfId="12883"/>
    <cellStyle name="Normal 55 2 3 2_CS Indicators" xfId="4949"/>
    <cellStyle name="Normal 55 2 3 3" xfId="4950"/>
    <cellStyle name="Normal 55 2 3 3 2" xfId="12884"/>
    <cellStyle name="Normal 55 2 3 3_Year to Date" xfId="12885"/>
    <cellStyle name="Normal 55 2 3 4" xfId="4951"/>
    <cellStyle name="Normal 55 2 3 4 2" xfId="12886"/>
    <cellStyle name="Normal 55 2 3 4_Year to Date" xfId="12887"/>
    <cellStyle name="Normal 55 2 3 5" xfId="12888"/>
    <cellStyle name="Normal 55 2 3_CS Indicators" xfId="4952"/>
    <cellStyle name="Normal 55 2 4" xfId="4953"/>
    <cellStyle name="Normal 55 2 4 2" xfId="4954"/>
    <cellStyle name="Normal 55 2 4 2 2" xfId="12889"/>
    <cellStyle name="Normal 55 2 4 2_Year to Date" xfId="12890"/>
    <cellStyle name="Normal 55 2 4 3" xfId="4955"/>
    <cellStyle name="Normal 55 2 4 3 2" xfId="12891"/>
    <cellStyle name="Normal 55 2 4 3_Year to Date" xfId="12892"/>
    <cellStyle name="Normal 55 2 4 4" xfId="12893"/>
    <cellStyle name="Normal 55 2 4_CS Indicators" xfId="4956"/>
    <cellStyle name="Normal 55 2 5" xfId="4957"/>
    <cellStyle name="Normal 55 2 5 2" xfId="12894"/>
    <cellStyle name="Normal 55 2 5_Year to Date" xfId="12895"/>
    <cellStyle name="Normal 55 2 6" xfId="4958"/>
    <cellStyle name="Normal 55 2 6 2" xfId="12896"/>
    <cellStyle name="Normal 55 2 6_Year to Date" xfId="12897"/>
    <cellStyle name="Normal 55 2 7" xfId="12898"/>
    <cellStyle name="Normal 55 2_CS Indicators" xfId="4959"/>
    <cellStyle name="Normal 55 3" xfId="4960"/>
    <cellStyle name="Normal 55 3 2" xfId="4961"/>
    <cellStyle name="Normal 55 3 2 2" xfId="4962"/>
    <cellStyle name="Normal 55 3 2 2 2" xfId="4963"/>
    <cellStyle name="Normal 55 3 2 2 2 2" xfId="12899"/>
    <cellStyle name="Normal 55 3 2 2 2_Year to Date" xfId="12900"/>
    <cellStyle name="Normal 55 3 2 2 3" xfId="4964"/>
    <cellStyle name="Normal 55 3 2 2 3 2" xfId="12901"/>
    <cellStyle name="Normal 55 3 2 2 3_Year to Date" xfId="12902"/>
    <cellStyle name="Normal 55 3 2 2 4" xfId="12903"/>
    <cellStyle name="Normal 55 3 2 2_CS Indicators" xfId="4965"/>
    <cellStyle name="Normal 55 3 2 3" xfId="4966"/>
    <cellStyle name="Normal 55 3 2 3 2" xfId="12904"/>
    <cellStyle name="Normal 55 3 2 3_Year to Date" xfId="12905"/>
    <cellStyle name="Normal 55 3 2 4" xfId="4967"/>
    <cellStyle name="Normal 55 3 2 4 2" xfId="12906"/>
    <cellStyle name="Normal 55 3 2 4_Year to Date" xfId="12907"/>
    <cellStyle name="Normal 55 3 2 5" xfId="12908"/>
    <cellStyle name="Normal 55 3 2_CS Indicators" xfId="4968"/>
    <cellStyle name="Normal 55 3 3" xfId="4969"/>
    <cellStyle name="Normal 55 3 3 2" xfId="4970"/>
    <cellStyle name="Normal 55 3 3 2 2" xfId="12909"/>
    <cellStyle name="Normal 55 3 3 2_Year to Date" xfId="12910"/>
    <cellStyle name="Normal 55 3 3 3" xfId="4971"/>
    <cellStyle name="Normal 55 3 3 3 2" xfId="12911"/>
    <cellStyle name="Normal 55 3 3 3_Year to Date" xfId="12912"/>
    <cellStyle name="Normal 55 3 3 4" xfId="12913"/>
    <cellStyle name="Normal 55 3 3_CS Indicators" xfId="4972"/>
    <cellStyle name="Normal 55 3 4" xfId="4973"/>
    <cellStyle name="Normal 55 3 4 2" xfId="12914"/>
    <cellStyle name="Normal 55 3 4_Year to Date" xfId="12915"/>
    <cellStyle name="Normal 55 3 5" xfId="4974"/>
    <cellStyle name="Normal 55 3 5 2" xfId="12916"/>
    <cellStyle name="Normal 55 3 5_Year to Date" xfId="12917"/>
    <cellStyle name="Normal 55 3 6" xfId="12918"/>
    <cellStyle name="Normal 55 3_CS Indicators" xfId="4975"/>
    <cellStyle name="Normal 55 4" xfId="4976"/>
    <cellStyle name="Normal 55 4 2" xfId="4977"/>
    <cellStyle name="Normal 55 4 2 2" xfId="4978"/>
    <cellStyle name="Normal 55 4 2 2 2" xfId="12919"/>
    <cellStyle name="Normal 55 4 2 2_Year to Date" xfId="12920"/>
    <cellStyle name="Normal 55 4 2 3" xfId="4979"/>
    <cellStyle name="Normal 55 4 2 3 2" xfId="12921"/>
    <cellStyle name="Normal 55 4 2 3_Year to Date" xfId="12922"/>
    <cellStyle name="Normal 55 4 2 4" xfId="12923"/>
    <cellStyle name="Normal 55 4 2_CS Indicators" xfId="4980"/>
    <cellStyle name="Normal 55 4 3" xfId="4981"/>
    <cellStyle name="Normal 55 4 3 2" xfId="12924"/>
    <cellStyle name="Normal 55 4 3_Year to Date" xfId="12925"/>
    <cellStyle name="Normal 55 4 4" xfId="4982"/>
    <cellStyle name="Normal 55 4 4 2" xfId="12926"/>
    <cellStyle name="Normal 55 4 4_Year to Date" xfId="12927"/>
    <cellStyle name="Normal 55 4 5" xfId="12928"/>
    <cellStyle name="Normal 55 4_CS Indicators" xfId="4983"/>
    <cellStyle name="Normal 55 5" xfId="4984"/>
    <cellStyle name="Normal 55 5 2" xfId="4985"/>
    <cellStyle name="Normal 55 5 2 2" xfId="12929"/>
    <cellStyle name="Normal 55 5 2_Year to Date" xfId="12930"/>
    <cellStyle name="Normal 55 5 3" xfId="4986"/>
    <cellStyle name="Normal 55 5 3 2" xfId="12931"/>
    <cellStyle name="Normal 55 5 3_Year to Date" xfId="12932"/>
    <cellStyle name="Normal 55 5 4" xfId="12933"/>
    <cellStyle name="Normal 55 5_CS Indicators" xfId="4987"/>
    <cellStyle name="Normal 55 6" xfId="4988"/>
    <cellStyle name="Normal 55 6 2" xfId="12934"/>
    <cellStyle name="Normal 55 6_Year to Date" xfId="12935"/>
    <cellStyle name="Normal 55 7" xfId="4989"/>
    <cellStyle name="Normal 55 7 2" xfId="12936"/>
    <cellStyle name="Normal 55 7_Year to Date" xfId="12937"/>
    <cellStyle name="Normal 55 8" xfId="12938"/>
    <cellStyle name="Normal 55_Year to Date" xfId="12939"/>
    <cellStyle name="Normal 56" xfId="4990"/>
    <cellStyle name="Normal 56 2" xfId="4991"/>
    <cellStyle name="Normal 56 2 2" xfId="4992"/>
    <cellStyle name="Normal 56 2 2 2" xfId="4993"/>
    <cellStyle name="Normal 56 2 2 2 2" xfId="4994"/>
    <cellStyle name="Normal 56 2 2 2 2 2" xfId="4995"/>
    <cellStyle name="Normal 56 2 2 2 2 2 2" xfId="12940"/>
    <cellStyle name="Normal 56 2 2 2 2 2_Year to Date" xfId="12941"/>
    <cellStyle name="Normal 56 2 2 2 2 3" xfId="4996"/>
    <cellStyle name="Normal 56 2 2 2 2 3 2" xfId="12942"/>
    <cellStyle name="Normal 56 2 2 2 2 3_Year to Date" xfId="12943"/>
    <cellStyle name="Normal 56 2 2 2 2 4" xfId="12944"/>
    <cellStyle name="Normal 56 2 2 2 2_CS Indicators" xfId="4997"/>
    <cellStyle name="Normal 56 2 2 2 3" xfId="4998"/>
    <cellStyle name="Normal 56 2 2 2 3 2" xfId="12945"/>
    <cellStyle name="Normal 56 2 2 2 3_Year to Date" xfId="12946"/>
    <cellStyle name="Normal 56 2 2 2 4" xfId="4999"/>
    <cellStyle name="Normal 56 2 2 2 4 2" xfId="12947"/>
    <cellStyle name="Normal 56 2 2 2 4_Year to Date" xfId="12948"/>
    <cellStyle name="Normal 56 2 2 2 5" xfId="12949"/>
    <cellStyle name="Normal 56 2 2 2_CS Indicators" xfId="5000"/>
    <cellStyle name="Normal 56 2 2 3" xfId="5001"/>
    <cellStyle name="Normal 56 2 2 3 2" xfId="5002"/>
    <cellStyle name="Normal 56 2 2 3 2 2" xfId="12950"/>
    <cellStyle name="Normal 56 2 2 3 2_Year to Date" xfId="12951"/>
    <cellStyle name="Normal 56 2 2 3 3" xfId="5003"/>
    <cellStyle name="Normal 56 2 2 3 3 2" xfId="12952"/>
    <cellStyle name="Normal 56 2 2 3 3_Year to Date" xfId="12953"/>
    <cellStyle name="Normal 56 2 2 3 4" xfId="12954"/>
    <cellStyle name="Normal 56 2 2 3_CS Indicators" xfId="5004"/>
    <cellStyle name="Normal 56 2 2 4" xfId="5005"/>
    <cellStyle name="Normal 56 2 2 4 2" xfId="12955"/>
    <cellStyle name="Normal 56 2 2 4_Year to Date" xfId="12956"/>
    <cellStyle name="Normal 56 2 2 5" xfId="5006"/>
    <cellStyle name="Normal 56 2 2 5 2" xfId="12957"/>
    <cellStyle name="Normal 56 2 2 5_Year to Date" xfId="12958"/>
    <cellStyle name="Normal 56 2 2 6" xfId="12959"/>
    <cellStyle name="Normal 56 2 2_CS Indicators" xfId="5007"/>
    <cellStyle name="Normal 56 2 3" xfId="5008"/>
    <cellStyle name="Normal 56 2 3 2" xfId="5009"/>
    <cellStyle name="Normal 56 2 3 2 2" xfId="5010"/>
    <cellStyle name="Normal 56 2 3 2 2 2" xfId="12960"/>
    <cellStyle name="Normal 56 2 3 2 2_Year to Date" xfId="12961"/>
    <cellStyle name="Normal 56 2 3 2 3" xfId="5011"/>
    <cellStyle name="Normal 56 2 3 2 3 2" xfId="12962"/>
    <cellStyle name="Normal 56 2 3 2 3_Year to Date" xfId="12963"/>
    <cellStyle name="Normal 56 2 3 2 4" xfId="12964"/>
    <cellStyle name="Normal 56 2 3 2_CS Indicators" xfId="5012"/>
    <cellStyle name="Normal 56 2 3 3" xfId="5013"/>
    <cellStyle name="Normal 56 2 3 3 2" xfId="12965"/>
    <cellStyle name="Normal 56 2 3 3_Year to Date" xfId="12966"/>
    <cellStyle name="Normal 56 2 3 4" xfId="5014"/>
    <cellStyle name="Normal 56 2 3 4 2" xfId="12967"/>
    <cellStyle name="Normal 56 2 3 4_Year to Date" xfId="12968"/>
    <cellStyle name="Normal 56 2 3 5" xfId="12969"/>
    <cellStyle name="Normal 56 2 3_CS Indicators" xfId="5015"/>
    <cellStyle name="Normal 56 2 4" xfId="5016"/>
    <cellStyle name="Normal 56 2 4 2" xfId="5017"/>
    <cellStyle name="Normal 56 2 4 2 2" xfId="12970"/>
    <cellStyle name="Normal 56 2 4 2_Year to Date" xfId="12971"/>
    <cellStyle name="Normal 56 2 4 3" xfId="5018"/>
    <cellStyle name="Normal 56 2 4 3 2" xfId="12972"/>
    <cellStyle name="Normal 56 2 4 3_Year to Date" xfId="12973"/>
    <cellStyle name="Normal 56 2 4 4" xfId="12974"/>
    <cellStyle name="Normal 56 2 4_CS Indicators" xfId="5019"/>
    <cellStyle name="Normal 56 2 5" xfId="5020"/>
    <cellStyle name="Normal 56 2 5 2" xfId="12975"/>
    <cellStyle name="Normal 56 2 5_Year to Date" xfId="12976"/>
    <cellStyle name="Normal 56 2 6" xfId="5021"/>
    <cellStyle name="Normal 56 2 6 2" xfId="12977"/>
    <cellStyle name="Normal 56 2 6_Year to Date" xfId="12978"/>
    <cellStyle name="Normal 56 2 7" xfId="12979"/>
    <cellStyle name="Normal 56 2_CS Indicators" xfId="5022"/>
    <cellStyle name="Normal 56 3" xfId="5023"/>
    <cellStyle name="Normal 56 3 2" xfId="5024"/>
    <cellStyle name="Normal 56 3 2 2" xfId="5025"/>
    <cellStyle name="Normal 56 3 2 2 2" xfId="5026"/>
    <cellStyle name="Normal 56 3 2 2 2 2" xfId="12980"/>
    <cellStyle name="Normal 56 3 2 2 2_Year to Date" xfId="12981"/>
    <cellStyle name="Normal 56 3 2 2 3" xfId="5027"/>
    <cellStyle name="Normal 56 3 2 2 3 2" xfId="12982"/>
    <cellStyle name="Normal 56 3 2 2 3_Year to Date" xfId="12983"/>
    <cellStyle name="Normal 56 3 2 2 4" xfId="12984"/>
    <cellStyle name="Normal 56 3 2 2_CS Indicators" xfId="5028"/>
    <cellStyle name="Normal 56 3 2 3" xfId="5029"/>
    <cellStyle name="Normal 56 3 2 3 2" xfId="12985"/>
    <cellStyle name="Normal 56 3 2 3_Year to Date" xfId="12986"/>
    <cellStyle name="Normal 56 3 2 4" xfId="5030"/>
    <cellStyle name="Normal 56 3 2 4 2" xfId="12987"/>
    <cellStyle name="Normal 56 3 2 4_Year to Date" xfId="12988"/>
    <cellStyle name="Normal 56 3 2 5" xfId="12989"/>
    <cellStyle name="Normal 56 3 2_CS Indicators" xfId="5031"/>
    <cellStyle name="Normal 56 3 3" xfId="5032"/>
    <cellStyle name="Normal 56 3 3 2" xfId="5033"/>
    <cellStyle name="Normal 56 3 3 2 2" xfId="12990"/>
    <cellStyle name="Normal 56 3 3 2_Year to Date" xfId="12991"/>
    <cellStyle name="Normal 56 3 3 3" xfId="5034"/>
    <cellStyle name="Normal 56 3 3 3 2" xfId="12992"/>
    <cellStyle name="Normal 56 3 3 3_Year to Date" xfId="12993"/>
    <cellStyle name="Normal 56 3 3 4" xfId="12994"/>
    <cellStyle name="Normal 56 3 3_CS Indicators" xfId="5035"/>
    <cellStyle name="Normal 56 3 4" xfId="5036"/>
    <cellStyle name="Normal 56 3 4 2" xfId="12995"/>
    <cellStyle name="Normal 56 3 4_Year to Date" xfId="12996"/>
    <cellStyle name="Normal 56 3 5" xfId="5037"/>
    <cellStyle name="Normal 56 3 5 2" xfId="12997"/>
    <cellStyle name="Normal 56 3 5_Year to Date" xfId="12998"/>
    <cellStyle name="Normal 56 3 6" xfId="12999"/>
    <cellStyle name="Normal 56 3_CS Indicators" xfId="5038"/>
    <cellStyle name="Normal 56 4" xfId="5039"/>
    <cellStyle name="Normal 56 4 2" xfId="5040"/>
    <cellStyle name="Normal 56 4 2 2" xfId="5041"/>
    <cellStyle name="Normal 56 4 2 2 2" xfId="13000"/>
    <cellStyle name="Normal 56 4 2 2_Year to Date" xfId="13001"/>
    <cellStyle name="Normal 56 4 2 3" xfId="5042"/>
    <cellStyle name="Normal 56 4 2 3 2" xfId="13002"/>
    <cellStyle name="Normal 56 4 2 3_Year to Date" xfId="13003"/>
    <cellStyle name="Normal 56 4 2 4" xfId="13004"/>
    <cellStyle name="Normal 56 4 2_CS Indicators" xfId="5043"/>
    <cellStyle name="Normal 56 4 3" xfId="5044"/>
    <cellStyle name="Normal 56 4 3 2" xfId="13005"/>
    <cellStyle name="Normal 56 4 3_Year to Date" xfId="13006"/>
    <cellStyle name="Normal 56 4 4" xfId="5045"/>
    <cellStyle name="Normal 56 4 4 2" xfId="13007"/>
    <cellStyle name="Normal 56 4 4_Year to Date" xfId="13008"/>
    <cellStyle name="Normal 56 4 5" xfId="13009"/>
    <cellStyle name="Normal 56 4_CS Indicators" xfId="5046"/>
    <cellStyle name="Normal 56 5" xfId="5047"/>
    <cellStyle name="Normal 56 5 2" xfId="5048"/>
    <cellStyle name="Normal 56 5 2 2" xfId="13010"/>
    <cellStyle name="Normal 56 5 2_Year to Date" xfId="13011"/>
    <cellStyle name="Normal 56 5 3" xfId="5049"/>
    <cellStyle name="Normal 56 5 3 2" xfId="13012"/>
    <cellStyle name="Normal 56 5 3_Year to Date" xfId="13013"/>
    <cellStyle name="Normal 56 5 4" xfId="13014"/>
    <cellStyle name="Normal 56 5_CS Indicators" xfId="5050"/>
    <cellStyle name="Normal 56 6" xfId="5051"/>
    <cellStyle name="Normal 56 6 2" xfId="13015"/>
    <cellStyle name="Normal 56 6_Year to Date" xfId="13016"/>
    <cellStyle name="Normal 56 7" xfId="5052"/>
    <cellStyle name="Normal 56 7 2" xfId="13017"/>
    <cellStyle name="Normal 56 7_Year to Date" xfId="13018"/>
    <cellStyle name="Normal 56 8" xfId="13019"/>
    <cellStyle name="Normal 56_Year to Date" xfId="13020"/>
    <cellStyle name="Normal 57" xfId="5053"/>
    <cellStyle name="Normal 57 2" xfId="5054"/>
    <cellStyle name="Normal 57 2 2" xfId="5055"/>
    <cellStyle name="Normal 57 2 2 2" xfId="5056"/>
    <cellStyle name="Normal 57 2 2 2 2" xfId="5057"/>
    <cellStyle name="Normal 57 2 2 2 2 2" xfId="5058"/>
    <cellStyle name="Normal 57 2 2 2 2 2 2" xfId="13021"/>
    <cellStyle name="Normal 57 2 2 2 2 2_Year to Date" xfId="13022"/>
    <cellStyle name="Normal 57 2 2 2 2 3" xfId="5059"/>
    <cellStyle name="Normal 57 2 2 2 2 3 2" xfId="13023"/>
    <cellStyle name="Normal 57 2 2 2 2 3_Year to Date" xfId="13024"/>
    <cellStyle name="Normal 57 2 2 2 2 4" xfId="13025"/>
    <cellStyle name="Normal 57 2 2 2 2_CS Indicators" xfId="5060"/>
    <cellStyle name="Normal 57 2 2 2 3" xfId="5061"/>
    <cellStyle name="Normal 57 2 2 2 3 2" xfId="13026"/>
    <cellStyle name="Normal 57 2 2 2 3_Year to Date" xfId="13027"/>
    <cellStyle name="Normal 57 2 2 2 4" xfId="5062"/>
    <cellStyle name="Normal 57 2 2 2 4 2" xfId="13028"/>
    <cellStyle name="Normal 57 2 2 2 4_Year to Date" xfId="13029"/>
    <cellStyle name="Normal 57 2 2 2 5" xfId="13030"/>
    <cellStyle name="Normal 57 2 2 2_CS Indicators" xfId="5063"/>
    <cellStyle name="Normal 57 2 2 3" xfId="5064"/>
    <cellStyle name="Normal 57 2 2 3 2" xfId="5065"/>
    <cellStyle name="Normal 57 2 2 3 2 2" xfId="13031"/>
    <cellStyle name="Normal 57 2 2 3 2_Year to Date" xfId="13032"/>
    <cellStyle name="Normal 57 2 2 3 3" xfId="5066"/>
    <cellStyle name="Normal 57 2 2 3 3 2" xfId="13033"/>
    <cellStyle name="Normal 57 2 2 3 3_Year to Date" xfId="13034"/>
    <cellStyle name="Normal 57 2 2 3 4" xfId="13035"/>
    <cellStyle name="Normal 57 2 2 3_CS Indicators" xfId="5067"/>
    <cellStyle name="Normal 57 2 2 4" xfId="5068"/>
    <cellStyle name="Normal 57 2 2 4 2" xfId="13036"/>
    <cellStyle name="Normal 57 2 2 4_Year to Date" xfId="13037"/>
    <cellStyle name="Normal 57 2 2 5" xfId="5069"/>
    <cellStyle name="Normal 57 2 2 5 2" xfId="13038"/>
    <cellStyle name="Normal 57 2 2 5_Year to Date" xfId="13039"/>
    <cellStyle name="Normal 57 2 2 6" xfId="13040"/>
    <cellStyle name="Normal 57 2 2_CS Indicators" xfId="5070"/>
    <cellStyle name="Normal 57 2 3" xfId="5071"/>
    <cellStyle name="Normal 57 2 3 2" xfId="5072"/>
    <cellStyle name="Normal 57 2 3 2 2" xfId="5073"/>
    <cellStyle name="Normal 57 2 3 2 2 2" xfId="13041"/>
    <cellStyle name="Normal 57 2 3 2 2_Year to Date" xfId="13042"/>
    <cellStyle name="Normal 57 2 3 2 3" xfId="5074"/>
    <cellStyle name="Normal 57 2 3 2 3 2" xfId="13043"/>
    <cellStyle name="Normal 57 2 3 2 3_Year to Date" xfId="13044"/>
    <cellStyle name="Normal 57 2 3 2 4" xfId="13045"/>
    <cellStyle name="Normal 57 2 3 2_CS Indicators" xfId="5075"/>
    <cellStyle name="Normal 57 2 3 3" xfId="5076"/>
    <cellStyle name="Normal 57 2 3 3 2" xfId="13046"/>
    <cellStyle name="Normal 57 2 3 3_Year to Date" xfId="13047"/>
    <cellStyle name="Normal 57 2 3 4" xfId="5077"/>
    <cellStyle name="Normal 57 2 3 4 2" xfId="13048"/>
    <cellStyle name="Normal 57 2 3 4_Year to Date" xfId="13049"/>
    <cellStyle name="Normal 57 2 3 5" xfId="13050"/>
    <cellStyle name="Normal 57 2 3_CS Indicators" xfId="5078"/>
    <cellStyle name="Normal 57 2 4" xfId="5079"/>
    <cellStyle name="Normal 57 2 4 2" xfId="5080"/>
    <cellStyle name="Normal 57 2 4 2 2" xfId="13051"/>
    <cellStyle name="Normal 57 2 4 2_Year to Date" xfId="13052"/>
    <cellStyle name="Normal 57 2 4 3" xfId="5081"/>
    <cellStyle name="Normal 57 2 4 3 2" xfId="13053"/>
    <cellStyle name="Normal 57 2 4 3_Year to Date" xfId="13054"/>
    <cellStyle name="Normal 57 2 4 4" xfId="13055"/>
    <cellStyle name="Normal 57 2 4_CS Indicators" xfId="5082"/>
    <cellStyle name="Normal 57 2 5" xfId="5083"/>
    <cellStyle name="Normal 57 2 5 2" xfId="13056"/>
    <cellStyle name="Normal 57 2 5_Year to Date" xfId="13057"/>
    <cellStyle name="Normal 57 2 6" xfId="5084"/>
    <cellStyle name="Normal 57 2 6 2" xfId="13058"/>
    <cellStyle name="Normal 57 2 6_Year to Date" xfId="13059"/>
    <cellStyle name="Normal 57 2 7" xfId="13060"/>
    <cellStyle name="Normal 57 2_CS Indicators" xfId="5085"/>
    <cellStyle name="Normal 57 3" xfId="5086"/>
    <cellStyle name="Normal 57 3 2" xfId="5087"/>
    <cellStyle name="Normal 57 3 2 2" xfId="5088"/>
    <cellStyle name="Normal 57 3 2 2 2" xfId="5089"/>
    <cellStyle name="Normal 57 3 2 2 2 2" xfId="13061"/>
    <cellStyle name="Normal 57 3 2 2 2_Year to Date" xfId="13062"/>
    <cellStyle name="Normal 57 3 2 2 3" xfId="5090"/>
    <cellStyle name="Normal 57 3 2 2 3 2" xfId="13063"/>
    <cellStyle name="Normal 57 3 2 2 3_Year to Date" xfId="13064"/>
    <cellStyle name="Normal 57 3 2 2 4" xfId="13065"/>
    <cellStyle name="Normal 57 3 2 2_CS Indicators" xfId="5091"/>
    <cellStyle name="Normal 57 3 2 3" xfId="5092"/>
    <cellStyle name="Normal 57 3 2 3 2" xfId="13066"/>
    <cellStyle name="Normal 57 3 2 3_Year to Date" xfId="13067"/>
    <cellStyle name="Normal 57 3 2 4" xfId="5093"/>
    <cellStyle name="Normal 57 3 2 4 2" xfId="13068"/>
    <cellStyle name="Normal 57 3 2 4_Year to Date" xfId="13069"/>
    <cellStyle name="Normal 57 3 2 5" xfId="13070"/>
    <cellStyle name="Normal 57 3 2_CS Indicators" xfId="5094"/>
    <cellStyle name="Normal 57 3 3" xfId="5095"/>
    <cellStyle name="Normal 57 3 3 2" xfId="5096"/>
    <cellStyle name="Normal 57 3 3 2 2" xfId="13071"/>
    <cellStyle name="Normal 57 3 3 2_Year to Date" xfId="13072"/>
    <cellStyle name="Normal 57 3 3 3" xfId="5097"/>
    <cellStyle name="Normal 57 3 3 3 2" xfId="13073"/>
    <cellStyle name="Normal 57 3 3 3_Year to Date" xfId="13074"/>
    <cellStyle name="Normal 57 3 3 4" xfId="13075"/>
    <cellStyle name="Normal 57 3 3_CS Indicators" xfId="5098"/>
    <cellStyle name="Normal 57 3 4" xfId="5099"/>
    <cellStyle name="Normal 57 3 4 2" xfId="13076"/>
    <cellStyle name="Normal 57 3 4_Year to Date" xfId="13077"/>
    <cellStyle name="Normal 57 3 5" xfId="5100"/>
    <cellStyle name="Normal 57 3 5 2" xfId="13078"/>
    <cellStyle name="Normal 57 3 5_Year to Date" xfId="13079"/>
    <cellStyle name="Normal 57 3 6" xfId="13080"/>
    <cellStyle name="Normal 57 3_CS Indicators" xfId="5101"/>
    <cellStyle name="Normal 57 4" xfId="5102"/>
    <cellStyle name="Normal 57 4 2" xfId="5103"/>
    <cellStyle name="Normal 57 4 2 2" xfId="5104"/>
    <cellStyle name="Normal 57 4 2 2 2" xfId="13081"/>
    <cellStyle name="Normal 57 4 2 2_Year to Date" xfId="13082"/>
    <cellStyle name="Normal 57 4 2 3" xfId="5105"/>
    <cellStyle name="Normal 57 4 2 3 2" xfId="13083"/>
    <cellStyle name="Normal 57 4 2 3_Year to Date" xfId="13084"/>
    <cellStyle name="Normal 57 4 2 4" xfId="13085"/>
    <cellStyle name="Normal 57 4 2_CS Indicators" xfId="5106"/>
    <cellStyle name="Normal 57 4 3" xfId="5107"/>
    <cellStyle name="Normal 57 4 3 2" xfId="13086"/>
    <cellStyle name="Normal 57 4 3_Year to Date" xfId="13087"/>
    <cellStyle name="Normal 57 4 4" xfId="5108"/>
    <cellStyle name="Normal 57 4 4 2" xfId="13088"/>
    <cellStyle name="Normal 57 4 4_Year to Date" xfId="13089"/>
    <cellStyle name="Normal 57 4 5" xfId="13090"/>
    <cellStyle name="Normal 57 4_CS Indicators" xfId="5109"/>
    <cellStyle name="Normal 57 5" xfId="5110"/>
    <cellStyle name="Normal 57 5 2" xfId="5111"/>
    <cellStyle name="Normal 57 5 2 2" xfId="13091"/>
    <cellStyle name="Normal 57 5 2_Year to Date" xfId="13092"/>
    <cellStyle name="Normal 57 5 3" xfId="5112"/>
    <cellStyle name="Normal 57 5 3 2" xfId="13093"/>
    <cellStyle name="Normal 57 5 3_Year to Date" xfId="13094"/>
    <cellStyle name="Normal 57 5 4" xfId="13095"/>
    <cellStyle name="Normal 57 5_CS Indicators" xfId="5113"/>
    <cellStyle name="Normal 57 6" xfId="5114"/>
    <cellStyle name="Normal 57 6 2" xfId="13096"/>
    <cellStyle name="Normal 57 6_Year to Date" xfId="13097"/>
    <cellStyle name="Normal 57 7" xfId="5115"/>
    <cellStyle name="Normal 57 7 2" xfId="13098"/>
    <cellStyle name="Normal 57 7_Year to Date" xfId="13099"/>
    <cellStyle name="Normal 57 8" xfId="5116"/>
    <cellStyle name="Normal 57 9" xfId="5117"/>
    <cellStyle name="Normal 57_CS Indicators" xfId="5118"/>
    <cellStyle name="Normal 58" xfId="5119"/>
    <cellStyle name="Normal 58 2" xfId="5120"/>
    <cellStyle name="Normal 58 2 2" xfId="5121"/>
    <cellStyle name="Normal 58 2 2 2" xfId="5122"/>
    <cellStyle name="Normal 58 2 2 2 2" xfId="5123"/>
    <cellStyle name="Normal 58 2 2 2 2 2" xfId="5124"/>
    <cellStyle name="Normal 58 2 2 2 2 2 2" xfId="13100"/>
    <cellStyle name="Normal 58 2 2 2 2 2_Year to Date" xfId="13101"/>
    <cellStyle name="Normal 58 2 2 2 2 3" xfId="5125"/>
    <cellStyle name="Normal 58 2 2 2 2 3 2" xfId="13102"/>
    <cellStyle name="Normal 58 2 2 2 2 3_Year to Date" xfId="13103"/>
    <cellStyle name="Normal 58 2 2 2 2 4" xfId="13104"/>
    <cellStyle name="Normal 58 2 2 2 2_CS Indicators" xfId="5126"/>
    <cellStyle name="Normal 58 2 2 2 3" xfId="5127"/>
    <cellStyle name="Normal 58 2 2 2 3 2" xfId="13105"/>
    <cellStyle name="Normal 58 2 2 2 3_Year to Date" xfId="13106"/>
    <cellStyle name="Normal 58 2 2 2 4" xfId="5128"/>
    <cellStyle name="Normal 58 2 2 2 4 2" xfId="13107"/>
    <cellStyle name="Normal 58 2 2 2 4_Year to Date" xfId="13108"/>
    <cellStyle name="Normal 58 2 2 2 5" xfId="13109"/>
    <cellStyle name="Normal 58 2 2 2_CS Indicators" xfId="5129"/>
    <cellStyle name="Normal 58 2 2 3" xfId="5130"/>
    <cellStyle name="Normal 58 2 2 3 2" xfId="5131"/>
    <cellStyle name="Normal 58 2 2 3 2 2" xfId="13110"/>
    <cellStyle name="Normal 58 2 2 3 2_Year to Date" xfId="13111"/>
    <cellStyle name="Normal 58 2 2 3 3" xfId="5132"/>
    <cellStyle name="Normal 58 2 2 3 3 2" xfId="13112"/>
    <cellStyle name="Normal 58 2 2 3 3_Year to Date" xfId="13113"/>
    <cellStyle name="Normal 58 2 2 3 4" xfId="13114"/>
    <cellStyle name="Normal 58 2 2 3_CS Indicators" xfId="5133"/>
    <cellStyle name="Normal 58 2 2 4" xfId="5134"/>
    <cellStyle name="Normal 58 2 2 4 2" xfId="13115"/>
    <cellStyle name="Normal 58 2 2 4_Year to Date" xfId="13116"/>
    <cellStyle name="Normal 58 2 2 5" xfId="5135"/>
    <cellStyle name="Normal 58 2 2 5 2" xfId="13117"/>
    <cellStyle name="Normal 58 2 2 5_Year to Date" xfId="13118"/>
    <cellStyle name="Normal 58 2 2 6" xfId="13119"/>
    <cellStyle name="Normal 58 2 2_CS Indicators" xfId="5136"/>
    <cellStyle name="Normal 58 2 3" xfId="5137"/>
    <cellStyle name="Normal 58 2 3 2" xfId="5138"/>
    <cellStyle name="Normal 58 2 3 2 2" xfId="5139"/>
    <cellStyle name="Normal 58 2 3 2 2 2" xfId="13120"/>
    <cellStyle name="Normal 58 2 3 2 2_Year to Date" xfId="13121"/>
    <cellStyle name="Normal 58 2 3 2 3" xfId="5140"/>
    <cellStyle name="Normal 58 2 3 2 3 2" xfId="13122"/>
    <cellStyle name="Normal 58 2 3 2 3_Year to Date" xfId="13123"/>
    <cellStyle name="Normal 58 2 3 2 4" xfId="13124"/>
    <cellStyle name="Normal 58 2 3 2_CS Indicators" xfId="5141"/>
    <cellStyle name="Normal 58 2 3 3" xfId="5142"/>
    <cellStyle name="Normal 58 2 3 3 2" xfId="13125"/>
    <cellStyle name="Normal 58 2 3 3_Year to Date" xfId="13126"/>
    <cellStyle name="Normal 58 2 3 4" xfId="5143"/>
    <cellStyle name="Normal 58 2 3 4 2" xfId="13127"/>
    <cellStyle name="Normal 58 2 3 4_Year to Date" xfId="13128"/>
    <cellStyle name="Normal 58 2 3 5" xfId="13129"/>
    <cellStyle name="Normal 58 2 3_CS Indicators" xfId="5144"/>
    <cellStyle name="Normal 58 2 4" xfId="5145"/>
    <cellStyle name="Normal 58 2 4 2" xfId="5146"/>
    <cellStyle name="Normal 58 2 4 2 2" xfId="13130"/>
    <cellStyle name="Normal 58 2 4 2_Year to Date" xfId="13131"/>
    <cellStyle name="Normal 58 2 4 3" xfId="5147"/>
    <cellStyle name="Normal 58 2 4 3 2" xfId="13132"/>
    <cellStyle name="Normal 58 2 4 3_Year to Date" xfId="13133"/>
    <cellStyle name="Normal 58 2 4 4" xfId="13134"/>
    <cellStyle name="Normal 58 2 4_CS Indicators" xfId="5148"/>
    <cellStyle name="Normal 58 2 5" xfId="5149"/>
    <cellStyle name="Normal 58 2 5 2" xfId="13135"/>
    <cellStyle name="Normal 58 2 5_Year to Date" xfId="13136"/>
    <cellStyle name="Normal 58 2 6" xfId="5150"/>
    <cellStyle name="Normal 58 2 6 2" xfId="13137"/>
    <cellStyle name="Normal 58 2 6_Year to Date" xfId="13138"/>
    <cellStyle name="Normal 58 2 7" xfId="13139"/>
    <cellStyle name="Normal 58 2_CS Indicators" xfId="5151"/>
    <cellStyle name="Normal 58 3" xfId="5152"/>
    <cellStyle name="Normal 58 3 2" xfId="5153"/>
    <cellStyle name="Normal 58 3 2 2" xfId="5154"/>
    <cellStyle name="Normal 58 3 2 2 2" xfId="5155"/>
    <cellStyle name="Normal 58 3 2 2 2 2" xfId="13140"/>
    <cellStyle name="Normal 58 3 2 2 2_Year to Date" xfId="13141"/>
    <cellStyle name="Normal 58 3 2 2 3" xfId="5156"/>
    <cellStyle name="Normal 58 3 2 2 3 2" xfId="13142"/>
    <cellStyle name="Normal 58 3 2 2 3_Year to Date" xfId="13143"/>
    <cellStyle name="Normal 58 3 2 2 4" xfId="13144"/>
    <cellStyle name="Normal 58 3 2 2_CS Indicators" xfId="5157"/>
    <cellStyle name="Normal 58 3 2 3" xfId="5158"/>
    <cellStyle name="Normal 58 3 2 3 2" xfId="13145"/>
    <cellStyle name="Normal 58 3 2 3_Year to Date" xfId="13146"/>
    <cellStyle name="Normal 58 3 2 4" xfId="5159"/>
    <cellStyle name="Normal 58 3 2 4 2" xfId="13147"/>
    <cellStyle name="Normal 58 3 2 4_Year to Date" xfId="13148"/>
    <cellStyle name="Normal 58 3 2 5" xfId="13149"/>
    <cellStyle name="Normal 58 3 2_CS Indicators" xfId="5160"/>
    <cellStyle name="Normal 58 3 3" xfId="5161"/>
    <cellStyle name="Normal 58 3 3 2" xfId="5162"/>
    <cellStyle name="Normal 58 3 3 2 2" xfId="13150"/>
    <cellStyle name="Normal 58 3 3 2_Year to Date" xfId="13151"/>
    <cellStyle name="Normal 58 3 3 3" xfId="5163"/>
    <cellStyle name="Normal 58 3 3 3 2" xfId="13152"/>
    <cellStyle name="Normal 58 3 3 3_Year to Date" xfId="13153"/>
    <cellStyle name="Normal 58 3 3 4" xfId="13154"/>
    <cellStyle name="Normal 58 3 3_CS Indicators" xfId="5164"/>
    <cellStyle name="Normal 58 3 4" xfId="5165"/>
    <cellStyle name="Normal 58 3 4 2" xfId="13155"/>
    <cellStyle name="Normal 58 3 4_Year to Date" xfId="13156"/>
    <cellStyle name="Normal 58 3 5" xfId="5166"/>
    <cellStyle name="Normal 58 3 5 2" xfId="13157"/>
    <cellStyle name="Normal 58 3 5_Year to Date" xfId="13158"/>
    <cellStyle name="Normal 58 3 6" xfId="13159"/>
    <cellStyle name="Normal 58 3_CS Indicators" xfId="5167"/>
    <cellStyle name="Normal 58 4" xfId="5168"/>
    <cellStyle name="Normal 58 4 2" xfId="5169"/>
    <cellStyle name="Normal 58 4 2 2" xfId="5170"/>
    <cellStyle name="Normal 58 4 2 2 2" xfId="13160"/>
    <cellStyle name="Normal 58 4 2 2_Year to Date" xfId="13161"/>
    <cellStyle name="Normal 58 4 2 3" xfId="5171"/>
    <cellStyle name="Normal 58 4 2 3 2" xfId="13162"/>
    <cellStyle name="Normal 58 4 2 3_Year to Date" xfId="13163"/>
    <cellStyle name="Normal 58 4 2 4" xfId="13164"/>
    <cellStyle name="Normal 58 4 2_CS Indicators" xfId="5172"/>
    <cellStyle name="Normal 58 4 3" xfId="5173"/>
    <cellStyle name="Normal 58 4 3 2" xfId="13165"/>
    <cellStyle name="Normal 58 4 3_Year to Date" xfId="13166"/>
    <cellStyle name="Normal 58 4 4" xfId="5174"/>
    <cellStyle name="Normal 58 4 4 2" xfId="13167"/>
    <cellStyle name="Normal 58 4 4_Year to Date" xfId="13168"/>
    <cellStyle name="Normal 58 4 5" xfId="13169"/>
    <cellStyle name="Normal 58 4_CS Indicators" xfId="5175"/>
    <cellStyle name="Normal 58 5" xfId="5176"/>
    <cellStyle name="Normal 58 5 2" xfId="5177"/>
    <cellStyle name="Normal 58 5 2 2" xfId="13170"/>
    <cellStyle name="Normal 58 5 2_Year to Date" xfId="13171"/>
    <cellStyle name="Normal 58 5 3" xfId="5178"/>
    <cellStyle name="Normal 58 5 3 2" xfId="13172"/>
    <cellStyle name="Normal 58 5 3_Year to Date" xfId="13173"/>
    <cellStyle name="Normal 58 5 4" xfId="13174"/>
    <cellStyle name="Normal 58 5_CS Indicators" xfId="5179"/>
    <cellStyle name="Normal 58 6" xfId="5180"/>
    <cellStyle name="Normal 58 6 2" xfId="13175"/>
    <cellStyle name="Normal 58 6_Year to Date" xfId="13176"/>
    <cellStyle name="Normal 58 7" xfId="5181"/>
    <cellStyle name="Normal 58 7 2" xfId="13177"/>
    <cellStyle name="Normal 58 7_Year to Date" xfId="13178"/>
    <cellStyle name="Normal 58 8" xfId="13179"/>
    <cellStyle name="Normal 58_CS Indicators" xfId="5182"/>
    <cellStyle name="Normal 59" xfId="5183"/>
    <cellStyle name="Normal 59 2" xfId="5184"/>
    <cellStyle name="Normal 59 2 2" xfId="5185"/>
    <cellStyle name="Normal 59 2 2 2" xfId="5186"/>
    <cellStyle name="Normal 59 2 2 2 2" xfId="5187"/>
    <cellStyle name="Normal 59 2 2 2 2 2" xfId="13180"/>
    <cellStyle name="Normal 59 2 2 2 2_Year to Date" xfId="13181"/>
    <cellStyle name="Normal 59 2 2 2 3" xfId="5188"/>
    <cellStyle name="Normal 59 2 2 2 3 2" xfId="13182"/>
    <cellStyle name="Normal 59 2 2 2 3_Year to Date" xfId="13183"/>
    <cellStyle name="Normal 59 2 2 2 4" xfId="13184"/>
    <cellStyle name="Normal 59 2 2 2_CS Indicators" xfId="5189"/>
    <cellStyle name="Normal 59 2 2 3" xfId="5190"/>
    <cellStyle name="Normal 59 2 2 3 2" xfId="13185"/>
    <cellStyle name="Normal 59 2 2 3_Year to Date" xfId="13186"/>
    <cellStyle name="Normal 59 2 2 4" xfId="5191"/>
    <cellStyle name="Normal 59 2 2 4 2" xfId="13187"/>
    <cellStyle name="Normal 59 2 2 4_Year to Date" xfId="13188"/>
    <cellStyle name="Normal 59 2 2 5" xfId="13189"/>
    <cellStyle name="Normal 59 2 2_CS Indicators" xfId="5192"/>
    <cellStyle name="Normal 59 2 3" xfId="5193"/>
    <cellStyle name="Normal 59 2 3 2" xfId="5194"/>
    <cellStyle name="Normal 59 2 3 2 2" xfId="13190"/>
    <cellStyle name="Normal 59 2 3 2_Year to Date" xfId="13191"/>
    <cellStyle name="Normal 59 2 3 3" xfId="5195"/>
    <cellStyle name="Normal 59 2 3 3 2" xfId="13192"/>
    <cellStyle name="Normal 59 2 3 3_Year to Date" xfId="13193"/>
    <cellStyle name="Normal 59 2 3 4" xfId="13194"/>
    <cellStyle name="Normal 59 2 3_CS Indicators" xfId="5196"/>
    <cellStyle name="Normal 59 2 4" xfId="5197"/>
    <cellStyle name="Normal 59 2 4 2" xfId="13195"/>
    <cellStyle name="Normal 59 2 4_Year to Date" xfId="13196"/>
    <cellStyle name="Normal 59 2 5" xfId="5198"/>
    <cellStyle name="Normal 59 2 5 2" xfId="13197"/>
    <cellStyle name="Normal 59 2 5_Year to Date" xfId="13198"/>
    <cellStyle name="Normal 59 2 6" xfId="13199"/>
    <cellStyle name="Normal 59 2_CS Indicators" xfId="5199"/>
    <cellStyle name="Normal 59 3" xfId="5200"/>
    <cellStyle name="Normal 59 3 2" xfId="5201"/>
    <cellStyle name="Normal 59 3 2 2" xfId="5202"/>
    <cellStyle name="Normal 59 3 2 2 2" xfId="13200"/>
    <cellStyle name="Normal 59 3 2 2_Year to Date" xfId="13201"/>
    <cellStyle name="Normal 59 3 2 3" xfId="5203"/>
    <cellStyle name="Normal 59 3 2 3 2" xfId="13202"/>
    <cellStyle name="Normal 59 3 2 3_Year to Date" xfId="13203"/>
    <cellStyle name="Normal 59 3 2 4" xfId="13204"/>
    <cellStyle name="Normal 59 3 2_CS Indicators" xfId="5204"/>
    <cellStyle name="Normal 59 3 3" xfId="5205"/>
    <cellStyle name="Normal 59 3 3 2" xfId="13205"/>
    <cellStyle name="Normal 59 3 3_Year to Date" xfId="13206"/>
    <cellStyle name="Normal 59 3 4" xfId="5206"/>
    <cellStyle name="Normal 59 3 4 2" xfId="13207"/>
    <cellStyle name="Normal 59 3 4_Year to Date" xfId="13208"/>
    <cellStyle name="Normal 59 3 5" xfId="13209"/>
    <cellStyle name="Normal 59 3_CS Indicators" xfId="5207"/>
    <cellStyle name="Normal 59 4" xfId="5208"/>
    <cellStyle name="Normal 59 4 2" xfId="5209"/>
    <cellStyle name="Normal 59 4 2 2" xfId="13210"/>
    <cellStyle name="Normal 59 4 2_Year to Date" xfId="13211"/>
    <cellStyle name="Normal 59 4 3" xfId="5210"/>
    <cellStyle name="Normal 59 4 3 2" xfId="13212"/>
    <cellStyle name="Normal 59 4 3_Year to Date" xfId="13213"/>
    <cellStyle name="Normal 59 4 4" xfId="13214"/>
    <cellStyle name="Normal 59 4_CS Indicators" xfId="5211"/>
    <cellStyle name="Normal 59 5" xfId="5212"/>
    <cellStyle name="Normal 59 5 2" xfId="13215"/>
    <cellStyle name="Normal 59 5_Year to Date" xfId="13216"/>
    <cellStyle name="Normal 59 6" xfId="5213"/>
    <cellStyle name="Normal 59 6 2" xfId="13217"/>
    <cellStyle name="Normal 59 6_Year to Date" xfId="13218"/>
    <cellStyle name="Normal 59 7" xfId="13219"/>
    <cellStyle name="Normal 59_CS Indicators" xfId="5214"/>
    <cellStyle name="Normal 6" xfId="5215"/>
    <cellStyle name="Normal 6 10" xfId="5216"/>
    <cellStyle name="Normal 6 10 2" xfId="5217"/>
    <cellStyle name="Normal 6 10 2 2" xfId="5218"/>
    <cellStyle name="Normal 6 10 2 2 2" xfId="5219"/>
    <cellStyle name="Normal 6 10 2 2 2 2" xfId="13220"/>
    <cellStyle name="Normal 6 10 2 2 2_Year to Date" xfId="13221"/>
    <cellStyle name="Normal 6 10 2 2 3" xfId="5220"/>
    <cellStyle name="Normal 6 10 2 2 3 2" xfId="13222"/>
    <cellStyle name="Normal 6 10 2 2 3_Year to Date" xfId="13223"/>
    <cellStyle name="Normal 6 10 2 2 4" xfId="13224"/>
    <cellStyle name="Normal 6 10 2 2_CS Indicators" xfId="5221"/>
    <cellStyle name="Normal 6 10 2 3" xfId="5222"/>
    <cellStyle name="Normal 6 10 2 3 2" xfId="13225"/>
    <cellStyle name="Normal 6 10 2 3_Year to Date" xfId="13226"/>
    <cellStyle name="Normal 6 10 2 4" xfId="5223"/>
    <cellStyle name="Normal 6 10 2 4 2" xfId="13227"/>
    <cellStyle name="Normal 6 10 2 4_Year to Date" xfId="13228"/>
    <cellStyle name="Normal 6 10 2 5" xfId="13229"/>
    <cellStyle name="Normal 6 10 2_CS Indicators" xfId="5224"/>
    <cellStyle name="Normal 6 10 3" xfId="5225"/>
    <cellStyle name="Normal 6 10 3 2" xfId="5226"/>
    <cellStyle name="Normal 6 10 3 2 2" xfId="13230"/>
    <cellStyle name="Normal 6 10 3 2_Year to Date" xfId="13231"/>
    <cellStyle name="Normal 6 10 3 3" xfId="5227"/>
    <cellStyle name="Normal 6 10 3 3 2" xfId="13232"/>
    <cellStyle name="Normal 6 10 3 3_Year to Date" xfId="13233"/>
    <cellStyle name="Normal 6 10 3 4" xfId="13234"/>
    <cellStyle name="Normal 6 10 3_CS Indicators" xfId="5228"/>
    <cellStyle name="Normal 6 10 4" xfId="5229"/>
    <cellStyle name="Normal 6 10 4 2" xfId="13235"/>
    <cellStyle name="Normal 6 10 4_Year to Date" xfId="13236"/>
    <cellStyle name="Normal 6 10 5" xfId="5230"/>
    <cellStyle name="Normal 6 10 5 2" xfId="13237"/>
    <cellStyle name="Normal 6 10 5_Year to Date" xfId="13238"/>
    <cellStyle name="Normal 6 10 6" xfId="13239"/>
    <cellStyle name="Normal 6 10_CS Indicators" xfId="5231"/>
    <cellStyle name="Normal 6 100" xfId="18170"/>
    <cellStyle name="Normal 6 101" xfId="18171"/>
    <cellStyle name="Normal 6 102" xfId="18172"/>
    <cellStyle name="Normal 6 11" xfId="5232"/>
    <cellStyle name="Normal 6 11 2" xfId="5233"/>
    <cellStyle name="Normal 6 11 2 2" xfId="5234"/>
    <cellStyle name="Normal 6 11 2 2 2" xfId="13240"/>
    <cellStyle name="Normal 6 11 2 2_Year to Date" xfId="13241"/>
    <cellStyle name="Normal 6 11 2 3" xfId="5235"/>
    <cellStyle name="Normal 6 11 2 3 2" xfId="13242"/>
    <cellStyle name="Normal 6 11 2 3_Year to Date" xfId="13243"/>
    <cellStyle name="Normal 6 11 2 4" xfId="13244"/>
    <cellStyle name="Normal 6 11 2_CS Indicators" xfId="5236"/>
    <cellStyle name="Normal 6 11 3" xfId="5237"/>
    <cellStyle name="Normal 6 11 3 2" xfId="13245"/>
    <cellStyle name="Normal 6 11 3_Year to Date" xfId="13246"/>
    <cellStyle name="Normal 6 11 4" xfId="5238"/>
    <cellStyle name="Normal 6 11 4 2" xfId="13247"/>
    <cellStyle name="Normal 6 11 4_Year to Date" xfId="13248"/>
    <cellStyle name="Normal 6 11 5" xfId="13249"/>
    <cellStyle name="Normal 6 11_CS Indicators" xfId="5239"/>
    <cellStyle name="Normal 6 12" xfId="5240"/>
    <cellStyle name="Normal 6 12 2" xfId="5241"/>
    <cellStyle name="Normal 6 12 2 2" xfId="13250"/>
    <cellStyle name="Normal 6 12 2_Year to Date" xfId="13251"/>
    <cellStyle name="Normal 6 12 3" xfId="5242"/>
    <cellStyle name="Normal 6 12 3 2" xfId="13252"/>
    <cellStyle name="Normal 6 12 3_Year to Date" xfId="13253"/>
    <cellStyle name="Normal 6 12 4" xfId="13254"/>
    <cellStyle name="Normal 6 12_CS Indicators" xfId="5243"/>
    <cellStyle name="Normal 6 13" xfId="5244"/>
    <cellStyle name="Normal 6 14" xfId="5245"/>
    <cellStyle name="Normal 6 15" xfId="5246"/>
    <cellStyle name="Normal 6 15 2" xfId="13255"/>
    <cellStyle name="Normal 6 15_Year to Date" xfId="13256"/>
    <cellStyle name="Normal 6 16" xfId="5247"/>
    <cellStyle name="Normal 6 16 2" xfId="13257"/>
    <cellStyle name="Normal 6 16_Year to Date" xfId="13258"/>
    <cellStyle name="Normal 6 17" xfId="7727"/>
    <cellStyle name="Normal 6 18" xfId="13259"/>
    <cellStyle name="Normal 6 18 2" xfId="13260"/>
    <cellStyle name="Normal 6 18 2 2" xfId="13261"/>
    <cellStyle name="Normal 6 18 2 2 2" xfId="13262"/>
    <cellStyle name="Normal 6 18 2 2 3" xfId="13263"/>
    <cellStyle name="Normal 6 18 2 3" xfId="13264"/>
    <cellStyle name="Normal 6 18 2 4" xfId="13265"/>
    <cellStyle name="Normal 6 18 3" xfId="13266"/>
    <cellStyle name="Normal 6 18 3 2" xfId="13267"/>
    <cellStyle name="Normal 6 18 3 3" xfId="13268"/>
    <cellStyle name="Normal 6 18 4" xfId="13269"/>
    <cellStyle name="Normal 6 18 5" xfId="13270"/>
    <cellStyle name="Normal 6 19" xfId="13271"/>
    <cellStyle name="Normal 6 19 2" xfId="13272"/>
    <cellStyle name="Normal 6 19 2 2" xfId="13273"/>
    <cellStyle name="Normal 6 19 2 2 2" xfId="13274"/>
    <cellStyle name="Normal 6 19 2 2 3" xfId="13275"/>
    <cellStyle name="Normal 6 19 2 3" xfId="13276"/>
    <cellStyle name="Normal 6 19 2 4" xfId="13277"/>
    <cellStyle name="Normal 6 19 3" xfId="13278"/>
    <cellStyle name="Normal 6 19 3 2" xfId="13279"/>
    <cellStyle name="Normal 6 19 3 3" xfId="13280"/>
    <cellStyle name="Normal 6 19 4" xfId="13281"/>
    <cellStyle name="Normal 6 19 5" xfId="13282"/>
    <cellStyle name="Normal 6 2" xfId="5248"/>
    <cellStyle name="Normal 6 2 10" xfId="5249"/>
    <cellStyle name="Normal 6 2 10 2" xfId="5250"/>
    <cellStyle name="Normal 6 2 10 2 2" xfId="13283"/>
    <cellStyle name="Normal 6 2 10 2_Year to Date" xfId="13284"/>
    <cellStyle name="Normal 6 2 10 3" xfId="5251"/>
    <cellStyle name="Normal 6 2 10 3 2" xfId="13285"/>
    <cellStyle name="Normal 6 2 10 3_Year to Date" xfId="13286"/>
    <cellStyle name="Normal 6 2 10 4" xfId="13287"/>
    <cellStyle name="Normal 6 2 10_CS Indicators" xfId="5252"/>
    <cellStyle name="Normal 6 2 11" xfId="5253"/>
    <cellStyle name="Normal 6 2 11 2" xfId="13288"/>
    <cellStyle name="Normal 6 2 11_Year to Date" xfId="13289"/>
    <cellStyle name="Normal 6 2 12" xfId="5254"/>
    <cellStyle name="Normal 6 2 12 2" xfId="13290"/>
    <cellStyle name="Normal 6 2 12_Year to Date" xfId="13291"/>
    <cellStyle name="Normal 6 2 13" xfId="13292"/>
    <cellStyle name="Normal 6 2 14" xfId="13293"/>
    <cellStyle name="Normal 6 2 2" xfId="5255"/>
    <cellStyle name="Normal 6 2 2 10" xfId="5256"/>
    <cellStyle name="Normal 6 2 2 10 2" xfId="13294"/>
    <cellStyle name="Normal 6 2 2 10_Year to Date" xfId="13295"/>
    <cellStyle name="Normal 6 2 2 11" xfId="13296"/>
    <cellStyle name="Normal 6 2 2 2" xfId="5257"/>
    <cellStyle name="Normal 6 2 2 2 2" xfId="5258"/>
    <cellStyle name="Normal 6 2 2 2 2 2" xfId="5259"/>
    <cellStyle name="Normal 6 2 2 2 2 2 2" xfId="5260"/>
    <cellStyle name="Normal 6 2 2 2 2 2 2 2" xfId="5261"/>
    <cellStyle name="Normal 6 2 2 2 2 2 2 2 2" xfId="5262"/>
    <cellStyle name="Normal 6 2 2 2 2 2 2 2 2 2" xfId="13297"/>
    <cellStyle name="Normal 6 2 2 2 2 2 2 2 2_Year to Date" xfId="13298"/>
    <cellStyle name="Normal 6 2 2 2 2 2 2 2 3" xfId="5263"/>
    <cellStyle name="Normal 6 2 2 2 2 2 2 2 3 2" xfId="13299"/>
    <cellStyle name="Normal 6 2 2 2 2 2 2 2 3_Year to Date" xfId="13300"/>
    <cellStyle name="Normal 6 2 2 2 2 2 2 2 4" xfId="13301"/>
    <cellStyle name="Normal 6 2 2 2 2 2 2 2_CS Indicators" xfId="5264"/>
    <cellStyle name="Normal 6 2 2 2 2 2 2 3" xfId="5265"/>
    <cellStyle name="Normal 6 2 2 2 2 2 2 3 2" xfId="13302"/>
    <cellStyle name="Normal 6 2 2 2 2 2 2 3_Year to Date" xfId="13303"/>
    <cellStyle name="Normal 6 2 2 2 2 2 2 4" xfId="5266"/>
    <cellStyle name="Normal 6 2 2 2 2 2 2 4 2" xfId="13304"/>
    <cellStyle name="Normal 6 2 2 2 2 2 2 4_Year to Date" xfId="13305"/>
    <cellStyle name="Normal 6 2 2 2 2 2 2 5" xfId="13306"/>
    <cellStyle name="Normal 6 2 2 2 2 2 2_CS Indicators" xfId="5267"/>
    <cellStyle name="Normal 6 2 2 2 2 2 3" xfId="5268"/>
    <cellStyle name="Normal 6 2 2 2 2 2 3 2" xfId="5269"/>
    <cellStyle name="Normal 6 2 2 2 2 2 3 2 2" xfId="13307"/>
    <cellStyle name="Normal 6 2 2 2 2 2 3 2_Year to Date" xfId="13308"/>
    <cellStyle name="Normal 6 2 2 2 2 2 3 3" xfId="5270"/>
    <cellStyle name="Normal 6 2 2 2 2 2 3 3 2" xfId="13309"/>
    <cellStyle name="Normal 6 2 2 2 2 2 3 3_Year to Date" xfId="13310"/>
    <cellStyle name="Normal 6 2 2 2 2 2 3 4" xfId="13311"/>
    <cellStyle name="Normal 6 2 2 2 2 2 3_CS Indicators" xfId="5271"/>
    <cellStyle name="Normal 6 2 2 2 2 2 4" xfId="5272"/>
    <cellStyle name="Normal 6 2 2 2 2 2 4 2" xfId="13312"/>
    <cellStyle name="Normal 6 2 2 2 2 2 4_Year to Date" xfId="13313"/>
    <cellStyle name="Normal 6 2 2 2 2 2 5" xfId="5273"/>
    <cellStyle name="Normal 6 2 2 2 2 2 5 2" xfId="13314"/>
    <cellStyle name="Normal 6 2 2 2 2 2 5_Year to Date" xfId="13315"/>
    <cellStyle name="Normal 6 2 2 2 2 2 6" xfId="13316"/>
    <cellStyle name="Normal 6 2 2 2 2 2_CS Indicators" xfId="5274"/>
    <cellStyle name="Normal 6 2 2 2 2 3" xfId="5275"/>
    <cellStyle name="Normal 6 2 2 2 2 3 2" xfId="5276"/>
    <cellStyle name="Normal 6 2 2 2 2 3 2 2" xfId="5277"/>
    <cellStyle name="Normal 6 2 2 2 2 3 2 2 2" xfId="13317"/>
    <cellStyle name="Normal 6 2 2 2 2 3 2 2_Year to Date" xfId="13318"/>
    <cellStyle name="Normal 6 2 2 2 2 3 2 3" xfId="5278"/>
    <cellStyle name="Normal 6 2 2 2 2 3 2 3 2" xfId="13319"/>
    <cellStyle name="Normal 6 2 2 2 2 3 2 3_Year to Date" xfId="13320"/>
    <cellStyle name="Normal 6 2 2 2 2 3 2 4" xfId="13321"/>
    <cellStyle name="Normal 6 2 2 2 2 3 2_CS Indicators" xfId="5279"/>
    <cellStyle name="Normal 6 2 2 2 2 3 3" xfId="5280"/>
    <cellStyle name="Normal 6 2 2 2 2 3 3 2" xfId="13322"/>
    <cellStyle name="Normal 6 2 2 2 2 3 3_Year to Date" xfId="13323"/>
    <cellStyle name="Normal 6 2 2 2 2 3 4" xfId="5281"/>
    <cellStyle name="Normal 6 2 2 2 2 3 4 2" xfId="13324"/>
    <cellStyle name="Normal 6 2 2 2 2 3 4_Year to Date" xfId="13325"/>
    <cellStyle name="Normal 6 2 2 2 2 3 5" xfId="13326"/>
    <cellStyle name="Normal 6 2 2 2 2 3_CS Indicators" xfId="5282"/>
    <cellStyle name="Normal 6 2 2 2 2 4" xfId="5283"/>
    <cellStyle name="Normal 6 2 2 2 2 4 2" xfId="5284"/>
    <cellStyle name="Normal 6 2 2 2 2 4 2 2" xfId="13327"/>
    <cellStyle name="Normal 6 2 2 2 2 4 2_Year to Date" xfId="13328"/>
    <cellStyle name="Normal 6 2 2 2 2 4 3" xfId="5285"/>
    <cellStyle name="Normal 6 2 2 2 2 4 3 2" xfId="13329"/>
    <cellStyle name="Normal 6 2 2 2 2 4 3_Year to Date" xfId="13330"/>
    <cellStyle name="Normal 6 2 2 2 2 4 4" xfId="13331"/>
    <cellStyle name="Normal 6 2 2 2 2 4_CS Indicators" xfId="5286"/>
    <cellStyle name="Normal 6 2 2 2 2 5" xfId="5287"/>
    <cellStyle name="Normal 6 2 2 2 2 5 2" xfId="13332"/>
    <cellStyle name="Normal 6 2 2 2 2 5_Year to Date" xfId="13333"/>
    <cellStyle name="Normal 6 2 2 2 2 6" xfId="5288"/>
    <cellStyle name="Normal 6 2 2 2 2 6 2" xfId="13334"/>
    <cellStyle name="Normal 6 2 2 2 2 6_Year to Date" xfId="13335"/>
    <cellStyle name="Normal 6 2 2 2 2 7" xfId="13336"/>
    <cellStyle name="Normal 6 2 2 2 2_CS Indicators" xfId="5289"/>
    <cellStyle name="Normal 6 2 2 2 3" xfId="5290"/>
    <cellStyle name="Normal 6 2 2 2 3 2" xfId="5291"/>
    <cellStyle name="Normal 6 2 2 2 3 2 2" xfId="5292"/>
    <cellStyle name="Normal 6 2 2 2 3 2 2 2" xfId="5293"/>
    <cellStyle name="Normal 6 2 2 2 3 2 2 2 2" xfId="13337"/>
    <cellStyle name="Normal 6 2 2 2 3 2 2 2_Year to Date" xfId="13338"/>
    <cellStyle name="Normal 6 2 2 2 3 2 2 3" xfId="5294"/>
    <cellStyle name="Normal 6 2 2 2 3 2 2 3 2" xfId="13339"/>
    <cellStyle name="Normal 6 2 2 2 3 2 2 3_Year to Date" xfId="13340"/>
    <cellStyle name="Normal 6 2 2 2 3 2 2 4" xfId="13341"/>
    <cellStyle name="Normal 6 2 2 2 3 2 2_CS Indicators" xfId="5295"/>
    <cellStyle name="Normal 6 2 2 2 3 2 3" xfId="5296"/>
    <cellStyle name="Normal 6 2 2 2 3 2 3 2" xfId="13342"/>
    <cellStyle name="Normal 6 2 2 2 3 2 3_Year to Date" xfId="13343"/>
    <cellStyle name="Normal 6 2 2 2 3 2 4" xfId="5297"/>
    <cellStyle name="Normal 6 2 2 2 3 2 4 2" xfId="13344"/>
    <cellStyle name="Normal 6 2 2 2 3 2 4_Year to Date" xfId="13345"/>
    <cellStyle name="Normal 6 2 2 2 3 2 5" xfId="13346"/>
    <cellStyle name="Normal 6 2 2 2 3 2_CS Indicators" xfId="5298"/>
    <cellStyle name="Normal 6 2 2 2 3 3" xfId="5299"/>
    <cellStyle name="Normal 6 2 2 2 3 3 2" xfId="5300"/>
    <cellStyle name="Normal 6 2 2 2 3 3 2 2" xfId="13347"/>
    <cellStyle name="Normal 6 2 2 2 3 3 2_Year to Date" xfId="13348"/>
    <cellStyle name="Normal 6 2 2 2 3 3 3" xfId="5301"/>
    <cellStyle name="Normal 6 2 2 2 3 3 3 2" xfId="13349"/>
    <cellStyle name="Normal 6 2 2 2 3 3 3_Year to Date" xfId="13350"/>
    <cellStyle name="Normal 6 2 2 2 3 3 4" xfId="13351"/>
    <cellStyle name="Normal 6 2 2 2 3 3_CS Indicators" xfId="5302"/>
    <cellStyle name="Normal 6 2 2 2 3 4" xfId="5303"/>
    <cellStyle name="Normal 6 2 2 2 3 4 2" xfId="13352"/>
    <cellStyle name="Normal 6 2 2 2 3 4_Year to Date" xfId="13353"/>
    <cellStyle name="Normal 6 2 2 2 3 5" xfId="5304"/>
    <cellStyle name="Normal 6 2 2 2 3 5 2" xfId="13354"/>
    <cellStyle name="Normal 6 2 2 2 3 5_Year to Date" xfId="13355"/>
    <cellStyle name="Normal 6 2 2 2 3 6" xfId="13356"/>
    <cellStyle name="Normal 6 2 2 2 3_CS Indicators" xfId="5305"/>
    <cellStyle name="Normal 6 2 2 2 4" xfId="5306"/>
    <cellStyle name="Normal 6 2 2 2 4 2" xfId="5307"/>
    <cellStyle name="Normal 6 2 2 2 4 2 2" xfId="5308"/>
    <cellStyle name="Normal 6 2 2 2 4 2 2 2" xfId="13357"/>
    <cellStyle name="Normal 6 2 2 2 4 2 2_Year to Date" xfId="13358"/>
    <cellStyle name="Normal 6 2 2 2 4 2 3" xfId="5309"/>
    <cellStyle name="Normal 6 2 2 2 4 2 3 2" xfId="13359"/>
    <cellStyle name="Normal 6 2 2 2 4 2 3_Year to Date" xfId="13360"/>
    <cellStyle name="Normal 6 2 2 2 4 2 4" xfId="13361"/>
    <cellStyle name="Normal 6 2 2 2 4 2_CS Indicators" xfId="5310"/>
    <cellStyle name="Normal 6 2 2 2 4 3" xfId="5311"/>
    <cellStyle name="Normal 6 2 2 2 4 3 2" xfId="13362"/>
    <cellStyle name="Normal 6 2 2 2 4 3_Year to Date" xfId="13363"/>
    <cellStyle name="Normal 6 2 2 2 4 4" xfId="5312"/>
    <cellStyle name="Normal 6 2 2 2 4 4 2" xfId="13364"/>
    <cellStyle name="Normal 6 2 2 2 4 4_Year to Date" xfId="13365"/>
    <cellStyle name="Normal 6 2 2 2 4 5" xfId="13366"/>
    <cellStyle name="Normal 6 2 2 2 4_CS Indicators" xfId="5313"/>
    <cellStyle name="Normal 6 2 2 2 5" xfId="5314"/>
    <cellStyle name="Normal 6 2 2 2 5 2" xfId="5315"/>
    <cellStyle name="Normal 6 2 2 2 5 2 2" xfId="13367"/>
    <cellStyle name="Normal 6 2 2 2 5 2_Year to Date" xfId="13368"/>
    <cellStyle name="Normal 6 2 2 2 5 3" xfId="5316"/>
    <cellStyle name="Normal 6 2 2 2 5 3 2" xfId="13369"/>
    <cellStyle name="Normal 6 2 2 2 5 3_Year to Date" xfId="13370"/>
    <cellStyle name="Normal 6 2 2 2 5 4" xfId="13371"/>
    <cellStyle name="Normal 6 2 2 2 5_CS Indicators" xfId="5317"/>
    <cellStyle name="Normal 6 2 2 2 6" xfId="5318"/>
    <cellStyle name="Normal 6 2 2 2 6 2" xfId="13372"/>
    <cellStyle name="Normal 6 2 2 2 6_Year to Date" xfId="13373"/>
    <cellStyle name="Normal 6 2 2 2 7" xfId="5319"/>
    <cellStyle name="Normal 6 2 2 2 7 2" xfId="13374"/>
    <cellStyle name="Normal 6 2 2 2 7_Year to Date" xfId="13375"/>
    <cellStyle name="Normal 6 2 2 2 8" xfId="13376"/>
    <cellStyle name="Normal 6 2 2 2_CS Indicators" xfId="5320"/>
    <cellStyle name="Normal 6 2 2 3" xfId="5321"/>
    <cellStyle name="Normal 6 2 2 3 2" xfId="5322"/>
    <cellStyle name="Normal 6 2 2 3 2 2" xfId="5323"/>
    <cellStyle name="Normal 6 2 2 3 2 2 2" xfId="5324"/>
    <cellStyle name="Normal 6 2 2 3 2 2 2 2" xfId="5325"/>
    <cellStyle name="Normal 6 2 2 3 2 2 2 2 2" xfId="5326"/>
    <cellStyle name="Normal 6 2 2 3 2 2 2 2 2 2" xfId="13377"/>
    <cellStyle name="Normal 6 2 2 3 2 2 2 2 2_Year to Date" xfId="13378"/>
    <cellStyle name="Normal 6 2 2 3 2 2 2 2 3" xfId="5327"/>
    <cellStyle name="Normal 6 2 2 3 2 2 2 2 3 2" xfId="13379"/>
    <cellStyle name="Normal 6 2 2 3 2 2 2 2 3_Year to Date" xfId="13380"/>
    <cellStyle name="Normal 6 2 2 3 2 2 2 2 4" xfId="13381"/>
    <cellStyle name="Normal 6 2 2 3 2 2 2 2_CS Indicators" xfId="5328"/>
    <cellStyle name="Normal 6 2 2 3 2 2 2 3" xfId="5329"/>
    <cellStyle name="Normal 6 2 2 3 2 2 2 3 2" xfId="13382"/>
    <cellStyle name="Normal 6 2 2 3 2 2 2 3_Year to Date" xfId="13383"/>
    <cellStyle name="Normal 6 2 2 3 2 2 2 4" xfId="5330"/>
    <cellStyle name="Normal 6 2 2 3 2 2 2 4 2" xfId="13384"/>
    <cellStyle name="Normal 6 2 2 3 2 2 2 4_Year to Date" xfId="13385"/>
    <cellStyle name="Normal 6 2 2 3 2 2 2 5" xfId="13386"/>
    <cellStyle name="Normal 6 2 2 3 2 2 2_CS Indicators" xfId="5331"/>
    <cellStyle name="Normal 6 2 2 3 2 2 3" xfId="5332"/>
    <cellStyle name="Normal 6 2 2 3 2 2 3 2" xfId="5333"/>
    <cellStyle name="Normal 6 2 2 3 2 2 3 2 2" xfId="13387"/>
    <cellStyle name="Normal 6 2 2 3 2 2 3 2_Year to Date" xfId="13388"/>
    <cellStyle name="Normal 6 2 2 3 2 2 3 3" xfId="5334"/>
    <cellStyle name="Normal 6 2 2 3 2 2 3 3 2" xfId="13389"/>
    <cellStyle name="Normal 6 2 2 3 2 2 3 3_Year to Date" xfId="13390"/>
    <cellStyle name="Normal 6 2 2 3 2 2 3 4" xfId="13391"/>
    <cellStyle name="Normal 6 2 2 3 2 2 3_CS Indicators" xfId="5335"/>
    <cellStyle name="Normal 6 2 2 3 2 2 4" xfId="5336"/>
    <cellStyle name="Normal 6 2 2 3 2 2 4 2" xfId="13392"/>
    <cellStyle name="Normal 6 2 2 3 2 2 4_Year to Date" xfId="13393"/>
    <cellStyle name="Normal 6 2 2 3 2 2 5" xfId="5337"/>
    <cellStyle name="Normal 6 2 2 3 2 2 5 2" xfId="13394"/>
    <cellStyle name="Normal 6 2 2 3 2 2 5_Year to Date" xfId="13395"/>
    <cellStyle name="Normal 6 2 2 3 2 2 6" xfId="13396"/>
    <cellStyle name="Normal 6 2 2 3 2 2_CS Indicators" xfId="5338"/>
    <cellStyle name="Normal 6 2 2 3 2 3" xfId="5339"/>
    <cellStyle name="Normal 6 2 2 3 2 3 2" xfId="5340"/>
    <cellStyle name="Normal 6 2 2 3 2 3 2 2" xfId="5341"/>
    <cellStyle name="Normal 6 2 2 3 2 3 2 2 2" xfId="13397"/>
    <cellStyle name="Normal 6 2 2 3 2 3 2 2_Year to Date" xfId="13398"/>
    <cellStyle name="Normal 6 2 2 3 2 3 2 3" xfId="5342"/>
    <cellStyle name="Normal 6 2 2 3 2 3 2 3 2" xfId="13399"/>
    <cellStyle name="Normal 6 2 2 3 2 3 2 3_Year to Date" xfId="13400"/>
    <cellStyle name="Normal 6 2 2 3 2 3 2 4" xfId="13401"/>
    <cellStyle name="Normal 6 2 2 3 2 3 2_CS Indicators" xfId="5343"/>
    <cellStyle name="Normal 6 2 2 3 2 3 3" xfId="5344"/>
    <cellStyle name="Normal 6 2 2 3 2 3 3 2" xfId="13402"/>
    <cellStyle name="Normal 6 2 2 3 2 3 3_Year to Date" xfId="13403"/>
    <cellStyle name="Normal 6 2 2 3 2 3 4" xfId="5345"/>
    <cellStyle name="Normal 6 2 2 3 2 3 4 2" xfId="13404"/>
    <cellStyle name="Normal 6 2 2 3 2 3 4_Year to Date" xfId="13405"/>
    <cellStyle name="Normal 6 2 2 3 2 3 5" xfId="13406"/>
    <cellStyle name="Normal 6 2 2 3 2 3_CS Indicators" xfId="5346"/>
    <cellStyle name="Normal 6 2 2 3 2 4" xfId="5347"/>
    <cellStyle name="Normal 6 2 2 3 2 4 2" xfId="5348"/>
    <cellStyle name="Normal 6 2 2 3 2 4 2 2" xfId="13407"/>
    <cellStyle name="Normal 6 2 2 3 2 4 2_Year to Date" xfId="13408"/>
    <cellStyle name="Normal 6 2 2 3 2 4 3" xfId="5349"/>
    <cellStyle name="Normal 6 2 2 3 2 4 3 2" xfId="13409"/>
    <cellStyle name="Normal 6 2 2 3 2 4 3_Year to Date" xfId="13410"/>
    <cellStyle name="Normal 6 2 2 3 2 4 4" xfId="13411"/>
    <cellStyle name="Normal 6 2 2 3 2 4_CS Indicators" xfId="5350"/>
    <cellStyle name="Normal 6 2 2 3 2 5" xfId="5351"/>
    <cellStyle name="Normal 6 2 2 3 2 5 2" xfId="13412"/>
    <cellStyle name="Normal 6 2 2 3 2 5_Year to Date" xfId="13413"/>
    <cellStyle name="Normal 6 2 2 3 2 6" xfId="5352"/>
    <cellStyle name="Normal 6 2 2 3 2 6 2" xfId="13414"/>
    <cellStyle name="Normal 6 2 2 3 2 6_Year to Date" xfId="13415"/>
    <cellStyle name="Normal 6 2 2 3 2 7" xfId="13416"/>
    <cellStyle name="Normal 6 2 2 3 2_CS Indicators" xfId="5353"/>
    <cellStyle name="Normal 6 2 2 3 3" xfId="5354"/>
    <cellStyle name="Normal 6 2 2 3 3 2" xfId="5355"/>
    <cellStyle name="Normal 6 2 2 3 3 2 2" xfId="5356"/>
    <cellStyle name="Normal 6 2 2 3 3 2 2 2" xfId="5357"/>
    <cellStyle name="Normal 6 2 2 3 3 2 2 2 2" xfId="13417"/>
    <cellStyle name="Normal 6 2 2 3 3 2 2 2_Year to Date" xfId="13418"/>
    <cellStyle name="Normal 6 2 2 3 3 2 2 3" xfId="5358"/>
    <cellStyle name="Normal 6 2 2 3 3 2 2 3 2" xfId="13419"/>
    <cellStyle name="Normal 6 2 2 3 3 2 2 3_Year to Date" xfId="13420"/>
    <cellStyle name="Normal 6 2 2 3 3 2 2 4" xfId="13421"/>
    <cellStyle name="Normal 6 2 2 3 3 2 2_CS Indicators" xfId="5359"/>
    <cellStyle name="Normal 6 2 2 3 3 2 3" xfId="5360"/>
    <cellStyle name="Normal 6 2 2 3 3 2 3 2" xfId="13422"/>
    <cellStyle name="Normal 6 2 2 3 3 2 3_Year to Date" xfId="13423"/>
    <cellStyle name="Normal 6 2 2 3 3 2 4" xfId="5361"/>
    <cellStyle name="Normal 6 2 2 3 3 2 4 2" xfId="13424"/>
    <cellStyle name="Normal 6 2 2 3 3 2 4_Year to Date" xfId="13425"/>
    <cellStyle name="Normal 6 2 2 3 3 2 5" xfId="13426"/>
    <cellStyle name="Normal 6 2 2 3 3 2_CS Indicators" xfId="5362"/>
    <cellStyle name="Normal 6 2 2 3 3 3" xfId="5363"/>
    <cellStyle name="Normal 6 2 2 3 3 3 2" xfId="5364"/>
    <cellStyle name="Normal 6 2 2 3 3 3 2 2" xfId="13427"/>
    <cellStyle name="Normal 6 2 2 3 3 3 2_Year to Date" xfId="13428"/>
    <cellStyle name="Normal 6 2 2 3 3 3 3" xfId="5365"/>
    <cellStyle name="Normal 6 2 2 3 3 3 3 2" xfId="13429"/>
    <cellStyle name="Normal 6 2 2 3 3 3 3_Year to Date" xfId="13430"/>
    <cellStyle name="Normal 6 2 2 3 3 3 4" xfId="13431"/>
    <cellStyle name="Normal 6 2 2 3 3 3_CS Indicators" xfId="5366"/>
    <cellStyle name="Normal 6 2 2 3 3 4" xfId="5367"/>
    <cellStyle name="Normal 6 2 2 3 3 4 2" xfId="13432"/>
    <cellStyle name="Normal 6 2 2 3 3 4_Year to Date" xfId="13433"/>
    <cellStyle name="Normal 6 2 2 3 3 5" xfId="5368"/>
    <cellStyle name="Normal 6 2 2 3 3 5 2" xfId="13434"/>
    <cellStyle name="Normal 6 2 2 3 3 5_Year to Date" xfId="13435"/>
    <cellStyle name="Normal 6 2 2 3 3 6" xfId="13436"/>
    <cellStyle name="Normal 6 2 2 3 3_CS Indicators" xfId="5369"/>
    <cellStyle name="Normal 6 2 2 3 4" xfId="5370"/>
    <cellStyle name="Normal 6 2 2 3 4 2" xfId="5371"/>
    <cellStyle name="Normal 6 2 2 3 4 2 2" xfId="5372"/>
    <cellStyle name="Normal 6 2 2 3 4 2 2 2" xfId="13437"/>
    <cellStyle name="Normal 6 2 2 3 4 2 2_Year to Date" xfId="13438"/>
    <cellStyle name="Normal 6 2 2 3 4 2 3" xfId="5373"/>
    <cellStyle name="Normal 6 2 2 3 4 2 3 2" xfId="13439"/>
    <cellStyle name="Normal 6 2 2 3 4 2 3_Year to Date" xfId="13440"/>
    <cellStyle name="Normal 6 2 2 3 4 2 4" xfId="13441"/>
    <cellStyle name="Normal 6 2 2 3 4 2_CS Indicators" xfId="5374"/>
    <cellStyle name="Normal 6 2 2 3 4 3" xfId="5375"/>
    <cellStyle name="Normal 6 2 2 3 4 3 2" xfId="13442"/>
    <cellStyle name="Normal 6 2 2 3 4 3_Year to Date" xfId="13443"/>
    <cellStyle name="Normal 6 2 2 3 4 4" xfId="5376"/>
    <cellStyle name="Normal 6 2 2 3 4 4 2" xfId="13444"/>
    <cellStyle name="Normal 6 2 2 3 4 4_Year to Date" xfId="13445"/>
    <cellStyle name="Normal 6 2 2 3 4 5" xfId="13446"/>
    <cellStyle name="Normal 6 2 2 3 4_CS Indicators" xfId="5377"/>
    <cellStyle name="Normal 6 2 2 3 5" xfId="5378"/>
    <cellStyle name="Normal 6 2 2 3 5 2" xfId="5379"/>
    <cellStyle name="Normal 6 2 2 3 5 2 2" xfId="13447"/>
    <cellStyle name="Normal 6 2 2 3 5 2_Year to Date" xfId="13448"/>
    <cellStyle name="Normal 6 2 2 3 5 3" xfId="5380"/>
    <cellStyle name="Normal 6 2 2 3 5 3 2" xfId="13449"/>
    <cellStyle name="Normal 6 2 2 3 5 3_Year to Date" xfId="13450"/>
    <cellStyle name="Normal 6 2 2 3 5 4" xfId="13451"/>
    <cellStyle name="Normal 6 2 2 3 5_CS Indicators" xfId="5381"/>
    <cellStyle name="Normal 6 2 2 3 6" xfId="5382"/>
    <cellStyle name="Normal 6 2 2 3 6 2" xfId="13452"/>
    <cellStyle name="Normal 6 2 2 3 6_Year to Date" xfId="13453"/>
    <cellStyle name="Normal 6 2 2 3 7" xfId="5383"/>
    <cellStyle name="Normal 6 2 2 3 7 2" xfId="13454"/>
    <cellStyle name="Normal 6 2 2 3 7_Year to Date" xfId="13455"/>
    <cellStyle name="Normal 6 2 2 3 8" xfId="13456"/>
    <cellStyle name="Normal 6 2 2 3_CS Indicators" xfId="5384"/>
    <cellStyle name="Normal 6 2 2 4" xfId="5385"/>
    <cellStyle name="Normal 6 2 2 4 2" xfId="5386"/>
    <cellStyle name="Normal 6 2 2 4 2 2" xfId="5387"/>
    <cellStyle name="Normal 6 2 2 4 2 2 2" xfId="5388"/>
    <cellStyle name="Normal 6 2 2 4 2 2 2 2" xfId="5389"/>
    <cellStyle name="Normal 6 2 2 4 2 2 2 2 2" xfId="5390"/>
    <cellStyle name="Normal 6 2 2 4 2 2 2 2 2 2" xfId="13457"/>
    <cellStyle name="Normal 6 2 2 4 2 2 2 2 2_Year to Date" xfId="13458"/>
    <cellStyle name="Normal 6 2 2 4 2 2 2 2 3" xfId="5391"/>
    <cellStyle name="Normal 6 2 2 4 2 2 2 2 3 2" xfId="13459"/>
    <cellStyle name="Normal 6 2 2 4 2 2 2 2 3_Year to Date" xfId="13460"/>
    <cellStyle name="Normal 6 2 2 4 2 2 2 2 4" xfId="13461"/>
    <cellStyle name="Normal 6 2 2 4 2 2 2 2_CS Indicators" xfId="5392"/>
    <cellStyle name="Normal 6 2 2 4 2 2 2 3" xfId="5393"/>
    <cellStyle name="Normal 6 2 2 4 2 2 2 3 2" xfId="13462"/>
    <cellStyle name="Normal 6 2 2 4 2 2 2 3_Year to Date" xfId="13463"/>
    <cellStyle name="Normal 6 2 2 4 2 2 2 4" xfId="5394"/>
    <cellStyle name="Normal 6 2 2 4 2 2 2 4 2" xfId="13464"/>
    <cellStyle name="Normal 6 2 2 4 2 2 2 4_Year to Date" xfId="13465"/>
    <cellStyle name="Normal 6 2 2 4 2 2 2 5" xfId="13466"/>
    <cellStyle name="Normal 6 2 2 4 2 2 2_CS Indicators" xfId="5395"/>
    <cellStyle name="Normal 6 2 2 4 2 2 3" xfId="5396"/>
    <cellStyle name="Normal 6 2 2 4 2 2 3 2" xfId="5397"/>
    <cellStyle name="Normal 6 2 2 4 2 2 3 2 2" xfId="13467"/>
    <cellStyle name="Normal 6 2 2 4 2 2 3 2_Year to Date" xfId="13468"/>
    <cellStyle name="Normal 6 2 2 4 2 2 3 3" xfId="5398"/>
    <cellStyle name="Normal 6 2 2 4 2 2 3 3 2" xfId="13469"/>
    <cellStyle name="Normal 6 2 2 4 2 2 3 3_Year to Date" xfId="13470"/>
    <cellStyle name="Normal 6 2 2 4 2 2 3 4" xfId="13471"/>
    <cellStyle name="Normal 6 2 2 4 2 2 3_CS Indicators" xfId="5399"/>
    <cellStyle name="Normal 6 2 2 4 2 2 4" xfId="5400"/>
    <cellStyle name="Normal 6 2 2 4 2 2 4 2" xfId="13472"/>
    <cellStyle name="Normal 6 2 2 4 2 2 4_Year to Date" xfId="13473"/>
    <cellStyle name="Normal 6 2 2 4 2 2 5" xfId="5401"/>
    <cellStyle name="Normal 6 2 2 4 2 2 5 2" xfId="13474"/>
    <cellStyle name="Normal 6 2 2 4 2 2 5_Year to Date" xfId="13475"/>
    <cellStyle name="Normal 6 2 2 4 2 2 6" xfId="13476"/>
    <cellStyle name="Normal 6 2 2 4 2 2_CS Indicators" xfId="5402"/>
    <cellStyle name="Normal 6 2 2 4 2 3" xfId="5403"/>
    <cellStyle name="Normal 6 2 2 4 2 3 2" xfId="5404"/>
    <cellStyle name="Normal 6 2 2 4 2 3 2 2" xfId="5405"/>
    <cellStyle name="Normal 6 2 2 4 2 3 2 2 2" xfId="13477"/>
    <cellStyle name="Normal 6 2 2 4 2 3 2 2_Year to Date" xfId="13478"/>
    <cellStyle name="Normal 6 2 2 4 2 3 2 3" xfId="5406"/>
    <cellStyle name="Normal 6 2 2 4 2 3 2 3 2" xfId="13479"/>
    <cellStyle name="Normal 6 2 2 4 2 3 2 3_Year to Date" xfId="13480"/>
    <cellStyle name="Normal 6 2 2 4 2 3 2 4" xfId="13481"/>
    <cellStyle name="Normal 6 2 2 4 2 3 2_CS Indicators" xfId="5407"/>
    <cellStyle name="Normal 6 2 2 4 2 3 3" xfId="5408"/>
    <cellStyle name="Normal 6 2 2 4 2 3 3 2" xfId="13482"/>
    <cellStyle name="Normal 6 2 2 4 2 3 3_Year to Date" xfId="13483"/>
    <cellStyle name="Normal 6 2 2 4 2 3 4" xfId="5409"/>
    <cellStyle name="Normal 6 2 2 4 2 3 4 2" xfId="13484"/>
    <cellStyle name="Normal 6 2 2 4 2 3 4_Year to Date" xfId="13485"/>
    <cellStyle name="Normal 6 2 2 4 2 3 5" xfId="13486"/>
    <cellStyle name="Normal 6 2 2 4 2 3_CS Indicators" xfId="5410"/>
    <cellStyle name="Normal 6 2 2 4 2 4" xfId="5411"/>
    <cellStyle name="Normal 6 2 2 4 2 4 2" xfId="5412"/>
    <cellStyle name="Normal 6 2 2 4 2 4 2 2" xfId="13487"/>
    <cellStyle name="Normal 6 2 2 4 2 4 2_Year to Date" xfId="13488"/>
    <cellStyle name="Normal 6 2 2 4 2 4 3" xfId="5413"/>
    <cellStyle name="Normal 6 2 2 4 2 4 3 2" xfId="13489"/>
    <cellStyle name="Normal 6 2 2 4 2 4 3_Year to Date" xfId="13490"/>
    <cellStyle name="Normal 6 2 2 4 2 4 4" xfId="13491"/>
    <cellStyle name="Normal 6 2 2 4 2 4_CS Indicators" xfId="5414"/>
    <cellStyle name="Normal 6 2 2 4 2 5" xfId="5415"/>
    <cellStyle name="Normal 6 2 2 4 2 5 2" xfId="13492"/>
    <cellStyle name="Normal 6 2 2 4 2 5_Year to Date" xfId="13493"/>
    <cellStyle name="Normal 6 2 2 4 2 6" xfId="5416"/>
    <cellStyle name="Normal 6 2 2 4 2 6 2" xfId="13494"/>
    <cellStyle name="Normal 6 2 2 4 2 6_Year to Date" xfId="13495"/>
    <cellStyle name="Normal 6 2 2 4 2 7" xfId="13496"/>
    <cellStyle name="Normal 6 2 2 4 2_CS Indicators" xfId="5417"/>
    <cellStyle name="Normal 6 2 2 4 3" xfId="5418"/>
    <cellStyle name="Normal 6 2 2 4 3 2" xfId="5419"/>
    <cellStyle name="Normal 6 2 2 4 3 2 2" xfId="5420"/>
    <cellStyle name="Normal 6 2 2 4 3 2 2 2" xfId="5421"/>
    <cellStyle name="Normal 6 2 2 4 3 2 2 2 2" xfId="13497"/>
    <cellStyle name="Normal 6 2 2 4 3 2 2 2_Year to Date" xfId="13498"/>
    <cellStyle name="Normal 6 2 2 4 3 2 2 3" xfId="5422"/>
    <cellStyle name="Normal 6 2 2 4 3 2 2 3 2" xfId="13499"/>
    <cellStyle name="Normal 6 2 2 4 3 2 2 3_Year to Date" xfId="13500"/>
    <cellStyle name="Normal 6 2 2 4 3 2 2 4" xfId="13501"/>
    <cellStyle name="Normal 6 2 2 4 3 2 2_CS Indicators" xfId="5423"/>
    <cellStyle name="Normal 6 2 2 4 3 2 3" xfId="5424"/>
    <cellStyle name="Normal 6 2 2 4 3 2 3 2" xfId="13502"/>
    <cellStyle name="Normal 6 2 2 4 3 2 3_Year to Date" xfId="13503"/>
    <cellStyle name="Normal 6 2 2 4 3 2 4" xfId="5425"/>
    <cellStyle name="Normal 6 2 2 4 3 2 4 2" xfId="13504"/>
    <cellStyle name="Normal 6 2 2 4 3 2 4_Year to Date" xfId="13505"/>
    <cellStyle name="Normal 6 2 2 4 3 2 5" xfId="13506"/>
    <cellStyle name="Normal 6 2 2 4 3 2_CS Indicators" xfId="5426"/>
    <cellStyle name="Normal 6 2 2 4 3 3" xfId="5427"/>
    <cellStyle name="Normal 6 2 2 4 3 3 2" xfId="5428"/>
    <cellStyle name="Normal 6 2 2 4 3 3 2 2" xfId="13507"/>
    <cellStyle name="Normal 6 2 2 4 3 3 2_Year to Date" xfId="13508"/>
    <cellStyle name="Normal 6 2 2 4 3 3 3" xfId="5429"/>
    <cellStyle name="Normal 6 2 2 4 3 3 3 2" xfId="13509"/>
    <cellStyle name="Normal 6 2 2 4 3 3 3_Year to Date" xfId="13510"/>
    <cellStyle name="Normal 6 2 2 4 3 3 4" xfId="13511"/>
    <cellStyle name="Normal 6 2 2 4 3 3_CS Indicators" xfId="5430"/>
    <cellStyle name="Normal 6 2 2 4 3 4" xfId="5431"/>
    <cellStyle name="Normal 6 2 2 4 3 4 2" xfId="13512"/>
    <cellStyle name="Normal 6 2 2 4 3 4_Year to Date" xfId="13513"/>
    <cellStyle name="Normal 6 2 2 4 3 5" xfId="5432"/>
    <cellStyle name="Normal 6 2 2 4 3 5 2" xfId="13514"/>
    <cellStyle name="Normal 6 2 2 4 3 5_Year to Date" xfId="13515"/>
    <cellStyle name="Normal 6 2 2 4 3 6" xfId="13516"/>
    <cellStyle name="Normal 6 2 2 4 3_CS Indicators" xfId="5433"/>
    <cellStyle name="Normal 6 2 2 4 4" xfId="5434"/>
    <cellStyle name="Normal 6 2 2 4 4 2" xfId="5435"/>
    <cellStyle name="Normal 6 2 2 4 4 2 2" xfId="5436"/>
    <cellStyle name="Normal 6 2 2 4 4 2 2 2" xfId="13517"/>
    <cellStyle name="Normal 6 2 2 4 4 2 2_Year to Date" xfId="13518"/>
    <cellStyle name="Normal 6 2 2 4 4 2 3" xfId="5437"/>
    <cellStyle name="Normal 6 2 2 4 4 2 3 2" xfId="13519"/>
    <cellStyle name="Normal 6 2 2 4 4 2 3_Year to Date" xfId="13520"/>
    <cellStyle name="Normal 6 2 2 4 4 2 4" xfId="13521"/>
    <cellStyle name="Normal 6 2 2 4 4 2_CS Indicators" xfId="5438"/>
    <cellStyle name="Normal 6 2 2 4 4 3" xfId="5439"/>
    <cellStyle name="Normal 6 2 2 4 4 3 2" xfId="13522"/>
    <cellStyle name="Normal 6 2 2 4 4 3_Year to Date" xfId="13523"/>
    <cellStyle name="Normal 6 2 2 4 4 4" xfId="5440"/>
    <cellStyle name="Normal 6 2 2 4 4 4 2" xfId="13524"/>
    <cellStyle name="Normal 6 2 2 4 4 4_Year to Date" xfId="13525"/>
    <cellStyle name="Normal 6 2 2 4 4 5" xfId="13526"/>
    <cellStyle name="Normal 6 2 2 4 4_CS Indicators" xfId="5441"/>
    <cellStyle name="Normal 6 2 2 4 5" xfId="5442"/>
    <cellStyle name="Normal 6 2 2 4 5 2" xfId="5443"/>
    <cellStyle name="Normal 6 2 2 4 5 2 2" xfId="13527"/>
    <cellStyle name="Normal 6 2 2 4 5 2_Year to Date" xfId="13528"/>
    <cellStyle name="Normal 6 2 2 4 5 3" xfId="5444"/>
    <cellStyle name="Normal 6 2 2 4 5 3 2" xfId="13529"/>
    <cellStyle name="Normal 6 2 2 4 5 3_Year to Date" xfId="13530"/>
    <cellStyle name="Normal 6 2 2 4 5 4" xfId="13531"/>
    <cellStyle name="Normal 6 2 2 4 5_CS Indicators" xfId="5445"/>
    <cellStyle name="Normal 6 2 2 4 6" xfId="5446"/>
    <cellStyle name="Normal 6 2 2 4 6 2" xfId="13532"/>
    <cellStyle name="Normal 6 2 2 4 6_Year to Date" xfId="13533"/>
    <cellStyle name="Normal 6 2 2 4 7" xfId="5447"/>
    <cellStyle name="Normal 6 2 2 4 7 2" xfId="13534"/>
    <cellStyle name="Normal 6 2 2 4 7_Year to Date" xfId="13535"/>
    <cellStyle name="Normal 6 2 2 4 8" xfId="13536"/>
    <cellStyle name="Normal 6 2 2 4_CS Indicators" xfId="5448"/>
    <cellStyle name="Normal 6 2 2 5" xfId="5449"/>
    <cellStyle name="Normal 6 2 2 5 2" xfId="5450"/>
    <cellStyle name="Normal 6 2 2 5 2 2" xfId="5451"/>
    <cellStyle name="Normal 6 2 2 5 2 2 2" xfId="5452"/>
    <cellStyle name="Normal 6 2 2 5 2 2 2 2" xfId="5453"/>
    <cellStyle name="Normal 6 2 2 5 2 2 2 2 2" xfId="13537"/>
    <cellStyle name="Normal 6 2 2 5 2 2 2 2_Year to Date" xfId="13538"/>
    <cellStyle name="Normal 6 2 2 5 2 2 2 3" xfId="5454"/>
    <cellStyle name="Normal 6 2 2 5 2 2 2 3 2" xfId="13539"/>
    <cellStyle name="Normal 6 2 2 5 2 2 2 3_Year to Date" xfId="13540"/>
    <cellStyle name="Normal 6 2 2 5 2 2 2 4" xfId="13541"/>
    <cellStyle name="Normal 6 2 2 5 2 2 2_CS Indicators" xfId="5455"/>
    <cellStyle name="Normal 6 2 2 5 2 2 3" xfId="5456"/>
    <cellStyle name="Normal 6 2 2 5 2 2 3 2" xfId="13542"/>
    <cellStyle name="Normal 6 2 2 5 2 2 3_Year to Date" xfId="13543"/>
    <cellStyle name="Normal 6 2 2 5 2 2 4" xfId="5457"/>
    <cellStyle name="Normal 6 2 2 5 2 2 4 2" xfId="13544"/>
    <cellStyle name="Normal 6 2 2 5 2 2 4_Year to Date" xfId="13545"/>
    <cellStyle name="Normal 6 2 2 5 2 2 5" xfId="13546"/>
    <cellStyle name="Normal 6 2 2 5 2 2_CS Indicators" xfId="5458"/>
    <cellStyle name="Normal 6 2 2 5 2 3" xfId="5459"/>
    <cellStyle name="Normal 6 2 2 5 2 3 2" xfId="5460"/>
    <cellStyle name="Normal 6 2 2 5 2 3 2 2" xfId="13547"/>
    <cellStyle name="Normal 6 2 2 5 2 3 2_Year to Date" xfId="13548"/>
    <cellStyle name="Normal 6 2 2 5 2 3 3" xfId="5461"/>
    <cellStyle name="Normal 6 2 2 5 2 3 3 2" xfId="13549"/>
    <cellStyle name="Normal 6 2 2 5 2 3 3_Year to Date" xfId="13550"/>
    <cellStyle name="Normal 6 2 2 5 2 3 4" xfId="13551"/>
    <cellStyle name="Normal 6 2 2 5 2 3_CS Indicators" xfId="5462"/>
    <cellStyle name="Normal 6 2 2 5 2 4" xfId="5463"/>
    <cellStyle name="Normal 6 2 2 5 2 4 2" xfId="13552"/>
    <cellStyle name="Normal 6 2 2 5 2 4_Year to Date" xfId="13553"/>
    <cellStyle name="Normal 6 2 2 5 2 5" xfId="5464"/>
    <cellStyle name="Normal 6 2 2 5 2 5 2" xfId="13554"/>
    <cellStyle name="Normal 6 2 2 5 2 5_Year to Date" xfId="13555"/>
    <cellStyle name="Normal 6 2 2 5 2 6" xfId="13556"/>
    <cellStyle name="Normal 6 2 2 5 2_CS Indicators" xfId="5465"/>
    <cellStyle name="Normal 6 2 2 5 3" xfId="5466"/>
    <cellStyle name="Normal 6 2 2 5 3 2" xfId="5467"/>
    <cellStyle name="Normal 6 2 2 5 3 2 2" xfId="5468"/>
    <cellStyle name="Normal 6 2 2 5 3 2 2 2" xfId="13557"/>
    <cellStyle name="Normal 6 2 2 5 3 2 2_Year to Date" xfId="13558"/>
    <cellStyle name="Normal 6 2 2 5 3 2 3" xfId="5469"/>
    <cellStyle name="Normal 6 2 2 5 3 2 3 2" xfId="13559"/>
    <cellStyle name="Normal 6 2 2 5 3 2 3_Year to Date" xfId="13560"/>
    <cellStyle name="Normal 6 2 2 5 3 2 4" xfId="13561"/>
    <cellStyle name="Normal 6 2 2 5 3 2_CS Indicators" xfId="5470"/>
    <cellStyle name="Normal 6 2 2 5 3 3" xfId="5471"/>
    <cellStyle name="Normal 6 2 2 5 3 3 2" xfId="13562"/>
    <cellStyle name="Normal 6 2 2 5 3 3_Year to Date" xfId="13563"/>
    <cellStyle name="Normal 6 2 2 5 3 4" xfId="5472"/>
    <cellStyle name="Normal 6 2 2 5 3 4 2" xfId="13564"/>
    <cellStyle name="Normal 6 2 2 5 3 4_Year to Date" xfId="13565"/>
    <cellStyle name="Normal 6 2 2 5 3 5" xfId="13566"/>
    <cellStyle name="Normal 6 2 2 5 3_CS Indicators" xfId="5473"/>
    <cellStyle name="Normal 6 2 2 5 4" xfId="5474"/>
    <cellStyle name="Normal 6 2 2 5 4 2" xfId="5475"/>
    <cellStyle name="Normal 6 2 2 5 4 2 2" xfId="13567"/>
    <cellStyle name="Normal 6 2 2 5 4 2_Year to Date" xfId="13568"/>
    <cellStyle name="Normal 6 2 2 5 4 3" xfId="5476"/>
    <cellStyle name="Normal 6 2 2 5 4 3 2" xfId="13569"/>
    <cellStyle name="Normal 6 2 2 5 4 3_Year to Date" xfId="13570"/>
    <cellStyle name="Normal 6 2 2 5 4 4" xfId="13571"/>
    <cellStyle name="Normal 6 2 2 5 4_CS Indicators" xfId="5477"/>
    <cellStyle name="Normal 6 2 2 5 5" xfId="5478"/>
    <cellStyle name="Normal 6 2 2 5 5 2" xfId="13572"/>
    <cellStyle name="Normal 6 2 2 5 5_Year to Date" xfId="13573"/>
    <cellStyle name="Normal 6 2 2 5 6" xfId="5479"/>
    <cellStyle name="Normal 6 2 2 5 6 2" xfId="13574"/>
    <cellStyle name="Normal 6 2 2 5 6_Year to Date" xfId="13575"/>
    <cellStyle name="Normal 6 2 2 5 7" xfId="13576"/>
    <cellStyle name="Normal 6 2 2 5_CS Indicators" xfId="5480"/>
    <cellStyle name="Normal 6 2 2 6" xfId="5481"/>
    <cellStyle name="Normal 6 2 2 6 2" xfId="5482"/>
    <cellStyle name="Normal 6 2 2 6 2 2" xfId="5483"/>
    <cellStyle name="Normal 6 2 2 6 2 2 2" xfId="5484"/>
    <cellStyle name="Normal 6 2 2 6 2 2 2 2" xfId="13577"/>
    <cellStyle name="Normal 6 2 2 6 2 2 2_Year to Date" xfId="13578"/>
    <cellStyle name="Normal 6 2 2 6 2 2 3" xfId="5485"/>
    <cellStyle name="Normal 6 2 2 6 2 2 3 2" xfId="13579"/>
    <cellStyle name="Normal 6 2 2 6 2 2 3_Year to Date" xfId="13580"/>
    <cellStyle name="Normal 6 2 2 6 2 2 4" xfId="13581"/>
    <cellStyle name="Normal 6 2 2 6 2 2_CS Indicators" xfId="5486"/>
    <cellStyle name="Normal 6 2 2 6 2 3" xfId="5487"/>
    <cellStyle name="Normal 6 2 2 6 2 3 2" xfId="13582"/>
    <cellStyle name="Normal 6 2 2 6 2 3_Year to Date" xfId="13583"/>
    <cellStyle name="Normal 6 2 2 6 2 4" xfId="5488"/>
    <cellStyle name="Normal 6 2 2 6 2 4 2" xfId="13584"/>
    <cellStyle name="Normal 6 2 2 6 2 4_Year to Date" xfId="13585"/>
    <cellStyle name="Normal 6 2 2 6 2 5" xfId="13586"/>
    <cellStyle name="Normal 6 2 2 6 2_CS Indicators" xfId="5489"/>
    <cellStyle name="Normal 6 2 2 6 3" xfId="5490"/>
    <cellStyle name="Normal 6 2 2 6 3 2" xfId="5491"/>
    <cellStyle name="Normal 6 2 2 6 3 2 2" xfId="13587"/>
    <cellStyle name="Normal 6 2 2 6 3 2_Year to Date" xfId="13588"/>
    <cellStyle name="Normal 6 2 2 6 3 3" xfId="5492"/>
    <cellStyle name="Normal 6 2 2 6 3 3 2" xfId="13589"/>
    <cellStyle name="Normal 6 2 2 6 3 3_Year to Date" xfId="13590"/>
    <cellStyle name="Normal 6 2 2 6 3 4" xfId="13591"/>
    <cellStyle name="Normal 6 2 2 6 3_CS Indicators" xfId="5493"/>
    <cellStyle name="Normal 6 2 2 6 4" xfId="5494"/>
    <cellStyle name="Normal 6 2 2 6 4 2" xfId="13592"/>
    <cellStyle name="Normal 6 2 2 6 4_Year to Date" xfId="13593"/>
    <cellStyle name="Normal 6 2 2 6 5" xfId="5495"/>
    <cellStyle name="Normal 6 2 2 6 5 2" xfId="13594"/>
    <cellStyle name="Normal 6 2 2 6 5_Year to Date" xfId="13595"/>
    <cellStyle name="Normal 6 2 2 6 6" xfId="13596"/>
    <cellStyle name="Normal 6 2 2 6_CS Indicators" xfId="5496"/>
    <cellStyle name="Normal 6 2 2 7" xfId="5497"/>
    <cellStyle name="Normal 6 2 2 7 2" xfId="5498"/>
    <cellStyle name="Normal 6 2 2 7 2 2" xfId="5499"/>
    <cellStyle name="Normal 6 2 2 7 2 2 2" xfId="13597"/>
    <cellStyle name="Normal 6 2 2 7 2 2_Year to Date" xfId="13598"/>
    <cellStyle name="Normal 6 2 2 7 2 3" xfId="5500"/>
    <cellStyle name="Normal 6 2 2 7 2 3 2" xfId="13599"/>
    <cellStyle name="Normal 6 2 2 7 2 3_Year to Date" xfId="13600"/>
    <cellStyle name="Normal 6 2 2 7 2 4" xfId="13601"/>
    <cellStyle name="Normal 6 2 2 7 2_CS Indicators" xfId="5501"/>
    <cellStyle name="Normal 6 2 2 7 3" xfId="5502"/>
    <cellStyle name="Normal 6 2 2 7 3 2" xfId="13602"/>
    <cellStyle name="Normal 6 2 2 7 3_Year to Date" xfId="13603"/>
    <cellStyle name="Normal 6 2 2 7 4" xfId="5503"/>
    <cellStyle name="Normal 6 2 2 7 4 2" xfId="13604"/>
    <cellStyle name="Normal 6 2 2 7 4_Year to Date" xfId="13605"/>
    <cellStyle name="Normal 6 2 2 7 5" xfId="13606"/>
    <cellStyle name="Normal 6 2 2 7_CS Indicators" xfId="5504"/>
    <cellStyle name="Normal 6 2 2 8" xfId="5505"/>
    <cellStyle name="Normal 6 2 2 8 2" xfId="5506"/>
    <cellStyle name="Normal 6 2 2 8 2 2" xfId="13607"/>
    <cellStyle name="Normal 6 2 2 8 2_Year to Date" xfId="13608"/>
    <cellStyle name="Normal 6 2 2 8 3" xfId="5507"/>
    <cellStyle name="Normal 6 2 2 8 3 2" xfId="13609"/>
    <cellStyle name="Normal 6 2 2 8 3_Year to Date" xfId="13610"/>
    <cellStyle name="Normal 6 2 2 8 4" xfId="13611"/>
    <cellStyle name="Normal 6 2 2 8_CS Indicators" xfId="5508"/>
    <cellStyle name="Normal 6 2 2 9" xfId="5509"/>
    <cellStyle name="Normal 6 2 2 9 2" xfId="13612"/>
    <cellStyle name="Normal 6 2 2 9_Year to Date" xfId="13613"/>
    <cellStyle name="Normal 6 2 2_CS Indicators" xfId="5510"/>
    <cellStyle name="Normal 6 2 3" xfId="5511"/>
    <cellStyle name="Normal 6 2 3 2" xfId="5512"/>
    <cellStyle name="Normal 6 2 3 2 2" xfId="13614"/>
    <cellStyle name="Normal 6 2 3 2 2 2" xfId="13615"/>
    <cellStyle name="Normal 6 2 3 2 2 3" xfId="13616"/>
    <cellStyle name="Normal 6 2 3 2 3" xfId="13617"/>
    <cellStyle name="Normal 6 2 3 2 4" xfId="13618"/>
    <cellStyle name="Normal 6 2 3 3" xfId="5513"/>
    <cellStyle name="Normal 6 2 3 3 2" xfId="13619"/>
    <cellStyle name="Normal 6 2 3 3 3" xfId="13620"/>
    <cellStyle name="Normal 6 2 3 4" xfId="13621"/>
    <cellStyle name="Normal 6 2 3 5" xfId="13622"/>
    <cellStyle name="Normal 6 2 4" xfId="5514"/>
    <cellStyle name="Normal 6 2 4 2" xfId="5515"/>
    <cellStyle name="Normal 6 2 4 2 2" xfId="5516"/>
    <cellStyle name="Normal 6 2 4 2 2 2" xfId="5517"/>
    <cellStyle name="Normal 6 2 4 2 2 2 2" xfId="5518"/>
    <cellStyle name="Normal 6 2 4 2 2 2 2 2" xfId="5519"/>
    <cellStyle name="Normal 6 2 4 2 2 2 2 2 2" xfId="13623"/>
    <cellStyle name="Normal 6 2 4 2 2 2 2 2_Year to Date" xfId="13624"/>
    <cellStyle name="Normal 6 2 4 2 2 2 2 3" xfId="5520"/>
    <cellStyle name="Normal 6 2 4 2 2 2 2 3 2" xfId="13625"/>
    <cellStyle name="Normal 6 2 4 2 2 2 2 3_Year to Date" xfId="13626"/>
    <cellStyle name="Normal 6 2 4 2 2 2 2 4" xfId="13627"/>
    <cellStyle name="Normal 6 2 4 2 2 2 2_CS Indicators" xfId="5521"/>
    <cellStyle name="Normal 6 2 4 2 2 2 3" xfId="5522"/>
    <cellStyle name="Normal 6 2 4 2 2 2 3 2" xfId="13628"/>
    <cellStyle name="Normal 6 2 4 2 2 2 3_Year to Date" xfId="13629"/>
    <cellStyle name="Normal 6 2 4 2 2 2 4" xfId="5523"/>
    <cellStyle name="Normal 6 2 4 2 2 2 4 2" xfId="13630"/>
    <cellStyle name="Normal 6 2 4 2 2 2 4_Year to Date" xfId="13631"/>
    <cellStyle name="Normal 6 2 4 2 2 2 5" xfId="13632"/>
    <cellStyle name="Normal 6 2 4 2 2 2_CS Indicators" xfId="5524"/>
    <cellStyle name="Normal 6 2 4 2 2 3" xfId="5525"/>
    <cellStyle name="Normal 6 2 4 2 2 3 2" xfId="5526"/>
    <cellStyle name="Normal 6 2 4 2 2 3 2 2" xfId="13633"/>
    <cellStyle name="Normal 6 2 4 2 2 3 2_Year to Date" xfId="13634"/>
    <cellStyle name="Normal 6 2 4 2 2 3 3" xfId="5527"/>
    <cellStyle name="Normal 6 2 4 2 2 3 3 2" xfId="13635"/>
    <cellStyle name="Normal 6 2 4 2 2 3 3_Year to Date" xfId="13636"/>
    <cellStyle name="Normal 6 2 4 2 2 3 4" xfId="13637"/>
    <cellStyle name="Normal 6 2 4 2 2 3_CS Indicators" xfId="5528"/>
    <cellStyle name="Normal 6 2 4 2 2 4" xfId="5529"/>
    <cellStyle name="Normal 6 2 4 2 2 4 2" xfId="13638"/>
    <cellStyle name="Normal 6 2 4 2 2 4_Year to Date" xfId="13639"/>
    <cellStyle name="Normal 6 2 4 2 2 5" xfId="5530"/>
    <cellStyle name="Normal 6 2 4 2 2 5 2" xfId="13640"/>
    <cellStyle name="Normal 6 2 4 2 2 5_Year to Date" xfId="13641"/>
    <cellStyle name="Normal 6 2 4 2 2 6" xfId="13642"/>
    <cellStyle name="Normal 6 2 4 2 2_CS Indicators" xfId="5531"/>
    <cellStyle name="Normal 6 2 4 2 3" xfId="5532"/>
    <cellStyle name="Normal 6 2 4 2 3 2" xfId="5533"/>
    <cellStyle name="Normal 6 2 4 2 3 2 2" xfId="5534"/>
    <cellStyle name="Normal 6 2 4 2 3 2 2 2" xfId="13643"/>
    <cellStyle name="Normal 6 2 4 2 3 2 2_Year to Date" xfId="13644"/>
    <cellStyle name="Normal 6 2 4 2 3 2 3" xfId="5535"/>
    <cellStyle name="Normal 6 2 4 2 3 2 3 2" xfId="13645"/>
    <cellStyle name="Normal 6 2 4 2 3 2 3_Year to Date" xfId="13646"/>
    <cellStyle name="Normal 6 2 4 2 3 2 4" xfId="13647"/>
    <cellStyle name="Normal 6 2 4 2 3 2_CS Indicators" xfId="5536"/>
    <cellStyle name="Normal 6 2 4 2 3 3" xfId="5537"/>
    <cellStyle name="Normal 6 2 4 2 3 3 2" xfId="13648"/>
    <cellStyle name="Normal 6 2 4 2 3 3_Year to Date" xfId="13649"/>
    <cellStyle name="Normal 6 2 4 2 3 4" xfId="5538"/>
    <cellStyle name="Normal 6 2 4 2 3 4 2" xfId="13650"/>
    <cellStyle name="Normal 6 2 4 2 3 4_Year to Date" xfId="13651"/>
    <cellStyle name="Normal 6 2 4 2 3 5" xfId="13652"/>
    <cellStyle name="Normal 6 2 4 2 3_CS Indicators" xfId="5539"/>
    <cellStyle name="Normal 6 2 4 2 4" xfId="5540"/>
    <cellStyle name="Normal 6 2 4 2 4 2" xfId="5541"/>
    <cellStyle name="Normal 6 2 4 2 4 2 2" xfId="13653"/>
    <cellStyle name="Normal 6 2 4 2 4 2_Year to Date" xfId="13654"/>
    <cellStyle name="Normal 6 2 4 2 4 3" xfId="5542"/>
    <cellStyle name="Normal 6 2 4 2 4 3 2" xfId="13655"/>
    <cellStyle name="Normal 6 2 4 2 4 3_Year to Date" xfId="13656"/>
    <cellStyle name="Normal 6 2 4 2 4 4" xfId="13657"/>
    <cellStyle name="Normal 6 2 4 2 4_CS Indicators" xfId="5543"/>
    <cellStyle name="Normal 6 2 4 2 5" xfId="5544"/>
    <cellStyle name="Normal 6 2 4 2 5 2" xfId="13658"/>
    <cellStyle name="Normal 6 2 4 2 5_Year to Date" xfId="13659"/>
    <cellStyle name="Normal 6 2 4 2 6" xfId="5545"/>
    <cellStyle name="Normal 6 2 4 2 6 2" xfId="13660"/>
    <cellStyle name="Normal 6 2 4 2 6_Year to Date" xfId="13661"/>
    <cellStyle name="Normal 6 2 4 2 7" xfId="13662"/>
    <cellStyle name="Normal 6 2 4 2_CS Indicators" xfId="5546"/>
    <cellStyle name="Normal 6 2 4 3" xfId="5547"/>
    <cellStyle name="Normal 6 2 4 3 2" xfId="5548"/>
    <cellStyle name="Normal 6 2 4 3 2 2" xfId="5549"/>
    <cellStyle name="Normal 6 2 4 3 2 2 2" xfId="5550"/>
    <cellStyle name="Normal 6 2 4 3 2 2 2 2" xfId="13663"/>
    <cellStyle name="Normal 6 2 4 3 2 2 2_Year to Date" xfId="13664"/>
    <cellStyle name="Normal 6 2 4 3 2 2 3" xfId="5551"/>
    <cellStyle name="Normal 6 2 4 3 2 2 3 2" xfId="13665"/>
    <cellStyle name="Normal 6 2 4 3 2 2 3_Year to Date" xfId="13666"/>
    <cellStyle name="Normal 6 2 4 3 2 2 4" xfId="13667"/>
    <cellStyle name="Normal 6 2 4 3 2 2_CS Indicators" xfId="5552"/>
    <cellStyle name="Normal 6 2 4 3 2 3" xfId="5553"/>
    <cellStyle name="Normal 6 2 4 3 2 3 2" xfId="13668"/>
    <cellStyle name="Normal 6 2 4 3 2 3_Year to Date" xfId="13669"/>
    <cellStyle name="Normal 6 2 4 3 2 4" xfId="5554"/>
    <cellStyle name="Normal 6 2 4 3 2 4 2" xfId="13670"/>
    <cellStyle name="Normal 6 2 4 3 2 4_Year to Date" xfId="13671"/>
    <cellStyle name="Normal 6 2 4 3 2 5" xfId="13672"/>
    <cellStyle name="Normal 6 2 4 3 2_CS Indicators" xfId="5555"/>
    <cellStyle name="Normal 6 2 4 3 3" xfId="5556"/>
    <cellStyle name="Normal 6 2 4 3 3 2" xfId="5557"/>
    <cellStyle name="Normal 6 2 4 3 3 2 2" xfId="13673"/>
    <cellStyle name="Normal 6 2 4 3 3 2_Year to Date" xfId="13674"/>
    <cellStyle name="Normal 6 2 4 3 3 3" xfId="5558"/>
    <cellStyle name="Normal 6 2 4 3 3 3 2" xfId="13675"/>
    <cellStyle name="Normal 6 2 4 3 3 3_Year to Date" xfId="13676"/>
    <cellStyle name="Normal 6 2 4 3 3 4" xfId="13677"/>
    <cellStyle name="Normal 6 2 4 3 3_CS Indicators" xfId="5559"/>
    <cellStyle name="Normal 6 2 4 3 4" xfId="5560"/>
    <cellStyle name="Normal 6 2 4 3 4 2" xfId="13678"/>
    <cellStyle name="Normal 6 2 4 3 4_Year to Date" xfId="13679"/>
    <cellStyle name="Normal 6 2 4 3 5" xfId="5561"/>
    <cellStyle name="Normal 6 2 4 3 5 2" xfId="13680"/>
    <cellStyle name="Normal 6 2 4 3 5_Year to Date" xfId="13681"/>
    <cellStyle name="Normal 6 2 4 3 6" xfId="13682"/>
    <cellStyle name="Normal 6 2 4 3_CS Indicators" xfId="5562"/>
    <cellStyle name="Normal 6 2 4 4" xfId="5563"/>
    <cellStyle name="Normal 6 2 4 4 2" xfId="5564"/>
    <cellStyle name="Normal 6 2 4 4 2 2" xfId="5565"/>
    <cellStyle name="Normal 6 2 4 4 2 2 2" xfId="13683"/>
    <cellStyle name="Normal 6 2 4 4 2 2_Year to Date" xfId="13684"/>
    <cellStyle name="Normal 6 2 4 4 2 3" xfId="5566"/>
    <cellStyle name="Normal 6 2 4 4 2 3 2" xfId="13685"/>
    <cellStyle name="Normal 6 2 4 4 2 3_Year to Date" xfId="13686"/>
    <cellStyle name="Normal 6 2 4 4 2 4" xfId="13687"/>
    <cellStyle name="Normal 6 2 4 4 2_CS Indicators" xfId="5567"/>
    <cellStyle name="Normal 6 2 4 4 3" xfId="5568"/>
    <cellStyle name="Normal 6 2 4 4 3 2" xfId="13688"/>
    <cellStyle name="Normal 6 2 4 4 3_Year to Date" xfId="13689"/>
    <cellStyle name="Normal 6 2 4 4 4" xfId="5569"/>
    <cellStyle name="Normal 6 2 4 4 4 2" xfId="13690"/>
    <cellStyle name="Normal 6 2 4 4 4_Year to Date" xfId="13691"/>
    <cellStyle name="Normal 6 2 4 4 5" xfId="13692"/>
    <cellStyle name="Normal 6 2 4 4_CS Indicators" xfId="5570"/>
    <cellStyle name="Normal 6 2 4 5" xfId="5571"/>
    <cellStyle name="Normal 6 2 4 5 2" xfId="5572"/>
    <cellStyle name="Normal 6 2 4 5 2 2" xfId="13693"/>
    <cellStyle name="Normal 6 2 4 5 2_Year to Date" xfId="13694"/>
    <cellStyle name="Normal 6 2 4 5 3" xfId="5573"/>
    <cellStyle name="Normal 6 2 4 5 3 2" xfId="13695"/>
    <cellStyle name="Normal 6 2 4 5 3_Year to Date" xfId="13696"/>
    <cellStyle name="Normal 6 2 4 5 4" xfId="13697"/>
    <cellStyle name="Normal 6 2 4 5_CS Indicators" xfId="5574"/>
    <cellStyle name="Normal 6 2 4 6" xfId="5575"/>
    <cellStyle name="Normal 6 2 4 6 2" xfId="13698"/>
    <cellStyle name="Normal 6 2 4 6_Year to Date" xfId="13699"/>
    <cellStyle name="Normal 6 2 4 7" xfId="5576"/>
    <cellStyle name="Normal 6 2 4 7 2" xfId="13700"/>
    <cellStyle name="Normal 6 2 4 7_Year to Date" xfId="13701"/>
    <cellStyle name="Normal 6 2 4 8" xfId="13702"/>
    <cellStyle name="Normal 6 2 4_CS Indicators" xfId="5577"/>
    <cellStyle name="Normal 6 2 5" xfId="5578"/>
    <cellStyle name="Normal 6 2 5 2" xfId="5579"/>
    <cellStyle name="Normal 6 2 5 2 2" xfId="5580"/>
    <cellStyle name="Normal 6 2 5 2 2 2" xfId="5581"/>
    <cellStyle name="Normal 6 2 5 2 2 2 2" xfId="5582"/>
    <cellStyle name="Normal 6 2 5 2 2 2 2 2" xfId="5583"/>
    <cellStyle name="Normal 6 2 5 2 2 2 2 2 2" xfId="13703"/>
    <cellStyle name="Normal 6 2 5 2 2 2 2 2_Year to Date" xfId="13704"/>
    <cellStyle name="Normal 6 2 5 2 2 2 2 3" xfId="5584"/>
    <cellStyle name="Normal 6 2 5 2 2 2 2 3 2" xfId="13705"/>
    <cellStyle name="Normal 6 2 5 2 2 2 2 3_Year to Date" xfId="13706"/>
    <cellStyle name="Normal 6 2 5 2 2 2 2 4" xfId="13707"/>
    <cellStyle name="Normal 6 2 5 2 2 2 2_CS Indicators" xfId="5585"/>
    <cellStyle name="Normal 6 2 5 2 2 2 3" xfId="5586"/>
    <cellStyle name="Normal 6 2 5 2 2 2 3 2" xfId="13708"/>
    <cellStyle name="Normal 6 2 5 2 2 2 3_Year to Date" xfId="13709"/>
    <cellStyle name="Normal 6 2 5 2 2 2 4" xfId="5587"/>
    <cellStyle name="Normal 6 2 5 2 2 2 4 2" xfId="13710"/>
    <cellStyle name="Normal 6 2 5 2 2 2 4_Year to Date" xfId="13711"/>
    <cellStyle name="Normal 6 2 5 2 2 2 5" xfId="13712"/>
    <cellStyle name="Normal 6 2 5 2 2 2_CS Indicators" xfId="5588"/>
    <cellStyle name="Normal 6 2 5 2 2 3" xfId="5589"/>
    <cellStyle name="Normal 6 2 5 2 2 3 2" xfId="5590"/>
    <cellStyle name="Normal 6 2 5 2 2 3 2 2" xfId="13713"/>
    <cellStyle name="Normal 6 2 5 2 2 3 2_Year to Date" xfId="13714"/>
    <cellStyle name="Normal 6 2 5 2 2 3 3" xfId="5591"/>
    <cellStyle name="Normal 6 2 5 2 2 3 3 2" xfId="13715"/>
    <cellStyle name="Normal 6 2 5 2 2 3 3_Year to Date" xfId="13716"/>
    <cellStyle name="Normal 6 2 5 2 2 3 4" xfId="13717"/>
    <cellStyle name="Normal 6 2 5 2 2 3_CS Indicators" xfId="5592"/>
    <cellStyle name="Normal 6 2 5 2 2 4" xfId="5593"/>
    <cellStyle name="Normal 6 2 5 2 2 4 2" xfId="13718"/>
    <cellStyle name="Normal 6 2 5 2 2 4_Year to Date" xfId="13719"/>
    <cellStyle name="Normal 6 2 5 2 2 5" xfId="5594"/>
    <cellStyle name="Normal 6 2 5 2 2 5 2" xfId="13720"/>
    <cellStyle name="Normal 6 2 5 2 2 5_Year to Date" xfId="13721"/>
    <cellStyle name="Normal 6 2 5 2 2 6" xfId="13722"/>
    <cellStyle name="Normal 6 2 5 2 2_CS Indicators" xfId="5595"/>
    <cellStyle name="Normal 6 2 5 2 3" xfId="5596"/>
    <cellStyle name="Normal 6 2 5 2 3 2" xfId="5597"/>
    <cellStyle name="Normal 6 2 5 2 3 2 2" xfId="5598"/>
    <cellStyle name="Normal 6 2 5 2 3 2 2 2" xfId="13723"/>
    <cellStyle name="Normal 6 2 5 2 3 2 2_Year to Date" xfId="13724"/>
    <cellStyle name="Normal 6 2 5 2 3 2 3" xfId="5599"/>
    <cellStyle name="Normal 6 2 5 2 3 2 3 2" xfId="13725"/>
    <cellStyle name="Normal 6 2 5 2 3 2 3_Year to Date" xfId="13726"/>
    <cellStyle name="Normal 6 2 5 2 3 2 4" xfId="13727"/>
    <cellStyle name="Normal 6 2 5 2 3 2_CS Indicators" xfId="5600"/>
    <cellStyle name="Normal 6 2 5 2 3 3" xfId="5601"/>
    <cellStyle name="Normal 6 2 5 2 3 3 2" xfId="13728"/>
    <cellStyle name="Normal 6 2 5 2 3 3_Year to Date" xfId="13729"/>
    <cellStyle name="Normal 6 2 5 2 3 4" xfId="5602"/>
    <cellStyle name="Normal 6 2 5 2 3 4 2" xfId="13730"/>
    <cellStyle name="Normal 6 2 5 2 3 4_Year to Date" xfId="13731"/>
    <cellStyle name="Normal 6 2 5 2 3 5" xfId="13732"/>
    <cellStyle name="Normal 6 2 5 2 3_CS Indicators" xfId="5603"/>
    <cellStyle name="Normal 6 2 5 2 4" xfId="5604"/>
    <cellStyle name="Normal 6 2 5 2 4 2" xfId="5605"/>
    <cellStyle name="Normal 6 2 5 2 4 2 2" xfId="13733"/>
    <cellStyle name="Normal 6 2 5 2 4 2_Year to Date" xfId="13734"/>
    <cellStyle name="Normal 6 2 5 2 4 3" xfId="5606"/>
    <cellStyle name="Normal 6 2 5 2 4 3 2" xfId="13735"/>
    <cellStyle name="Normal 6 2 5 2 4 3_Year to Date" xfId="13736"/>
    <cellStyle name="Normal 6 2 5 2 4 4" xfId="13737"/>
    <cellStyle name="Normal 6 2 5 2 4_CS Indicators" xfId="5607"/>
    <cellStyle name="Normal 6 2 5 2 5" xfId="5608"/>
    <cellStyle name="Normal 6 2 5 2 5 2" xfId="13738"/>
    <cellStyle name="Normal 6 2 5 2 5_Year to Date" xfId="13739"/>
    <cellStyle name="Normal 6 2 5 2 6" xfId="5609"/>
    <cellStyle name="Normal 6 2 5 2 6 2" xfId="13740"/>
    <cellStyle name="Normal 6 2 5 2 6_Year to Date" xfId="13741"/>
    <cellStyle name="Normal 6 2 5 2 7" xfId="13742"/>
    <cellStyle name="Normal 6 2 5 2_CS Indicators" xfId="5610"/>
    <cellStyle name="Normal 6 2 5 3" xfId="5611"/>
    <cellStyle name="Normal 6 2 5 3 2" xfId="5612"/>
    <cellStyle name="Normal 6 2 5 3 2 2" xfId="5613"/>
    <cellStyle name="Normal 6 2 5 3 2 2 2" xfId="5614"/>
    <cellStyle name="Normal 6 2 5 3 2 2 2 2" xfId="13743"/>
    <cellStyle name="Normal 6 2 5 3 2 2 2_Year to Date" xfId="13744"/>
    <cellStyle name="Normal 6 2 5 3 2 2 3" xfId="5615"/>
    <cellStyle name="Normal 6 2 5 3 2 2 3 2" xfId="13745"/>
    <cellStyle name="Normal 6 2 5 3 2 2 3_Year to Date" xfId="13746"/>
    <cellStyle name="Normal 6 2 5 3 2 2 4" xfId="13747"/>
    <cellStyle name="Normal 6 2 5 3 2 2_CS Indicators" xfId="5616"/>
    <cellStyle name="Normal 6 2 5 3 2 3" xfId="5617"/>
    <cellStyle name="Normal 6 2 5 3 2 3 2" xfId="13748"/>
    <cellStyle name="Normal 6 2 5 3 2 3_Year to Date" xfId="13749"/>
    <cellStyle name="Normal 6 2 5 3 2 4" xfId="5618"/>
    <cellStyle name="Normal 6 2 5 3 2 4 2" xfId="13750"/>
    <cellStyle name="Normal 6 2 5 3 2 4_Year to Date" xfId="13751"/>
    <cellStyle name="Normal 6 2 5 3 2 5" xfId="13752"/>
    <cellStyle name="Normal 6 2 5 3 2_CS Indicators" xfId="5619"/>
    <cellStyle name="Normal 6 2 5 3 3" xfId="5620"/>
    <cellStyle name="Normal 6 2 5 3 3 2" xfId="5621"/>
    <cellStyle name="Normal 6 2 5 3 3 2 2" xfId="13753"/>
    <cellStyle name="Normal 6 2 5 3 3 2_Year to Date" xfId="13754"/>
    <cellStyle name="Normal 6 2 5 3 3 3" xfId="5622"/>
    <cellStyle name="Normal 6 2 5 3 3 3 2" xfId="13755"/>
    <cellStyle name="Normal 6 2 5 3 3 3_Year to Date" xfId="13756"/>
    <cellStyle name="Normal 6 2 5 3 3 4" xfId="13757"/>
    <cellStyle name="Normal 6 2 5 3 3_CS Indicators" xfId="5623"/>
    <cellStyle name="Normal 6 2 5 3 4" xfId="5624"/>
    <cellStyle name="Normal 6 2 5 3 4 2" xfId="13758"/>
    <cellStyle name="Normal 6 2 5 3 4_Year to Date" xfId="13759"/>
    <cellStyle name="Normal 6 2 5 3 5" xfId="5625"/>
    <cellStyle name="Normal 6 2 5 3 5 2" xfId="13760"/>
    <cellStyle name="Normal 6 2 5 3 5_Year to Date" xfId="13761"/>
    <cellStyle name="Normal 6 2 5 3 6" xfId="13762"/>
    <cellStyle name="Normal 6 2 5 3_CS Indicators" xfId="5626"/>
    <cellStyle name="Normal 6 2 5 4" xfId="5627"/>
    <cellStyle name="Normal 6 2 5 4 2" xfId="5628"/>
    <cellStyle name="Normal 6 2 5 4 2 2" xfId="5629"/>
    <cellStyle name="Normal 6 2 5 4 2 2 2" xfId="13763"/>
    <cellStyle name="Normal 6 2 5 4 2 2_Year to Date" xfId="13764"/>
    <cellStyle name="Normal 6 2 5 4 2 3" xfId="5630"/>
    <cellStyle name="Normal 6 2 5 4 2 3 2" xfId="13765"/>
    <cellStyle name="Normal 6 2 5 4 2 3_Year to Date" xfId="13766"/>
    <cellStyle name="Normal 6 2 5 4 2 4" xfId="13767"/>
    <cellStyle name="Normal 6 2 5 4 2_CS Indicators" xfId="5631"/>
    <cellStyle name="Normal 6 2 5 4 3" xfId="5632"/>
    <cellStyle name="Normal 6 2 5 4 3 2" xfId="13768"/>
    <cellStyle name="Normal 6 2 5 4 3_Year to Date" xfId="13769"/>
    <cellStyle name="Normal 6 2 5 4 4" xfId="5633"/>
    <cellStyle name="Normal 6 2 5 4 4 2" xfId="13770"/>
    <cellStyle name="Normal 6 2 5 4 4_Year to Date" xfId="13771"/>
    <cellStyle name="Normal 6 2 5 4 5" xfId="13772"/>
    <cellStyle name="Normal 6 2 5 4_CS Indicators" xfId="5634"/>
    <cellStyle name="Normal 6 2 5 5" xfId="5635"/>
    <cellStyle name="Normal 6 2 5 5 2" xfId="5636"/>
    <cellStyle name="Normal 6 2 5 5 2 2" xfId="13773"/>
    <cellStyle name="Normal 6 2 5 5 2_Year to Date" xfId="13774"/>
    <cellStyle name="Normal 6 2 5 5 3" xfId="5637"/>
    <cellStyle name="Normal 6 2 5 5 3 2" xfId="13775"/>
    <cellStyle name="Normal 6 2 5 5 3_Year to Date" xfId="13776"/>
    <cellStyle name="Normal 6 2 5 5 4" xfId="13777"/>
    <cellStyle name="Normal 6 2 5 5_CS Indicators" xfId="5638"/>
    <cellStyle name="Normal 6 2 5 6" xfId="5639"/>
    <cellStyle name="Normal 6 2 5 6 2" xfId="13778"/>
    <cellStyle name="Normal 6 2 5 6_Year to Date" xfId="13779"/>
    <cellStyle name="Normal 6 2 5 7" xfId="5640"/>
    <cellStyle name="Normal 6 2 5 7 2" xfId="13780"/>
    <cellStyle name="Normal 6 2 5 7_Year to Date" xfId="13781"/>
    <cellStyle name="Normal 6 2 5 8" xfId="13782"/>
    <cellStyle name="Normal 6 2 5_CS Indicators" xfId="5641"/>
    <cellStyle name="Normal 6 2 6" xfId="5642"/>
    <cellStyle name="Normal 6 2 6 2" xfId="5643"/>
    <cellStyle name="Normal 6 2 6 2 2" xfId="5644"/>
    <cellStyle name="Normal 6 2 6 2 2 2" xfId="5645"/>
    <cellStyle name="Normal 6 2 6 2 2 2 2" xfId="5646"/>
    <cellStyle name="Normal 6 2 6 2 2 2 2 2" xfId="5647"/>
    <cellStyle name="Normal 6 2 6 2 2 2 2 2 2" xfId="13783"/>
    <cellStyle name="Normal 6 2 6 2 2 2 2 2_Year to Date" xfId="13784"/>
    <cellStyle name="Normal 6 2 6 2 2 2 2 3" xfId="5648"/>
    <cellStyle name="Normal 6 2 6 2 2 2 2 3 2" xfId="13785"/>
    <cellStyle name="Normal 6 2 6 2 2 2 2 3_Year to Date" xfId="13786"/>
    <cellStyle name="Normal 6 2 6 2 2 2 2 4" xfId="13787"/>
    <cellStyle name="Normal 6 2 6 2 2 2 2_CS Indicators" xfId="5649"/>
    <cellStyle name="Normal 6 2 6 2 2 2 3" xfId="5650"/>
    <cellStyle name="Normal 6 2 6 2 2 2 3 2" xfId="13788"/>
    <cellStyle name="Normal 6 2 6 2 2 2 3_Year to Date" xfId="13789"/>
    <cellStyle name="Normal 6 2 6 2 2 2 4" xfId="5651"/>
    <cellStyle name="Normal 6 2 6 2 2 2 4 2" xfId="13790"/>
    <cellStyle name="Normal 6 2 6 2 2 2 4_Year to Date" xfId="13791"/>
    <cellStyle name="Normal 6 2 6 2 2 2 5" xfId="13792"/>
    <cellStyle name="Normal 6 2 6 2 2 2_CS Indicators" xfId="5652"/>
    <cellStyle name="Normal 6 2 6 2 2 3" xfId="5653"/>
    <cellStyle name="Normal 6 2 6 2 2 3 2" xfId="5654"/>
    <cellStyle name="Normal 6 2 6 2 2 3 2 2" xfId="13793"/>
    <cellStyle name="Normal 6 2 6 2 2 3 2_Year to Date" xfId="13794"/>
    <cellStyle name="Normal 6 2 6 2 2 3 3" xfId="5655"/>
    <cellStyle name="Normal 6 2 6 2 2 3 3 2" xfId="13795"/>
    <cellStyle name="Normal 6 2 6 2 2 3 3_Year to Date" xfId="13796"/>
    <cellStyle name="Normal 6 2 6 2 2 3 4" xfId="13797"/>
    <cellStyle name="Normal 6 2 6 2 2 3_CS Indicators" xfId="5656"/>
    <cellStyle name="Normal 6 2 6 2 2 4" xfId="5657"/>
    <cellStyle name="Normal 6 2 6 2 2 4 2" xfId="13798"/>
    <cellStyle name="Normal 6 2 6 2 2 4_Year to Date" xfId="13799"/>
    <cellStyle name="Normal 6 2 6 2 2 5" xfId="5658"/>
    <cellStyle name="Normal 6 2 6 2 2 5 2" xfId="13800"/>
    <cellStyle name="Normal 6 2 6 2 2 5_Year to Date" xfId="13801"/>
    <cellStyle name="Normal 6 2 6 2 2 6" xfId="13802"/>
    <cellStyle name="Normal 6 2 6 2 2_CS Indicators" xfId="5659"/>
    <cellStyle name="Normal 6 2 6 2 3" xfId="5660"/>
    <cellStyle name="Normal 6 2 6 2 3 2" xfId="5661"/>
    <cellStyle name="Normal 6 2 6 2 3 2 2" xfId="5662"/>
    <cellStyle name="Normal 6 2 6 2 3 2 2 2" xfId="13803"/>
    <cellStyle name="Normal 6 2 6 2 3 2 2_Year to Date" xfId="13804"/>
    <cellStyle name="Normal 6 2 6 2 3 2 3" xfId="5663"/>
    <cellStyle name="Normal 6 2 6 2 3 2 3 2" xfId="13805"/>
    <cellStyle name="Normal 6 2 6 2 3 2 3_Year to Date" xfId="13806"/>
    <cellStyle name="Normal 6 2 6 2 3 2 4" xfId="13807"/>
    <cellStyle name="Normal 6 2 6 2 3 2_CS Indicators" xfId="5664"/>
    <cellStyle name="Normal 6 2 6 2 3 3" xfId="5665"/>
    <cellStyle name="Normal 6 2 6 2 3 3 2" xfId="13808"/>
    <cellStyle name="Normal 6 2 6 2 3 3_Year to Date" xfId="13809"/>
    <cellStyle name="Normal 6 2 6 2 3 4" xfId="5666"/>
    <cellStyle name="Normal 6 2 6 2 3 4 2" xfId="13810"/>
    <cellStyle name="Normal 6 2 6 2 3 4_Year to Date" xfId="13811"/>
    <cellStyle name="Normal 6 2 6 2 3 5" xfId="13812"/>
    <cellStyle name="Normal 6 2 6 2 3_CS Indicators" xfId="5667"/>
    <cellStyle name="Normal 6 2 6 2 4" xfId="5668"/>
    <cellStyle name="Normal 6 2 6 2 4 2" xfId="5669"/>
    <cellStyle name="Normal 6 2 6 2 4 2 2" xfId="13813"/>
    <cellStyle name="Normal 6 2 6 2 4 2_Year to Date" xfId="13814"/>
    <cellStyle name="Normal 6 2 6 2 4 3" xfId="5670"/>
    <cellStyle name="Normal 6 2 6 2 4 3 2" xfId="13815"/>
    <cellStyle name="Normal 6 2 6 2 4 3_Year to Date" xfId="13816"/>
    <cellStyle name="Normal 6 2 6 2 4 4" xfId="13817"/>
    <cellStyle name="Normal 6 2 6 2 4_CS Indicators" xfId="5671"/>
    <cellStyle name="Normal 6 2 6 2 5" xfId="5672"/>
    <cellStyle name="Normal 6 2 6 2 5 2" xfId="13818"/>
    <cellStyle name="Normal 6 2 6 2 5_Year to Date" xfId="13819"/>
    <cellStyle name="Normal 6 2 6 2 6" xfId="5673"/>
    <cellStyle name="Normal 6 2 6 2 6 2" xfId="13820"/>
    <cellStyle name="Normal 6 2 6 2 6_Year to Date" xfId="13821"/>
    <cellStyle name="Normal 6 2 6 2 7" xfId="13822"/>
    <cellStyle name="Normal 6 2 6 2_CS Indicators" xfId="5674"/>
    <cellStyle name="Normal 6 2 6 3" xfId="5675"/>
    <cellStyle name="Normal 6 2 6 3 2" xfId="5676"/>
    <cellStyle name="Normal 6 2 6 3 2 2" xfId="5677"/>
    <cellStyle name="Normal 6 2 6 3 2 2 2" xfId="5678"/>
    <cellStyle name="Normal 6 2 6 3 2 2 2 2" xfId="13823"/>
    <cellStyle name="Normal 6 2 6 3 2 2 2_Year to Date" xfId="13824"/>
    <cellStyle name="Normal 6 2 6 3 2 2 3" xfId="5679"/>
    <cellStyle name="Normal 6 2 6 3 2 2 3 2" xfId="13825"/>
    <cellStyle name="Normal 6 2 6 3 2 2 3_Year to Date" xfId="13826"/>
    <cellStyle name="Normal 6 2 6 3 2 2 4" xfId="13827"/>
    <cellStyle name="Normal 6 2 6 3 2 2_CS Indicators" xfId="5680"/>
    <cellStyle name="Normal 6 2 6 3 2 3" xfId="5681"/>
    <cellStyle name="Normal 6 2 6 3 2 3 2" xfId="13828"/>
    <cellStyle name="Normal 6 2 6 3 2 3_Year to Date" xfId="13829"/>
    <cellStyle name="Normal 6 2 6 3 2 4" xfId="5682"/>
    <cellStyle name="Normal 6 2 6 3 2 4 2" xfId="13830"/>
    <cellStyle name="Normal 6 2 6 3 2 4_Year to Date" xfId="13831"/>
    <cellStyle name="Normal 6 2 6 3 2 5" xfId="13832"/>
    <cellStyle name="Normal 6 2 6 3 2_CS Indicators" xfId="5683"/>
    <cellStyle name="Normal 6 2 6 3 3" xfId="5684"/>
    <cellStyle name="Normal 6 2 6 3 3 2" xfId="5685"/>
    <cellStyle name="Normal 6 2 6 3 3 2 2" xfId="13833"/>
    <cellStyle name="Normal 6 2 6 3 3 2_Year to Date" xfId="13834"/>
    <cellStyle name="Normal 6 2 6 3 3 3" xfId="5686"/>
    <cellStyle name="Normal 6 2 6 3 3 3 2" xfId="13835"/>
    <cellStyle name="Normal 6 2 6 3 3 3_Year to Date" xfId="13836"/>
    <cellStyle name="Normal 6 2 6 3 3 4" xfId="13837"/>
    <cellStyle name="Normal 6 2 6 3 3_CS Indicators" xfId="5687"/>
    <cellStyle name="Normal 6 2 6 3 4" xfId="5688"/>
    <cellStyle name="Normal 6 2 6 3 4 2" xfId="13838"/>
    <cellStyle name="Normal 6 2 6 3 4_Year to Date" xfId="13839"/>
    <cellStyle name="Normal 6 2 6 3 5" xfId="5689"/>
    <cellStyle name="Normal 6 2 6 3 5 2" xfId="13840"/>
    <cellStyle name="Normal 6 2 6 3 5_Year to Date" xfId="13841"/>
    <cellStyle name="Normal 6 2 6 3 6" xfId="13842"/>
    <cellStyle name="Normal 6 2 6 3_CS Indicators" xfId="5690"/>
    <cellStyle name="Normal 6 2 6 4" xfId="5691"/>
    <cellStyle name="Normal 6 2 6 4 2" xfId="5692"/>
    <cellStyle name="Normal 6 2 6 4 2 2" xfId="5693"/>
    <cellStyle name="Normal 6 2 6 4 2 2 2" xfId="13843"/>
    <cellStyle name="Normal 6 2 6 4 2 2_Year to Date" xfId="13844"/>
    <cellStyle name="Normal 6 2 6 4 2 3" xfId="5694"/>
    <cellStyle name="Normal 6 2 6 4 2 3 2" xfId="13845"/>
    <cellStyle name="Normal 6 2 6 4 2 3_Year to Date" xfId="13846"/>
    <cellStyle name="Normal 6 2 6 4 2 4" xfId="13847"/>
    <cellStyle name="Normal 6 2 6 4 2_CS Indicators" xfId="5695"/>
    <cellStyle name="Normal 6 2 6 4 3" xfId="5696"/>
    <cellStyle name="Normal 6 2 6 4 3 2" xfId="13848"/>
    <cellStyle name="Normal 6 2 6 4 3_Year to Date" xfId="13849"/>
    <cellStyle name="Normal 6 2 6 4 4" xfId="5697"/>
    <cellStyle name="Normal 6 2 6 4 4 2" xfId="13850"/>
    <cellStyle name="Normal 6 2 6 4 4_Year to Date" xfId="13851"/>
    <cellStyle name="Normal 6 2 6 4 5" xfId="13852"/>
    <cellStyle name="Normal 6 2 6 4_CS Indicators" xfId="5698"/>
    <cellStyle name="Normal 6 2 6 5" xfId="5699"/>
    <cellStyle name="Normal 6 2 6 5 2" xfId="5700"/>
    <cellStyle name="Normal 6 2 6 5 2 2" xfId="13853"/>
    <cellStyle name="Normal 6 2 6 5 2_Year to Date" xfId="13854"/>
    <cellStyle name="Normal 6 2 6 5 3" xfId="5701"/>
    <cellStyle name="Normal 6 2 6 5 3 2" xfId="13855"/>
    <cellStyle name="Normal 6 2 6 5 3_Year to Date" xfId="13856"/>
    <cellStyle name="Normal 6 2 6 5 4" xfId="13857"/>
    <cellStyle name="Normal 6 2 6 5_CS Indicators" xfId="5702"/>
    <cellStyle name="Normal 6 2 6 6" xfId="5703"/>
    <cellStyle name="Normal 6 2 6 6 2" xfId="13858"/>
    <cellStyle name="Normal 6 2 6 6_Year to Date" xfId="13859"/>
    <cellStyle name="Normal 6 2 6 7" xfId="5704"/>
    <cellStyle name="Normal 6 2 6 7 2" xfId="13860"/>
    <cellStyle name="Normal 6 2 6 7_Year to Date" xfId="13861"/>
    <cellStyle name="Normal 6 2 6 8" xfId="13862"/>
    <cellStyle name="Normal 6 2 6_CS Indicators" xfId="5705"/>
    <cellStyle name="Normal 6 2 7" xfId="5706"/>
    <cellStyle name="Normal 6 2 7 2" xfId="5707"/>
    <cellStyle name="Normal 6 2 7 2 2" xfId="5708"/>
    <cellStyle name="Normal 6 2 7 2 2 2" xfId="5709"/>
    <cellStyle name="Normal 6 2 7 2 2 2 2" xfId="5710"/>
    <cellStyle name="Normal 6 2 7 2 2 2 2 2" xfId="13863"/>
    <cellStyle name="Normal 6 2 7 2 2 2 2_Year to Date" xfId="13864"/>
    <cellStyle name="Normal 6 2 7 2 2 2 3" xfId="5711"/>
    <cellStyle name="Normal 6 2 7 2 2 2 3 2" xfId="13865"/>
    <cellStyle name="Normal 6 2 7 2 2 2 3_Year to Date" xfId="13866"/>
    <cellStyle name="Normal 6 2 7 2 2 2 4" xfId="13867"/>
    <cellStyle name="Normal 6 2 7 2 2 2_CS Indicators" xfId="5712"/>
    <cellStyle name="Normal 6 2 7 2 2 3" xfId="5713"/>
    <cellStyle name="Normal 6 2 7 2 2 3 2" xfId="13868"/>
    <cellStyle name="Normal 6 2 7 2 2 3_Year to Date" xfId="13869"/>
    <cellStyle name="Normal 6 2 7 2 2 4" xfId="5714"/>
    <cellStyle name="Normal 6 2 7 2 2 4 2" xfId="13870"/>
    <cellStyle name="Normal 6 2 7 2 2 4_Year to Date" xfId="13871"/>
    <cellStyle name="Normal 6 2 7 2 2 5" xfId="13872"/>
    <cellStyle name="Normal 6 2 7 2 2_CS Indicators" xfId="5715"/>
    <cellStyle name="Normal 6 2 7 2 3" xfId="5716"/>
    <cellStyle name="Normal 6 2 7 2 3 2" xfId="5717"/>
    <cellStyle name="Normal 6 2 7 2 3 2 2" xfId="13873"/>
    <cellStyle name="Normal 6 2 7 2 3 2_Year to Date" xfId="13874"/>
    <cellStyle name="Normal 6 2 7 2 3 3" xfId="5718"/>
    <cellStyle name="Normal 6 2 7 2 3 3 2" xfId="13875"/>
    <cellStyle name="Normal 6 2 7 2 3 3_Year to Date" xfId="13876"/>
    <cellStyle name="Normal 6 2 7 2 3 4" xfId="13877"/>
    <cellStyle name="Normal 6 2 7 2 3_CS Indicators" xfId="5719"/>
    <cellStyle name="Normal 6 2 7 2 4" xfId="5720"/>
    <cellStyle name="Normal 6 2 7 2 4 2" xfId="13878"/>
    <cellStyle name="Normal 6 2 7 2 4_Year to Date" xfId="13879"/>
    <cellStyle name="Normal 6 2 7 2 5" xfId="5721"/>
    <cellStyle name="Normal 6 2 7 2 5 2" xfId="13880"/>
    <cellStyle name="Normal 6 2 7 2 5_Year to Date" xfId="13881"/>
    <cellStyle name="Normal 6 2 7 2 6" xfId="13882"/>
    <cellStyle name="Normal 6 2 7 2_CS Indicators" xfId="5722"/>
    <cellStyle name="Normal 6 2 7 3" xfId="5723"/>
    <cellStyle name="Normal 6 2 7 3 2" xfId="5724"/>
    <cellStyle name="Normal 6 2 7 3 2 2" xfId="5725"/>
    <cellStyle name="Normal 6 2 7 3 2 2 2" xfId="13883"/>
    <cellStyle name="Normal 6 2 7 3 2 2_Year to Date" xfId="13884"/>
    <cellStyle name="Normal 6 2 7 3 2 3" xfId="5726"/>
    <cellStyle name="Normal 6 2 7 3 2 3 2" xfId="13885"/>
    <cellStyle name="Normal 6 2 7 3 2 3_Year to Date" xfId="13886"/>
    <cellStyle name="Normal 6 2 7 3 2 4" xfId="13887"/>
    <cellStyle name="Normal 6 2 7 3 2_CS Indicators" xfId="5727"/>
    <cellStyle name="Normal 6 2 7 3 3" xfId="5728"/>
    <cellStyle name="Normal 6 2 7 3 3 2" xfId="13888"/>
    <cellStyle name="Normal 6 2 7 3 3_Year to Date" xfId="13889"/>
    <cellStyle name="Normal 6 2 7 3 4" xfId="5729"/>
    <cellStyle name="Normal 6 2 7 3 4 2" xfId="13890"/>
    <cellStyle name="Normal 6 2 7 3 4_Year to Date" xfId="13891"/>
    <cellStyle name="Normal 6 2 7 3 5" xfId="13892"/>
    <cellStyle name="Normal 6 2 7 3_CS Indicators" xfId="5730"/>
    <cellStyle name="Normal 6 2 7 4" xfId="5731"/>
    <cellStyle name="Normal 6 2 7 4 2" xfId="5732"/>
    <cellStyle name="Normal 6 2 7 4 2 2" xfId="13893"/>
    <cellStyle name="Normal 6 2 7 4 2_Year to Date" xfId="13894"/>
    <cellStyle name="Normal 6 2 7 4 3" xfId="5733"/>
    <cellStyle name="Normal 6 2 7 4 3 2" xfId="13895"/>
    <cellStyle name="Normal 6 2 7 4 3_Year to Date" xfId="13896"/>
    <cellStyle name="Normal 6 2 7 4 4" xfId="13897"/>
    <cellStyle name="Normal 6 2 7 4_CS Indicators" xfId="5734"/>
    <cellStyle name="Normal 6 2 7 5" xfId="5735"/>
    <cellStyle name="Normal 6 2 7 5 2" xfId="13898"/>
    <cellStyle name="Normal 6 2 7 5_Year to Date" xfId="13899"/>
    <cellStyle name="Normal 6 2 7 6" xfId="5736"/>
    <cellStyle name="Normal 6 2 7 6 2" xfId="13900"/>
    <cellStyle name="Normal 6 2 7 6_Year to Date" xfId="13901"/>
    <cellStyle name="Normal 6 2 7 7" xfId="13902"/>
    <cellStyle name="Normal 6 2 7_CS Indicators" xfId="5737"/>
    <cellStyle name="Normal 6 2 8" xfId="5738"/>
    <cellStyle name="Normal 6 2 8 2" xfId="5739"/>
    <cellStyle name="Normal 6 2 8 2 2" xfId="5740"/>
    <cellStyle name="Normal 6 2 8 2 2 2" xfId="5741"/>
    <cellStyle name="Normal 6 2 8 2 2 2 2" xfId="13903"/>
    <cellStyle name="Normal 6 2 8 2 2 2_Year to Date" xfId="13904"/>
    <cellStyle name="Normal 6 2 8 2 2 3" xfId="5742"/>
    <cellStyle name="Normal 6 2 8 2 2 3 2" xfId="13905"/>
    <cellStyle name="Normal 6 2 8 2 2 3_Year to Date" xfId="13906"/>
    <cellStyle name="Normal 6 2 8 2 2 4" xfId="13907"/>
    <cellStyle name="Normal 6 2 8 2 2_CS Indicators" xfId="5743"/>
    <cellStyle name="Normal 6 2 8 2 3" xfId="5744"/>
    <cellStyle name="Normal 6 2 8 2 3 2" xfId="13908"/>
    <cellStyle name="Normal 6 2 8 2 3_Year to Date" xfId="13909"/>
    <cellStyle name="Normal 6 2 8 2 4" xfId="5745"/>
    <cellStyle name="Normal 6 2 8 2 4 2" xfId="13910"/>
    <cellStyle name="Normal 6 2 8 2 4_Year to Date" xfId="13911"/>
    <cellStyle name="Normal 6 2 8 2 5" xfId="13912"/>
    <cellStyle name="Normal 6 2 8 2_CS Indicators" xfId="5746"/>
    <cellStyle name="Normal 6 2 8 3" xfId="5747"/>
    <cellStyle name="Normal 6 2 8 3 2" xfId="5748"/>
    <cellStyle name="Normal 6 2 8 3 2 2" xfId="13913"/>
    <cellStyle name="Normal 6 2 8 3 2_Year to Date" xfId="13914"/>
    <cellStyle name="Normal 6 2 8 3 3" xfId="5749"/>
    <cellStyle name="Normal 6 2 8 3 3 2" xfId="13915"/>
    <cellStyle name="Normal 6 2 8 3 3_Year to Date" xfId="13916"/>
    <cellStyle name="Normal 6 2 8 3 4" xfId="13917"/>
    <cellStyle name="Normal 6 2 8 3_CS Indicators" xfId="5750"/>
    <cellStyle name="Normal 6 2 8 4" xfId="5751"/>
    <cellStyle name="Normal 6 2 8 4 2" xfId="13918"/>
    <cellStyle name="Normal 6 2 8 4_Year to Date" xfId="13919"/>
    <cellStyle name="Normal 6 2 8 5" xfId="5752"/>
    <cellStyle name="Normal 6 2 8 5 2" xfId="13920"/>
    <cellStyle name="Normal 6 2 8 5_Year to Date" xfId="13921"/>
    <cellStyle name="Normal 6 2 8 6" xfId="13922"/>
    <cellStyle name="Normal 6 2 8_CS Indicators" xfId="5753"/>
    <cellStyle name="Normal 6 2 9" xfId="5754"/>
    <cellStyle name="Normal 6 2 9 2" xfId="5755"/>
    <cellStyle name="Normal 6 2 9 2 2" xfId="5756"/>
    <cellStyle name="Normal 6 2 9 2 2 2" xfId="13923"/>
    <cellStyle name="Normal 6 2 9 2 2_Year to Date" xfId="13924"/>
    <cellStyle name="Normal 6 2 9 2 3" xfId="5757"/>
    <cellStyle name="Normal 6 2 9 2 3 2" xfId="13925"/>
    <cellStyle name="Normal 6 2 9 2 3_Year to Date" xfId="13926"/>
    <cellStyle name="Normal 6 2 9 2 4" xfId="13927"/>
    <cellStyle name="Normal 6 2 9 2_CS Indicators" xfId="5758"/>
    <cellStyle name="Normal 6 2 9 3" xfId="5759"/>
    <cellStyle name="Normal 6 2 9 3 2" xfId="13928"/>
    <cellStyle name="Normal 6 2 9 3_Year to Date" xfId="13929"/>
    <cellStyle name="Normal 6 2 9 4" xfId="5760"/>
    <cellStyle name="Normal 6 2 9 4 2" xfId="13930"/>
    <cellStyle name="Normal 6 2 9 4_Year to Date" xfId="13931"/>
    <cellStyle name="Normal 6 2 9 5" xfId="13932"/>
    <cellStyle name="Normal 6 2 9_CS Indicators" xfId="5761"/>
    <cellStyle name="Normal 6 2_CS Indicators" xfId="5762"/>
    <cellStyle name="Normal 6 20" xfId="13933"/>
    <cellStyle name="Normal 6 20 2" xfId="13934"/>
    <cellStyle name="Normal 6 20 2 2" xfId="13935"/>
    <cellStyle name="Normal 6 20 2 2 2" xfId="13936"/>
    <cellStyle name="Normal 6 20 2 2 3" xfId="13937"/>
    <cellStyle name="Normal 6 20 2 3" xfId="13938"/>
    <cellStyle name="Normal 6 20 2 4" xfId="13939"/>
    <cellStyle name="Normal 6 20 3" xfId="13940"/>
    <cellStyle name="Normal 6 20 3 2" xfId="13941"/>
    <cellStyle name="Normal 6 20 3 3" xfId="13942"/>
    <cellStyle name="Normal 6 20 4" xfId="13943"/>
    <cellStyle name="Normal 6 20 5" xfId="13944"/>
    <cellStyle name="Normal 6 21" xfId="13945"/>
    <cellStyle name="Normal 6 21 2" xfId="13946"/>
    <cellStyle name="Normal 6 21 2 2" xfId="13947"/>
    <cellStyle name="Normal 6 21 2 3" xfId="13948"/>
    <cellStyle name="Normal 6 21 3" xfId="13949"/>
    <cellStyle name="Normal 6 21 4" xfId="13950"/>
    <cellStyle name="Normal 6 22" xfId="13951"/>
    <cellStyle name="Normal 6 22 2" xfId="13952"/>
    <cellStyle name="Normal 6 22 2 2" xfId="13953"/>
    <cellStyle name="Normal 6 22 2 3" xfId="13954"/>
    <cellStyle name="Normal 6 22 3" xfId="13955"/>
    <cellStyle name="Normal 6 22 4" xfId="13956"/>
    <cellStyle name="Normal 6 23" xfId="13957"/>
    <cellStyle name="Normal 6 23 2" xfId="13958"/>
    <cellStyle name="Normal 6 23 3" xfId="13959"/>
    <cellStyle name="Normal 6 24" xfId="13960"/>
    <cellStyle name="Normal 6 25" xfId="13961"/>
    <cellStyle name="Normal 6 26" xfId="13962"/>
    <cellStyle name="Normal 6 27" xfId="13963"/>
    <cellStyle name="Normal 6 28" xfId="13964"/>
    <cellStyle name="Normal 6 29" xfId="13965"/>
    <cellStyle name="Normal 6 3" xfId="5763"/>
    <cellStyle name="Normal 6 3 10" xfId="5764"/>
    <cellStyle name="Normal 6 3 10 2" xfId="13966"/>
    <cellStyle name="Normal 6 3 10_Year to Date" xfId="13967"/>
    <cellStyle name="Normal 6 3 11" xfId="5765"/>
    <cellStyle name="Normal 6 3 11 2" xfId="13968"/>
    <cellStyle name="Normal 6 3 11_Year to Date" xfId="13969"/>
    <cellStyle name="Normal 6 3 12" xfId="13970"/>
    <cellStyle name="Normal 6 3 2" xfId="5766"/>
    <cellStyle name="Normal 6 3 2 2" xfId="5767"/>
    <cellStyle name="Normal 6 3 2 2 2" xfId="5768"/>
    <cellStyle name="Normal 6 3 2 2 2 2" xfId="5769"/>
    <cellStyle name="Normal 6 3 2 2 2 2 2" xfId="5770"/>
    <cellStyle name="Normal 6 3 2 2 2 2 2 2" xfId="5771"/>
    <cellStyle name="Normal 6 3 2 2 2 2 2 2 2" xfId="13971"/>
    <cellStyle name="Normal 6 3 2 2 2 2 2 2_Year to Date" xfId="13972"/>
    <cellStyle name="Normal 6 3 2 2 2 2 2 3" xfId="5772"/>
    <cellStyle name="Normal 6 3 2 2 2 2 2 3 2" xfId="13973"/>
    <cellStyle name="Normal 6 3 2 2 2 2 2 3_Year to Date" xfId="13974"/>
    <cellStyle name="Normal 6 3 2 2 2 2 2 4" xfId="13975"/>
    <cellStyle name="Normal 6 3 2 2 2 2 2_CS Indicators" xfId="5773"/>
    <cellStyle name="Normal 6 3 2 2 2 2 3" xfId="5774"/>
    <cellStyle name="Normal 6 3 2 2 2 2 3 2" xfId="13976"/>
    <cellStyle name="Normal 6 3 2 2 2 2 3_Year to Date" xfId="13977"/>
    <cellStyle name="Normal 6 3 2 2 2 2 4" xfId="5775"/>
    <cellStyle name="Normal 6 3 2 2 2 2 4 2" xfId="13978"/>
    <cellStyle name="Normal 6 3 2 2 2 2 4_Year to Date" xfId="13979"/>
    <cellStyle name="Normal 6 3 2 2 2 2 5" xfId="13980"/>
    <cellStyle name="Normal 6 3 2 2 2 2_CS Indicators" xfId="5776"/>
    <cellStyle name="Normal 6 3 2 2 2 3" xfId="5777"/>
    <cellStyle name="Normal 6 3 2 2 2 3 2" xfId="5778"/>
    <cellStyle name="Normal 6 3 2 2 2 3 2 2" xfId="13981"/>
    <cellStyle name="Normal 6 3 2 2 2 3 2_Year to Date" xfId="13982"/>
    <cellStyle name="Normal 6 3 2 2 2 3 3" xfId="5779"/>
    <cellStyle name="Normal 6 3 2 2 2 3 3 2" xfId="13983"/>
    <cellStyle name="Normal 6 3 2 2 2 3 3_Year to Date" xfId="13984"/>
    <cellStyle name="Normal 6 3 2 2 2 3 4" xfId="13985"/>
    <cellStyle name="Normal 6 3 2 2 2 3_CS Indicators" xfId="5780"/>
    <cellStyle name="Normal 6 3 2 2 2 4" xfId="5781"/>
    <cellStyle name="Normal 6 3 2 2 2 4 2" xfId="13986"/>
    <cellStyle name="Normal 6 3 2 2 2 4_Year to Date" xfId="13987"/>
    <cellStyle name="Normal 6 3 2 2 2 5" xfId="5782"/>
    <cellStyle name="Normal 6 3 2 2 2 5 2" xfId="13988"/>
    <cellStyle name="Normal 6 3 2 2 2 5_Year to Date" xfId="13989"/>
    <cellStyle name="Normal 6 3 2 2 2 6" xfId="13990"/>
    <cellStyle name="Normal 6 3 2 2 2_CS Indicators" xfId="5783"/>
    <cellStyle name="Normal 6 3 2 2 3" xfId="5784"/>
    <cellStyle name="Normal 6 3 2 2 3 2" xfId="5785"/>
    <cellStyle name="Normal 6 3 2 2 3 2 2" xfId="5786"/>
    <cellStyle name="Normal 6 3 2 2 3 2 2 2" xfId="13991"/>
    <cellStyle name="Normal 6 3 2 2 3 2 2_Year to Date" xfId="13992"/>
    <cellStyle name="Normal 6 3 2 2 3 2 3" xfId="5787"/>
    <cellStyle name="Normal 6 3 2 2 3 2 3 2" xfId="13993"/>
    <cellStyle name="Normal 6 3 2 2 3 2 3_Year to Date" xfId="13994"/>
    <cellStyle name="Normal 6 3 2 2 3 2 4" xfId="13995"/>
    <cellStyle name="Normal 6 3 2 2 3 2_CS Indicators" xfId="5788"/>
    <cellStyle name="Normal 6 3 2 2 3 3" xfId="5789"/>
    <cellStyle name="Normal 6 3 2 2 3 3 2" xfId="13996"/>
    <cellStyle name="Normal 6 3 2 2 3 3_Year to Date" xfId="13997"/>
    <cellStyle name="Normal 6 3 2 2 3 4" xfId="5790"/>
    <cellStyle name="Normal 6 3 2 2 3 4 2" xfId="13998"/>
    <cellStyle name="Normal 6 3 2 2 3 4_Year to Date" xfId="13999"/>
    <cellStyle name="Normal 6 3 2 2 3 5" xfId="14000"/>
    <cellStyle name="Normal 6 3 2 2 3_CS Indicators" xfId="5791"/>
    <cellStyle name="Normal 6 3 2 2 4" xfId="5792"/>
    <cellStyle name="Normal 6 3 2 2 4 2" xfId="5793"/>
    <cellStyle name="Normal 6 3 2 2 4 2 2" xfId="14001"/>
    <cellStyle name="Normal 6 3 2 2 4 2_Year to Date" xfId="14002"/>
    <cellStyle name="Normal 6 3 2 2 4 3" xfId="5794"/>
    <cellStyle name="Normal 6 3 2 2 4 3 2" xfId="14003"/>
    <cellStyle name="Normal 6 3 2 2 4 3_Year to Date" xfId="14004"/>
    <cellStyle name="Normal 6 3 2 2 4 4" xfId="14005"/>
    <cellStyle name="Normal 6 3 2 2 4_CS Indicators" xfId="5795"/>
    <cellStyle name="Normal 6 3 2 2 5" xfId="5796"/>
    <cellStyle name="Normal 6 3 2 2 5 2" xfId="14006"/>
    <cellStyle name="Normal 6 3 2 2 5_Year to Date" xfId="14007"/>
    <cellStyle name="Normal 6 3 2 2 6" xfId="5797"/>
    <cellStyle name="Normal 6 3 2 2 6 2" xfId="14008"/>
    <cellStyle name="Normal 6 3 2 2 6_Year to Date" xfId="14009"/>
    <cellStyle name="Normal 6 3 2 2 7" xfId="14010"/>
    <cellStyle name="Normal 6 3 2 2_CS Indicators" xfId="5798"/>
    <cellStyle name="Normal 6 3 2 3" xfId="5799"/>
    <cellStyle name="Normal 6 3 2 3 2" xfId="5800"/>
    <cellStyle name="Normal 6 3 2 3 2 2" xfId="5801"/>
    <cellStyle name="Normal 6 3 2 3 2 2 2" xfId="5802"/>
    <cellStyle name="Normal 6 3 2 3 2 2 2 2" xfId="14011"/>
    <cellStyle name="Normal 6 3 2 3 2 2 2_Year to Date" xfId="14012"/>
    <cellStyle name="Normal 6 3 2 3 2 2 3" xfId="5803"/>
    <cellStyle name="Normal 6 3 2 3 2 2 3 2" xfId="14013"/>
    <cellStyle name="Normal 6 3 2 3 2 2 3_Year to Date" xfId="14014"/>
    <cellStyle name="Normal 6 3 2 3 2 2 4" xfId="14015"/>
    <cellStyle name="Normal 6 3 2 3 2 2_CS Indicators" xfId="5804"/>
    <cellStyle name="Normal 6 3 2 3 2 3" xfId="5805"/>
    <cellStyle name="Normal 6 3 2 3 2 3 2" xfId="14016"/>
    <cellStyle name="Normal 6 3 2 3 2 3_Year to Date" xfId="14017"/>
    <cellStyle name="Normal 6 3 2 3 2 4" xfId="5806"/>
    <cellStyle name="Normal 6 3 2 3 2 4 2" xfId="14018"/>
    <cellStyle name="Normal 6 3 2 3 2 4_Year to Date" xfId="14019"/>
    <cellStyle name="Normal 6 3 2 3 2 5" xfId="14020"/>
    <cellStyle name="Normal 6 3 2 3 2_CS Indicators" xfId="5807"/>
    <cellStyle name="Normal 6 3 2 3 3" xfId="5808"/>
    <cellStyle name="Normal 6 3 2 3 3 2" xfId="5809"/>
    <cellStyle name="Normal 6 3 2 3 3 2 2" xfId="14021"/>
    <cellStyle name="Normal 6 3 2 3 3 2_Year to Date" xfId="14022"/>
    <cellStyle name="Normal 6 3 2 3 3 3" xfId="5810"/>
    <cellStyle name="Normal 6 3 2 3 3 3 2" xfId="14023"/>
    <cellStyle name="Normal 6 3 2 3 3 3_Year to Date" xfId="14024"/>
    <cellStyle name="Normal 6 3 2 3 3 4" xfId="14025"/>
    <cellStyle name="Normal 6 3 2 3 3_CS Indicators" xfId="5811"/>
    <cellStyle name="Normal 6 3 2 3 4" xfId="5812"/>
    <cellStyle name="Normal 6 3 2 3 4 2" xfId="14026"/>
    <cellStyle name="Normal 6 3 2 3 4_Year to Date" xfId="14027"/>
    <cellStyle name="Normal 6 3 2 3 5" xfId="5813"/>
    <cellStyle name="Normal 6 3 2 3 5 2" xfId="14028"/>
    <cellStyle name="Normal 6 3 2 3 5_Year to Date" xfId="14029"/>
    <cellStyle name="Normal 6 3 2 3 6" xfId="14030"/>
    <cellStyle name="Normal 6 3 2 3_CS Indicators" xfId="5814"/>
    <cellStyle name="Normal 6 3 2 4" xfId="5815"/>
    <cellStyle name="Normal 6 3 2 4 2" xfId="5816"/>
    <cellStyle name="Normal 6 3 2 4 2 2" xfId="5817"/>
    <cellStyle name="Normal 6 3 2 4 2 2 2" xfId="14031"/>
    <cellStyle name="Normal 6 3 2 4 2 2_Year to Date" xfId="14032"/>
    <cellStyle name="Normal 6 3 2 4 2 3" xfId="5818"/>
    <cellStyle name="Normal 6 3 2 4 2 3 2" xfId="14033"/>
    <cellStyle name="Normal 6 3 2 4 2 3_Year to Date" xfId="14034"/>
    <cellStyle name="Normal 6 3 2 4 2 4" xfId="14035"/>
    <cellStyle name="Normal 6 3 2 4 2_CS Indicators" xfId="5819"/>
    <cellStyle name="Normal 6 3 2 4 3" xfId="5820"/>
    <cellStyle name="Normal 6 3 2 4 3 2" xfId="14036"/>
    <cellStyle name="Normal 6 3 2 4 3_Year to Date" xfId="14037"/>
    <cellStyle name="Normal 6 3 2 4 4" xfId="5821"/>
    <cellStyle name="Normal 6 3 2 4 4 2" xfId="14038"/>
    <cellStyle name="Normal 6 3 2 4 4_Year to Date" xfId="14039"/>
    <cellStyle name="Normal 6 3 2 4 5" xfId="14040"/>
    <cellStyle name="Normal 6 3 2 4_CS Indicators" xfId="5822"/>
    <cellStyle name="Normal 6 3 2 5" xfId="5823"/>
    <cellStyle name="Normal 6 3 2 5 2" xfId="5824"/>
    <cellStyle name="Normal 6 3 2 5 2 2" xfId="14041"/>
    <cellStyle name="Normal 6 3 2 5 2_Year to Date" xfId="14042"/>
    <cellStyle name="Normal 6 3 2 5 3" xfId="5825"/>
    <cellStyle name="Normal 6 3 2 5 3 2" xfId="14043"/>
    <cellStyle name="Normal 6 3 2 5 3_Year to Date" xfId="14044"/>
    <cellStyle name="Normal 6 3 2 5 4" xfId="14045"/>
    <cellStyle name="Normal 6 3 2 5_CS Indicators" xfId="5826"/>
    <cellStyle name="Normal 6 3 2 6" xfId="5827"/>
    <cellStyle name="Normal 6 3 2 6 2" xfId="14046"/>
    <cellStyle name="Normal 6 3 2 6_Year to Date" xfId="14047"/>
    <cellStyle name="Normal 6 3 2 7" xfId="5828"/>
    <cellStyle name="Normal 6 3 2 7 2" xfId="14048"/>
    <cellStyle name="Normal 6 3 2 7_Year to Date" xfId="14049"/>
    <cellStyle name="Normal 6 3 2 8" xfId="14050"/>
    <cellStyle name="Normal 6 3 2_CS Indicators" xfId="5829"/>
    <cellStyle name="Normal 6 3 3" xfId="5830"/>
    <cellStyle name="Normal 6 3 3 2" xfId="5831"/>
    <cellStyle name="Normal 6 3 3 2 2" xfId="5832"/>
    <cellStyle name="Normal 6 3 3 2 2 2" xfId="5833"/>
    <cellStyle name="Normal 6 3 3 2 2 2 2" xfId="5834"/>
    <cellStyle name="Normal 6 3 3 2 2 2 2 2" xfId="5835"/>
    <cellStyle name="Normal 6 3 3 2 2 2 2 2 2" xfId="14051"/>
    <cellStyle name="Normal 6 3 3 2 2 2 2 2_Year to Date" xfId="14052"/>
    <cellStyle name="Normal 6 3 3 2 2 2 2 3" xfId="5836"/>
    <cellStyle name="Normal 6 3 3 2 2 2 2 3 2" xfId="14053"/>
    <cellStyle name="Normal 6 3 3 2 2 2 2 3_Year to Date" xfId="14054"/>
    <cellStyle name="Normal 6 3 3 2 2 2 2 4" xfId="14055"/>
    <cellStyle name="Normal 6 3 3 2 2 2 2_CS Indicators" xfId="5837"/>
    <cellStyle name="Normal 6 3 3 2 2 2 3" xfId="5838"/>
    <cellStyle name="Normal 6 3 3 2 2 2 3 2" xfId="14056"/>
    <cellStyle name="Normal 6 3 3 2 2 2 3_Year to Date" xfId="14057"/>
    <cellStyle name="Normal 6 3 3 2 2 2 4" xfId="5839"/>
    <cellStyle name="Normal 6 3 3 2 2 2 4 2" xfId="14058"/>
    <cellStyle name="Normal 6 3 3 2 2 2 4_Year to Date" xfId="14059"/>
    <cellStyle name="Normal 6 3 3 2 2 2 5" xfId="14060"/>
    <cellStyle name="Normal 6 3 3 2 2 2_CS Indicators" xfId="5840"/>
    <cellStyle name="Normal 6 3 3 2 2 3" xfId="5841"/>
    <cellStyle name="Normal 6 3 3 2 2 3 2" xfId="5842"/>
    <cellStyle name="Normal 6 3 3 2 2 3 2 2" xfId="14061"/>
    <cellStyle name="Normal 6 3 3 2 2 3 2_Year to Date" xfId="14062"/>
    <cellStyle name="Normal 6 3 3 2 2 3 3" xfId="5843"/>
    <cellStyle name="Normal 6 3 3 2 2 3 3 2" xfId="14063"/>
    <cellStyle name="Normal 6 3 3 2 2 3 3_Year to Date" xfId="14064"/>
    <cellStyle name="Normal 6 3 3 2 2 3 4" xfId="14065"/>
    <cellStyle name="Normal 6 3 3 2 2 3_CS Indicators" xfId="5844"/>
    <cellStyle name="Normal 6 3 3 2 2 4" xfId="5845"/>
    <cellStyle name="Normal 6 3 3 2 2 4 2" xfId="14066"/>
    <cellStyle name="Normal 6 3 3 2 2 4_Year to Date" xfId="14067"/>
    <cellStyle name="Normal 6 3 3 2 2 5" xfId="5846"/>
    <cellStyle name="Normal 6 3 3 2 2 5 2" xfId="14068"/>
    <cellStyle name="Normal 6 3 3 2 2 5_Year to Date" xfId="14069"/>
    <cellStyle name="Normal 6 3 3 2 2 6" xfId="14070"/>
    <cellStyle name="Normal 6 3 3 2 2_CS Indicators" xfId="5847"/>
    <cellStyle name="Normal 6 3 3 2 3" xfId="5848"/>
    <cellStyle name="Normal 6 3 3 2 3 2" xfId="5849"/>
    <cellStyle name="Normal 6 3 3 2 3 2 2" xfId="5850"/>
    <cellStyle name="Normal 6 3 3 2 3 2 2 2" xfId="14071"/>
    <cellStyle name="Normal 6 3 3 2 3 2 2_Year to Date" xfId="14072"/>
    <cellStyle name="Normal 6 3 3 2 3 2 3" xfId="5851"/>
    <cellStyle name="Normal 6 3 3 2 3 2 3 2" xfId="14073"/>
    <cellStyle name="Normal 6 3 3 2 3 2 3_Year to Date" xfId="14074"/>
    <cellStyle name="Normal 6 3 3 2 3 2 4" xfId="14075"/>
    <cellStyle name="Normal 6 3 3 2 3 2_CS Indicators" xfId="5852"/>
    <cellStyle name="Normal 6 3 3 2 3 3" xfId="5853"/>
    <cellStyle name="Normal 6 3 3 2 3 3 2" xfId="14076"/>
    <cellStyle name="Normal 6 3 3 2 3 3_Year to Date" xfId="14077"/>
    <cellStyle name="Normal 6 3 3 2 3 4" xfId="5854"/>
    <cellStyle name="Normal 6 3 3 2 3 4 2" xfId="14078"/>
    <cellStyle name="Normal 6 3 3 2 3 4_Year to Date" xfId="14079"/>
    <cellStyle name="Normal 6 3 3 2 3 5" xfId="14080"/>
    <cellStyle name="Normal 6 3 3 2 3_CS Indicators" xfId="5855"/>
    <cellStyle name="Normal 6 3 3 2 4" xfId="5856"/>
    <cellStyle name="Normal 6 3 3 2 4 2" xfId="5857"/>
    <cellStyle name="Normal 6 3 3 2 4 2 2" xfId="14081"/>
    <cellStyle name="Normal 6 3 3 2 4 2_Year to Date" xfId="14082"/>
    <cellStyle name="Normal 6 3 3 2 4 3" xfId="5858"/>
    <cellStyle name="Normal 6 3 3 2 4 3 2" xfId="14083"/>
    <cellStyle name="Normal 6 3 3 2 4 3_Year to Date" xfId="14084"/>
    <cellStyle name="Normal 6 3 3 2 4 4" xfId="14085"/>
    <cellStyle name="Normal 6 3 3 2 4_CS Indicators" xfId="5859"/>
    <cellStyle name="Normal 6 3 3 2 5" xfId="5860"/>
    <cellStyle name="Normal 6 3 3 2 5 2" xfId="14086"/>
    <cellStyle name="Normal 6 3 3 2 5_Year to Date" xfId="14087"/>
    <cellStyle name="Normal 6 3 3 2 6" xfId="5861"/>
    <cellStyle name="Normal 6 3 3 2 6 2" xfId="14088"/>
    <cellStyle name="Normal 6 3 3 2 6_Year to Date" xfId="14089"/>
    <cellStyle name="Normal 6 3 3 2 7" xfId="14090"/>
    <cellStyle name="Normal 6 3 3 2_CS Indicators" xfId="5862"/>
    <cellStyle name="Normal 6 3 3 3" xfId="5863"/>
    <cellStyle name="Normal 6 3 3 3 2" xfId="5864"/>
    <cellStyle name="Normal 6 3 3 3 2 2" xfId="5865"/>
    <cellStyle name="Normal 6 3 3 3 2 2 2" xfId="5866"/>
    <cellStyle name="Normal 6 3 3 3 2 2 2 2" xfId="14091"/>
    <cellStyle name="Normal 6 3 3 3 2 2 2_Year to Date" xfId="14092"/>
    <cellStyle name="Normal 6 3 3 3 2 2 3" xfId="5867"/>
    <cellStyle name="Normal 6 3 3 3 2 2 3 2" xfId="14093"/>
    <cellStyle name="Normal 6 3 3 3 2 2 3_Year to Date" xfId="14094"/>
    <cellStyle name="Normal 6 3 3 3 2 2 4" xfId="14095"/>
    <cellStyle name="Normal 6 3 3 3 2 2_CS Indicators" xfId="5868"/>
    <cellStyle name="Normal 6 3 3 3 2 3" xfId="5869"/>
    <cellStyle name="Normal 6 3 3 3 2 3 2" xfId="14096"/>
    <cellStyle name="Normal 6 3 3 3 2 3_Year to Date" xfId="14097"/>
    <cellStyle name="Normal 6 3 3 3 2 4" xfId="5870"/>
    <cellStyle name="Normal 6 3 3 3 2 4 2" xfId="14098"/>
    <cellStyle name="Normal 6 3 3 3 2 4_Year to Date" xfId="14099"/>
    <cellStyle name="Normal 6 3 3 3 2 5" xfId="14100"/>
    <cellStyle name="Normal 6 3 3 3 2_CS Indicators" xfId="5871"/>
    <cellStyle name="Normal 6 3 3 3 3" xfId="5872"/>
    <cellStyle name="Normal 6 3 3 3 3 2" xfId="5873"/>
    <cellStyle name="Normal 6 3 3 3 3 2 2" xfId="14101"/>
    <cellStyle name="Normal 6 3 3 3 3 2_Year to Date" xfId="14102"/>
    <cellStyle name="Normal 6 3 3 3 3 3" xfId="5874"/>
    <cellStyle name="Normal 6 3 3 3 3 3 2" xfId="14103"/>
    <cellStyle name="Normal 6 3 3 3 3 3_Year to Date" xfId="14104"/>
    <cellStyle name="Normal 6 3 3 3 3 4" xfId="14105"/>
    <cellStyle name="Normal 6 3 3 3 3_CS Indicators" xfId="5875"/>
    <cellStyle name="Normal 6 3 3 3 4" xfId="5876"/>
    <cellStyle name="Normal 6 3 3 3 4 2" xfId="14106"/>
    <cellStyle name="Normal 6 3 3 3 4_Year to Date" xfId="14107"/>
    <cellStyle name="Normal 6 3 3 3 5" xfId="5877"/>
    <cellStyle name="Normal 6 3 3 3 5 2" xfId="14108"/>
    <cellStyle name="Normal 6 3 3 3 5_Year to Date" xfId="14109"/>
    <cellStyle name="Normal 6 3 3 3 6" xfId="14110"/>
    <cellStyle name="Normal 6 3 3 3_CS Indicators" xfId="5878"/>
    <cellStyle name="Normal 6 3 3 4" xfId="5879"/>
    <cellStyle name="Normal 6 3 3 4 2" xfId="5880"/>
    <cellStyle name="Normal 6 3 3 4 2 2" xfId="5881"/>
    <cellStyle name="Normal 6 3 3 4 2 2 2" xfId="14111"/>
    <cellStyle name="Normal 6 3 3 4 2 2_Year to Date" xfId="14112"/>
    <cellStyle name="Normal 6 3 3 4 2 3" xfId="5882"/>
    <cellStyle name="Normal 6 3 3 4 2 3 2" xfId="14113"/>
    <cellStyle name="Normal 6 3 3 4 2 3_Year to Date" xfId="14114"/>
    <cellStyle name="Normal 6 3 3 4 2 4" xfId="14115"/>
    <cellStyle name="Normal 6 3 3 4 2_CS Indicators" xfId="5883"/>
    <cellStyle name="Normal 6 3 3 4 3" xfId="5884"/>
    <cellStyle name="Normal 6 3 3 4 3 2" xfId="14116"/>
    <cellStyle name="Normal 6 3 3 4 3_Year to Date" xfId="14117"/>
    <cellStyle name="Normal 6 3 3 4 4" xfId="5885"/>
    <cellStyle name="Normal 6 3 3 4 4 2" xfId="14118"/>
    <cellStyle name="Normal 6 3 3 4 4_Year to Date" xfId="14119"/>
    <cellStyle name="Normal 6 3 3 4 5" xfId="14120"/>
    <cellStyle name="Normal 6 3 3 4_CS Indicators" xfId="5886"/>
    <cellStyle name="Normal 6 3 3 5" xfId="5887"/>
    <cellStyle name="Normal 6 3 3 5 2" xfId="5888"/>
    <cellStyle name="Normal 6 3 3 5 2 2" xfId="14121"/>
    <cellStyle name="Normal 6 3 3 5 2_Year to Date" xfId="14122"/>
    <cellStyle name="Normal 6 3 3 5 3" xfId="5889"/>
    <cellStyle name="Normal 6 3 3 5 3 2" xfId="14123"/>
    <cellStyle name="Normal 6 3 3 5 3_Year to Date" xfId="14124"/>
    <cellStyle name="Normal 6 3 3 5 4" xfId="14125"/>
    <cellStyle name="Normal 6 3 3 5_CS Indicators" xfId="5890"/>
    <cellStyle name="Normal 6 3 3 6" xfId="5891"/>
    <cellStyle name="Normal 6 3 3 6 2" xfId="14126"/>
    <cellStyle name="Normal 6 3 3 6_Year to Date" xfId="14127"/>
    <cellStyle name="Normal 6 3 3 7" xfId="5892"/>
    <cellStyle name="Normal 6 3 3 7 2" xfId="14128"/>
    <cellStyle name="Normal 6 3 3 7_Year to Date" xfId="14129"/>
    <cellStyle name="Normal 6 3 3 8" xfId="14130"/>
    <cellStyle name="Normal 6 3 3_CS Indicators" xfId="5893"/>
    <cellStyle name="Normal 6 3 4" xfId="5894"/>
    <cellStyle name="Normal 6 3 4 2" xfId="5895"/>
    <cellStyle name="Normal 6 3 4 2 2" xfId="5896"/>
    <cellStyle name="Normal 6 3 4 2 2 2" xfId="5897"/>
    <cellStyle name="Normal 6 3 4 2 2 2 2" xfId="5898"/>
    <cellStyle name="Normal 6 3 4 2 2 2 2 2" xfId="5899"/>
    <cellStyle name="Normal 6 3 4 2 2 2 2 2 2" xfId="14131"/>
    <cellStyle name="Normal 6 3 4 2 2 2 2 2_Year to Date" xfId="14132"/>
    <cellStyle name="Normal 6 3 4 2 2 2 2 3" xfId="5900"/>
    <cellStyle name="Normal 6 3 4 2 2 2 2 3 2" xfId="14133"/>
    <cellStyle name="Normal 6 3 4 2 2 2 2 3_Year to Date" xfId="14134"/>
    <cellStyle name="Normal 6 3 4 2 2 2 2 4" xfId="14135"/>
    <cellStyle name="Normal 6 3 4 2 2 2 2_CS Indicators" xfId="5901"/>
    <cellStyle name="Normal 6 3 4 2 2 2 3" xfId="5902"/>
    <cellStyle name="Normal 6 3 4 2 2 2 3 2" xfId="14136"/>
    <cellStyle name="Normal 6 3 4 2 2 2 3_Year to Date" xfId="14137"/>
    <cellStyle name="Normal 6 3 4 2 2 2 4" xfId="5903"/>
    <cellStyle name="Normal 6 3 4 2 2 2 4 2" xfId="14138"/>
    <cellStyle name="Normal 6 3 4 2 2 2 4_Year to Date" xfId="14139"/>
    <cellStyle name="Normal 6 3 4 2 2 2 5" xfId="14140"/>
    <cellStyle name="Normal 6 3 4 2 2 2_CS Indicators" xfId="5904"/>
    <cellStyle name="Normal 6 3 4 2 2 3" xfId="5905"/>
    <cellStyle name="Normal 6 3 4 2 2 3 2" xfId="5906"/>
    <cellStyle name="Normal 6 3 4 2 2 3 2 2" xfId="14141"/>
    <cellStyle name="Normal 6 3 4 2 2 3 2_Year to Date" xfId="14142"/>
    <cellStyle name="Normal 6 3 4 2 2 3 3" xfId="5907"/>
    <cellStyle name="Normal 6 3 4 2 2 3 3 2" xfId="14143"/>
    <cellStyle name="Normal 6 3 4 2 2 3 3_Year to Date" xfId="14144"/>
    <cellStyle name="Normal 6 3 4 2 2 3 4" xfId="14145"/>
    <cellStyle name="Normal 6 3 4 2 2 3_CS Indicators" xfId="5908"/>
    <cellStyle name="Normal 6 3 4 2 2 4" xfId="5909"/>
    <cellStyle name="Normal 6 3 4 2 2 4 2" xfId="14146"/>
    <cellStyle name="Normal 6 3 4 2 2 4_Year to Date" xfId="14147"/>
    <cellStyle name="Normal 6 3 4 2 2 5" xfId="5910"/>
    <cellStyle name="Normal 6 3 4 2 2 5 2" xfId="14148"/>
    <cellStyle name="Normal 6 3 4 2 2 5_Year to Date" xfId="14149"/>
    <cellStyle name="Normal 6 3 4 2 2 6" xfId="14150"/>
    <cellStyle name="Normal 6 3 4 2 2_CS Indicators" xfId="5911"/>
    <cellStyle name="Normal 6 3 4 2 3" xfId="5912"/>
    <cellStyle name="Normal 6 3 4 2 3 2" xfId="5913"/>
    <cellStyle name="Normal 6 3 4 2 3 2 2" xfId="5914"/>
    <cellStyle name="Normal 6 3 4 2 3 2 2 2" xfId="14151"/>
    <cellStyle name="Normal 6 3 4 2 3 2 2_Year to Date" xfId="14152"/>
    <cellStyle name="Normal 6 3 4 2 3 2 3" xfId="5915"/>
    <cellStyle name="Normal 6 3 4 2 3 2 3 2" xfId="14153"/>
    <cellStyle name="Normal 6 3 4 2 3 2 3_Year to Date" xfId="14154"/>
    <cellStyle name="Normal 6 3 4 2 3 2 4" xfId="14155"/>
    <cellStyle name="Normal 6 3 4 2 3 2_CS Indicators" xfId="5916"/>
    <cellStyle name="Normal 6 3 4 2 3 3" xfId="5917"/>
    <cellStyle name="Normal 6 3 4 2 3 3 2" xfId="14156"/>
    <cellStyle name="Normal 6 3 4 2 3 3_Year to Date" xfId="14157"/>
    <cellStyle name="Normal 6 3 4 2 3 4" xfId="5918"/>
    <cellStyle name="Normal 6 3 4 2 3 4 2" xfId="14158"/>
    <cellStyle name="Normal 6 3 4 2 3 4_Year to Date" xfId="14159"/>
    <cellStyle name="Normal 6 3 4 2 3 5" xfId="14160"/>
    <cellStyle name="Normal 6 3 4 2 3_CS Indicators" xfId="5919"/>
    <cellStyle name="Normal 6 3 4 2 4" xfId="5920"/>
    <cellStyle name="Normal 6 3 4 2 4 2" xfId="5921"/>
    <cellStyle name="Normal 6 3 4 2 4 2 2" xfId="14161"/>
    <cellStyle name="Normal 6 3 4 2 4 2_Year to Date" xfId="14162"/>
    <cellStyle name="Normal 6 3 4 2 4 3" xfId="5922"/>
    <cellStyle name="Normal 6 3 4 2 4 3 2" xfId="14163"/>
    <cellStyle name="Normal 6 3 4 2 4 3_Year to Date" xfId="14164"/>
    <cellStyle name="Normal 6 3 4 2 4 4" xfId="14165"/>
    <cellStyle name="Normal 6 3 4 2 4_CS Indicators" xfId="5923"/>
    <cellStyle name="Normal 6 3 4 2 5" xfId="5924"/>
    <cellStyle name="Normal 6 3 4 2 5 2" xfId="14166"/>
    <cellStyle name="Normal 6 3 4 2 5_Year to Date" xfId="14167"/>
    <cellStyle name="Normal 6 3 4 2 6" xfId="5925"/>
    <cellStyle name="Normal 6 3 4 2 6 2" xfId="14168"/>
    <cellStyle name="Normal 6 3 4 2 6_Year to Date" xfId="14169"/>
    <cellStyle name="Normal 6 3 4 2 7" xfId="14170"/>
    <cellStyle name="Normal 6 3 4 2_CS Indicators" xfId="5926"/>
    <cellStyle name="Normal 6 3 4 3" xfId="5927"/>
    <cellStyle name="Normal 6 3 4 3 2" xfId="5928"/>
    <cellStyle name="Normal 6 3 4 3 2 2" xfId="5929"/>
    <cellStyle name="Normal 6 3 4 3 2 2 2" xfId="5930"/>
    <cellStyle name="Normal 6 3 4 3 2 2 2 2" xfId="14171"/>
    <cellStyle name="Normal 6 3 4 3 2 2 2_Year to Date" xfId="14172"/>
    <cellStyle name="Normal 6 3 4 3 2 2 3" xfId="5931"/>
    <cellStyle name="Normal 6 3 4 3 2 2 3 2" xfId="14173"/>
    <cellStyle name="Normal 6 3 4 3 2 2 3_Year to Date" xfId="14174"/>
    <cellStyle name="Normal 6 3 4 3 2 2 4" xfId="14175"/>
    <cellStyle name="Normal 6 3 4 3 2 2_CS Indicators" xfId="5932"/>
    <cellStyle name="Normal 6 3 4 3 2 3" xfId="5933"/>
    <cellStyle name="Normal 6 3 4 3 2 3 2" xfId="14176"/>
    <cellStyle name="Normal 6 3 4 3 2 3_Year to Date" xfId="14177"/>
    <cellStyle name="Normal 6 3 4 3 2 4" xfId="5934"/>
    <cellStyle name="Normal 6 3 4 3 2 4 2" xfId="14178"/>
    <cellStyle name="Normal 6 3 4 3 2 4_Year to Date" xfId="14179"/>
    <cellStyle name="Normal 6 3 4 3 2 5" xfId="14180"/>
    <cellStyle name="Normal 6 3 4 3 2_CS Indicators" xfId="5935"/>
    <cellStyle name="Normal 6 3 4 3 3" xfId="5936"/>
    <cellStyle name="Normal 6 3 4 3 3 2" xfId="5937"/>
    <cellStyle name="Normal 6 3 4 3 3 2 2" xfId="14181"/>
    <cellStyle name="Normal 6 3 4 3 3 2_Year to Date" xfId="14182"/>
    <cellStyle name="Normal 6 3 4 3 3 3" xfId="5938"/>
    <cellStyle name="Normal 6 3 4 3 3 3 2" xfId="14183"/>
    <cellStyle name="Normal 6 3 4 3 3 3_Year to Date" xfId="14184"/>
    <cellStyle name="Normal 6 3 4 3 3 4" xfId="14185"/>
    <cellStyle name="Normal 6 3 4 3 3_CS Indicators" xfId="5939"/>
    <cellStyle name="Normal 6 3 4 3 4" xfId="5940"/>
    <cellStyle name="Normal 6 3 4 3 4 2" xfId="14186"/>
    <cellStyle name="Normal 6 3 4 3 4_Year to Date" xfId="14187"/>
    <cellStyle name="Normal 6 3 4 3 5" xfId="5941"/>
    <cellStyle name="Normal 6 3 4 3 5 2" xfId="14188"/>
    <cellStyle name="Normal 6 3 4 3 5_Year to Date" xfId="14189"/>
    <cellStyle name="Normal 6 3 4 3 6" xfId="14190"/>
    <cellStyle name="Normal 6 3 4 3_CS Indicators" xfId="5942"/>
    <cellStyle name="Normal 6 3 4 4" xfId="5943"/>
    <cellStyle name="Normal 6 3 4 4 2" xfId="5944"/>
    <cellStyle name="Normal 6 3 4 4 2 2" xfId="5945"/>
    <cellStyle name="Normal 6 3 4 4 2 2 2" xfId="14191"/>
    <cellStyle name="Normal 6 3 4 4 2 2_Year to Date" xfId="14192"/>
    <cellStyle name="Normal 6 3 4 4 2 3" xfId="5946"/>
    <cellStyle name="Normal 6 3 4 4 2 3 2" xfId="14193"/>
    <cellStyle name="Normal 6 3 4 4 2 3_Year to Date" xfId="14194"/>
    <cellStyle name="Normal 6 3 4 4 2 4" xfId="14195"/>
    <cellStyle name="Normal 6 3 4 4 2_CS Indicators" xfId="5947"/>
    <cellStyle name="Normal 6 3 4 4 3" xfId="5948"/>
    <cellStyle name="Normal 6 3 4 4 3 2" xfId="14196"/>
    <cellStyle name="Normal 6 3 4 4 3_Year to Date" xfId="14197"/>
    <cellStyle name="Normal 6 3 4 4 4" xfId="5949"/>
    <cellStyle name="Normal 6 3 4 4 4 2" xfId="14198"/>
    <cellStyle name="Normal 6 3 4 4 4_Year to Date" xfId="14199"/>
    <cellStyle name="Normal 6 3 4 4 5" xfId="14200"/>
    <cellStyle name="Normal 6 3 4 4_CS Indicators" xfId="5950"/>
    <cellStyle name="Normal 6 3 4 5" xfId="5951"/>
    <cellStyle name="Normal 6 3 4 5 2" xfId="5952"/>
    <cellStyle name="Normal 6 3 4 5 2 2" xfId="14201"/>
    <cellStyle name="Normal 6 3 4 5 2_Year to Date" xfId="14202"/>
    <cellStyle name="Normal 6 3 4 5 3" xfId="5953"/>
    <cellStyle name="Normal 6 3 4 5 3 2" xfId="14203"/>
    <cellStyle name="Normal 6 3 4 5 3_Year to Date" xfId="14204"/>
    <cellStyle name="Normal 6 3 4 5 4" xfId="14205"/>
    <cellStyle name="Normal 6 3 4 5_CS Indicators" xfId="5954"/>
    <cellStyle name="Normal 6 3 4 6" xfId="5955"/>
    <cellStyle name="Normal 6 3 4 6 2" xfId="14206"/>
    <cellStyle name="Normal 6 3 4 6_Year to Date" xfId="14207"/>
    <cellStyle name="Normal 6 3 4 7" xfId="5956"/>
    <cellStyle name="Normal 6 3 4 7 2" xfId="14208"/>
    <cellStyle name="Normal 6 3 4 7_Year to Date" xfId="14209"/>
    <cellStyle name="Normal 6 3 4 8" xfId="14210"/>
    <cellStyle name="Normal 6 3 4_CS Indicators" xfId="5957"/>
    <cellStyle name="Normal 6 3 5" xfId="5958"/>
    <cellStyle name="Normal 6 3 5 2" xfId="5959"/>
    <cellStyle name="Normal 6 3 5 2 2" xfId="5960"/>
    <cellStyle name="Normal 6 3 5 2 2 2" xfId="5961"/>
    <cellStyle name="Normal 6 3 5 2 2 2 2" xfId="5962"/>
    <cellStyle name="Normal 6 3 5 2 2 2 2 2" xfId="14211"/>
    <cellStyle name="Normal 6 3 5 2 2 2 2_Year to Date" xfId="14212"/>
    <cellStyle name="Normal 6 3 5 2 2 2 3" xfId="5963"/>
    <cellStyle name="Normal 6 3 5 2 2 2 3 2" xfId="14213"/>
    <cellStyle name="Normal 6 3 5 2 2 2 3_Year to Date" xfId="14214"/>
    <cellStyle name="Normal 6 3 5 2 2 2 4" xfId="14215"/>
    <cellStyle name="Normal 6 3 5 2 2 2_CS Indicators" xfId="5964"/>
    <cellStyle name="Normal 6 3 5 2 2 3" xfId="5965"/>
    <cellStyle name="Normal 6 3 5 2 2 3 2" xfId="14216"/>
    <cellStyle name="Normal 6 3 5 2 2 3_Year to Date" xfId="14217"/>
    <cellStyle name="Normal 6 3 5 2 2 4" xfId="5966"/>
    <cellStyle name="Normal 6 3 5 2 2 4 2" xfId="14218"/>
    <cellStyle name="Normal 6 3 5 2 2 4_Year to Date" xfId="14219"/>
    <cellStyle name="Normal 6 3 5 2 2 5" xfId="14220"/>
    <cellStyle name="Normal 6 3 5 2 2_CS Indicators" xfId="5967"/>
    <cellStyle name="Normal 6 3 5 2 3" xfId="5968"/>
    <cellStyle name="Normal 6 3 5 2 3 2" xfId="5969"/>
    <cellStyle name="Normal 6 3 5 2 3 2 2" xfId="14221"/>
    <cellStyle name="Normal 6 3 5 2 3 2_Year to Date" xfId="14222"/>
    <cellStyle name="Normal 6 3 5 2 3 3" xfId="5970"/>
    <cellStyle name="Normal 6 3 5 2 3 3 2" xfId="14223"/>
    <cellStyle name="Normal 6 3 5 2 3 3_Year to Date" xfId="14224"/>
    <cellStyle name="Normal 6 3 5 2 3 4" xfId="14225"/>
    <cellStyle name="Normal 6 3 5 2 3_CS Indicators" xfId="5971"/>
    <cellStyle name="Normal 6 3 5 2 4" xfId="5972"/>
    <cellStyle name="Normal 6 3 5 2 4 2" xfId="14226"/>
    <cellStyle name="Normal 6 3 5 2 4_Year to Date" xfId="14227"/>
    <cellStyle name="Normal 6 3 5 2 5" xfId="5973"/>
    <cellStyle name="Normal 6 3 5 2 5 2" xfId="14228"/>
    <cellStyle name="Normal 6 3 5 2 5_Year to Date" xfId="14229"/>
    <cellStyle name="Normal 6 3 5 2 6" xfId="14230"/>
    <cellStyle name="Normal 6 3 5 2_CS Indicators" xfId="5974"/>
    <cellStyle name="Normal 6 3 5 3" xfId="5975"/>
    <cellStyle name="Normal 6 3 5 3 2" xfId="5976"/>
    <cellStyle name="Normal 6 3 5 3 2 2" xfId="5977"/>
    <cellStyle name="Normal 6 3 5 3 2 2 2" xfId="14231"/>
    <cellStyle name="Normal 6 3 5 3 2 2_Year to Date" xfId="14232"/>
    <cellStyle name="Normal 6 3 5 3 2 3" xfId="5978"/>
    <cellStyle name="Normal 6 3 5 3 2 3 2" xfId="14233"/>
    <cellStyle name="Normal 6 3 5 3 2 3_Year to Date" xfId="14234"/>
    <cellStyle name="Normal 6 3 5 3 2 4" xfId="14235"/>
    <cellStyle name="Normal 6 3 5 3 2_CS Indicators" xfId="5979"/>
    <cellStyle name="Normal 6 3 5 3 3" xfId="5980"/>
    <cellStyle name="Normal 6 3 5 3 3 2" xfId="14236"/>
    <cellStyle name="Normal 6 3 5 3 3_Year to Date" xfId="14237"/>
    <cellStyle name="Normal 6 3 5 3 4" xfId="5981"/>
    <cellStyle name="Normal 6 3 5 3 4 2" xfId="14238"/>
    <cellStyle name="Normal 6 3 5 3 4_Year to Date" xfId="14239"/>
    <cellStyle name="Normal 6 3 5 3 5" xfId="14240"/>
    <cellStyle name="Normal 6 3 5 3_CS Indicators" xfId="5982"/>
    <cellStyle name="Normal 6 3 5 4" xfId="5983"/>
    <cellStyle name="Normal 6 3 5 4 2" xfId="5984"/>
    <cellStyle name="Normal 6 3 5 4 2 2" xfId="14241"/>
    <cellStyle name="Normal 6 3 5 4 2_Year to Date" xfId="14242"/>
    <cellStyle name="Normal 6 3 5 4 3" xfId="5985"/>
    <cellStyle name="Normal 6 3 5 4 3 2" xfId="14243"/>
    <cellStyle name="Normal 6 3 5 4 3_Year to Date" xfId="14244"/>
    <cellStyle name="Normal 6 3 5 4 4" xfId="14245"/>
    <cellStyle name="Normal 6 3 5 4_CS Indicators" xfId="5986"/>
    <cellStyle name="Normal 6 3 5 5" xfId="5987"/>
    <cellStyle name="Normal 6 3 5 5 2" xfId="14246"/>
    <cellStyle name="Normal 6 3 5 5_Year to Date" xfId="14247"/>
    <cellStyle name="Normal 6 3 5 6" xfId="5988"/>
    <cellStyle name="Normal 6 3 5 6 2" xfId="14248"/>
    <cellStyle name="Normal 6 3 5 6_Year to Date" xfId="14249"/>
    <cellStyle name="Normal 6 3 5 7" xfId="14250"/>
    <cellStyle name="Normal 6 3 5_CS Indicators" xfId="5989"/>
    <cellStyle name="Normal 6 3 6" xfId="5990"/>
    <cellStyle name="Normal 6 3 6 2" xfId="5991"/>
    <cellStyle name="Normal 6 3 6 2 2" xfId="5992"/>
    <cellStyle name="Normal 6 3 6 2 2 2" xfId="5993"/>
    <cellStyle name="Normal 6 3 6 2 2 2 2" xfId="14251"/>
    <cellStyle name="Normal 6 3 6 2 2 2_Year to Date" xfId="14252"/>
    <cellStyle name="Normal 6 3 6 2 2 3" xfId="5994"/>
    <cellStyle name="Normal 6 3 6 2 2 3 2" xfId="14253"/>
    <cellStyle name="Normal 6 3 6 2 2 3_Year to Date" xfId="14254"/>
    <cellStyle name="Normal 6 3 6 2 2 4" xfId="14255"/>
    <cellStyle name="Normal 6 3 6 2 2_CS Indicators" xfId="5995"/>
    <cellStyle name="Normal 6 3 6 2 3" xfId="5996"/>
    <cellStyle name="Normal 6 3 6 2 3 2" xfId="14256"/>
    <cellStyle name="Normal 6 3 6 2 3_Year to Date" xfId="14257"/>
    <cellStyle name="Normal 6 3 6 2 4" xfId="5997"/>
    <cellStyle name="Normal 6 3 6 2 4 2" xfId="14258"/>
    <cellStyle name="Normal 6 3 6 2 4_Year to Date" xfId="14259"/>
    <cellStyle name="Normal 6 3 6 2 5" xfId="14260"/>
    <cellStyle name="Normal 6 3 6 2_CS Indicators" xfId="5998"/>
    <cellStyle name="Normal 6 3 6 3" xfId="5999"/>
    <cellStyle name="Normal 6 3 6 3 2" xfId="6000"/>
    <cellStyle name="Normal 6 3 6 3 2 2" xfId="14261"/>
    <cellStyle name="Normal 6 3 6 3 2_Year to Date" xfId="14262"/>
    <cellStyle name="Normal 6 3 6 3 3" xfId="6001"/>
    <cellStyle name="Normal 6 3 6 3 3 2" xfId="14263"/>
    <cellStyle name="Normal 6 3 6 3 3_Year to Date" xfId="14264"/>
    <cellStyle name="Normal 6 3 6 3 4" xfId="14265"/>
    <cellStyle name="Normal 6 3 6 3_CS Indicators" xfId="6002"/>
    <cellStyle name="Normal 6 3 6 4" xfId="6003"/>
    <cellStyle name="Normal 6 3 6 4 2" xfId="14266"/>
    <cellStyle name="Normal 6 3 6 4_Year to Date" xfId="14267"/>
    <cellStyle name="Normal 6 3 6 5" xfId="6004"/>
    <cellStyle name="Normal 6 3 6 5 2" xfId="14268"/>
    <cellStyle name="Normal 6 3 6 5_Year to Date" xfId="14269"/>
    <cellStyle name="Normal 6 3 6 6" xfId="14270"/>
    <cellStyle name="Normal 6 3 6_CS Indicators" xfId="6005"/>
    <cellStyle name="Normal 6 3 7" xfId="6006"/>
    <cellStyle name="Normal 6 3 7 2" xfId="6007"/>
    <cellStyle name="Normal 6 3 7 2 2" xfId="6008"/>
    <cellStyle name="Normal 6 3 7 2 2 2" xfId="14271"/>
    <cellStyle name="Normal 6 3 7 2 2_Year to Date" xfId="14272"/>
    <cellStyle name="Normal 6 3 7 2 3" xfId="6009"/>
    <cellStyle name="Normal 6 3 7 2 3 2" xfId="14273"/>
    <cellStyle name="Normal 6 3 7 2 3_Year to Date" xfId="14274"/>
    <cellStyle name="Normal 6 3 7 2 4" xfId="14275"/>
    <cellStyle name="Normal 6 3 7 2_CS Indicators" xfId="6010"/>
    <cellStyle name="Normal 6 3 7 3" xfId="6011"/>
    <cellStyle name="Normal 6 3 7 3 2" xfId="14276"/>
    <cellStyle name="Normal 6 3 7 3_Year to Date" xfId="14277"/>
    <cellStyle name="Normal 6 3 7 4" xfId="6012"/>
    <cellStyle name="Normal 6 3 7 4 2" xfId="14278"/>
    <cellStyle name="Normal 6 3 7 4_Year to Date" xfId="14279"/>
    <cellStyle name="Normal 6 3 7 5" xfId="14280"/>
    <cellStyle name="Normal 6 3 7_CS Indicators" xfId="6013"/>
    <cellStyle name="Normal 6 3 8" xfId="6014"/>
    <cellStyle name="Normal 6 3 8 2" xfId="6015"/>
    <cellStyle name="Normal 6 3 8 2 2" xfId="14281"/>
    <cellStyle name="Normal 6 3 8 2_Year to Date" xfId="14282"/>
    <cellStyle name="Normal 6 3 8 3" xfId="6016"/>
    <cellStyle name="Normal 6 3 8 3 2" xfId="14283"/>
    <cellStyle name="Normal 6 3 8 3_Year to Date" xfId="14284"/>
    <cellStyle name="Normal 6 3 8 4" xfId="14285"/>
    <cellStyle name="Normal 6 3 8_CS Indicators" xfId="6017"/>
    <cellStyle name="Normal 6 3 9" xfId="6018"/>
    <cellStyle name="Normal 6 3 9 2" xfId="6019"/>
    <cellStyle name="Normal 6 3 9 2 2" xfId="14286"/>
    <cellStyle name="Normal 6 3 9 2 2 2" xfId="14287"/>
    <cellStyle name="Normal 6 3 9 2 2 3" xfId="14288"/>
    <cellStyle name="Normal 6 3 9 2 3" xfId="14289"/>
    <cellStyle name="Normal 6 3 9 2 4" xfId="14290"/>
    <cellStyle name="Normal 6 3 9 3" xfId="6020"/>
    <cellStyle name="Normal 6 3 9 3 2" xfId="14291"/>
    <cellStyle name="Normal 6 3 9 3 3" xfId="14292"/>
    <cellStyle name="Normal 6 3 9 4" xfId="14293"/>
    <cellStyle name="Normal 6 3 9 5" xfId="14294"/>
    <cellStyle name="Normal 6 3_CS Indicators" xfId="6021"/>
    <cellStyle name="Normal 6 30" xfId="14295"/>
    <cellStyle name="Normal 6 31" xfId="14296"/>
    <cellStyle name="Normal 6 32" xfId="14297"/>
    <cellStyle name="Normal 6 33" xfId="14298"/>
    <cellStyle name="Normal 6 34" xfId="14299"/>
    <cellStyle name="Normal 6 35" xfId="14300"/>
    <cellStyle name="Normal 6 36" xfId="14301"/>
    <cellStyle name="Normal 6 37" xfId="14302"/>
    <cellStyle name="Normal 6 38" xfId="14303"/>
    <cellStyle name="Normal 6 39" xfId="14304"/>
    <cellStyle name="Normal 6 4" xfId="6022"/>
    <cellStyle name="Normal 6 4 2" xfId="6023"/>
    <cellStyle name="Normal 6 4 2 2" xfId="14305"/>
    <cellStyle name="Normal 6 4 2 2 2" xfId="14306"/>
    <cellStyle name="Normal 6 4 2 2 3" xfId="14307"/>
    <cellStyle name="Normal 6 4 2 3" xfId="14308"/>
    <cellStyle name="Normal 6 4 2 4" xfId="14309"/>
    <cellStyle name="Normal 6 4 3" xfId="6024"/>
    <cellStyle name="Normal 6 4 3 2" xfId="14310"/>
    <cellStyle name="Normal 6 4 3 3" xfId="14311"/>
    <cellStyle name="Normal 6 4 4" xfId="14312"/>
    <cellStyle name="Normal 6 4 5" xfId="14313"/>
    <cellStyle name="Normal 6 40" xfId="14314"/>
    <cellStyle name="Normal 6 41" xfId="14315"/>
    <cellStyle name="Normal 6 42" xfId="14316"/>
    <cellStyle name="Normal 6 43" xfId="14317"/>
    <cellStyle name="Normal 6 44" xfId="14318"/>
    <cellStyle name="Normal 6 45" xfId="14319"/>
    <cellStyle name="Normal 6 46" xfId="14320"/>
    <cellStyle name="Normal 6 47" xfId="14321"/>
    <cellStyle name="Normal 6 48" xfId="14322"/>
    <cellStyle name="Normal 6 49" xfId="14323"/>
    <cellStyle name="Normal 6 5" xfId="6025"/>
    <cellStyle name="Normal 6 5 2" xfId="14324"/>
    <cellStyle name="Normal 6 50" xfId="14325"/>
    <cellStyle name="Normal 6 51" xfId="14326"/>
    <cellStyle name="Normal 6 52" xfId="14327"/>
    <cellStyle name="Normal 6 53" xfId="14328"/>
    <cellStyle name="Normal 6 54" xfId="14329"/>
    <cellStyle name="Normal 6 55" xfId="14330"/>
    <cellStyle name="Normal 6 56" xfId="14331"/>
    <cellStyle name="Normal 6 57" xfId="18173"/>
    <cellStyle name="Normal 6 58" xfId="18174"/>
    <cellStyle name="Normal 6 59" xfId="18175"/>
    <cellStyle name="Normal 6 6" xfId="6026"/>
    <cellStyle name="Normal 6 6 2" xfId="6027"/>
    <cellStyle name="Normal 6 6 2 2" xfId="6028"/>
    <cellStyle name="Normal 6 6 2 2 2" xfId="6029"/>
    <cellStyle name="Normal 6 6 2 2 2 2" xfId="6030"/>
    <cellStyle name="Normal 6 6 2 2 2 2 2" xfId="6031"/>
    <cellStyle name="Normal 6 6 2 2 2 2 2 2" xfId="14332"/>
    <cellStyle name="Normal 6 6 2 2 2 2 2_Year to Date" xfId="14333"/>
    <cellStyle name="Normal 6 6 2 2 2 2 3" xfId="6032"/>
    <cellStyle name="Normal 6 6 2 2 2 2 3 2" xfId="14334"/>
    <cellStyle name="Normal 6 6 2 2 2 2 3_Year to Date" xfId="14335"/>
    <cellStyle name="Normal 6 6 2 2 2 2 4" xfId="14336"/>
    <cellStyle name="Normal 6 6 2 2 2 2_CS Indicators" xfId="6033"/>
    <cellStyle name="Normal 6 6 2 2 2 3" xfId="6034"/>
    <cellStyle name="Normal 6 6 2 2 2 3 2" xfId="14337"/>
    <cellStyle name="Normal 6 6 2 2 2 3_Year to Date" xfId="14338"/>
    <cellStyle name="Normal 6 6 2 2 2 4" xfId="6035"/>
    <cellStyle name="Normal 6 6 2 2 2 4 2" xfId="14339"/>
    <cellStyle name="Normal 6 6 2 2 2 4_Year to Date" xfId="14340"/>
    <cellStyle name="Normal 6 6 2 2 2 5" xfId="14341"/>
    <cellStyle name="Normal 6 6 2 2 2_CS Indicators" xfId="6036"/>
    <cellStyle name="Normal 6 6 2 2 3" xfId="6037"/>
    <cellStyle name="Normal 6 6 2 2 3 2" xfId="6038"/>
    <cellStyle name="Normal 6 6 2 2 3 2 2" xfId="14342"/>
    <cellStyle name="Normal 6 6 2 2 3 2_Year to Date" xfId="14343"/>
    <cellStyle name="Normal 6 6 2 2 3 3" xfId="6039"/>
    <cellStyle name="Normal 6 6 2 2 3 3 2" xfId="14344"/>
    <cellStyle name="Normal 6 6 2 2 3 3_Year to Date" xfId="14345"/>
    <cellStyle name="Normal 6 6 2 2 3 4" xfId="14346"/>
    <cellStyle name="Normal 6 6 2 2 3_CS Indicators" xfId="6040"/>
    <cellStyle name="Normal 6 6 2 2 4" xfId="6041"/>
    <cellStyle name="Normal 6 6 2 2 4 2" xfId="14347"/>
    <cellStyle name="Normal 6 6 2 2 4_Year to Date" xfId="14348"/>
    <cellStyle name="Normal 6 6 2 2 5" xfId="6042"/>
    <cellStyle name="Normal 6 6 2 2 5 2" xfId="14349"/>
    <cellStyle name="Normal 6 6 2 2 5_Year to Date" xfId="14350"/>
    <cellStyle name="Normal 6 6 2 2 6" xfId="14351"/>
    <cellStyle name="Normal 6 6 2 2_CS Indicators" xfId="6043"/>
    <cellStyle name="Normal 6 6 2 3" xfId="6044"/>
    <cellStyle name="Normal 6 6 2 3 2" xfId="6045"/>
    <cellStyle name="Normal 6 6 2 3 2 2" xfId="6046"/>
    <cellStyle name="Normal 6 6 2 3 2 2 2" xfId="14352"/>
    <cellStyle name="Normal 6 6 2 3 2 2_Year to Date" xfId="14353"/>
    <cellStyle name="Normal 6 6 2 3 2 3" xfId="6047"/>
    <cellStyle name="Normal 6 6 2 3 2 3 2" xfId="14354"/>
    <cellStyle name="Normal 6 6 2 3 2 3_Year to Date" xfId="14355"/>
    <cellStyle name="Normal 6 6 2 3 2 4" xfId="14356"/>
    <cellStyle name="Normal 6 6 2 3 2_CS Indicators" xfId="6048"/>
    <cellStyle name="Normal 6 6 2 3 3" xfId="6049"/>
    <cellStyle name="Normal 6 6 2 3 3 2" xfId="14357"/>
    <cellStyle name="Normal 6 6 2 3 3_Year to Date" xfId="14358"/>
    <cellStyle name="Normal 6 6 2 3 4" xfId="6050"/>
    <cellStyle name="Normal 6 6 2 3 4 2" xfId="14359"/>
    <cellStyle name="Normal 6 6 2 3 4_Year to Date" xfId="14360"/>
    <cellStyle name="Normal 6 6 2 3 5" xfId="14361"/>
    <cellStyle name="Normal 6 6 2 3_CS Indicators" xfId="6051"/>
    <cellStyle name="Normal 6 6 2 4" xfId="6052"/>
    <cellStyle name="Normal 6 6 2 4 2" xfId="6053"/>
    <cellStyle name="Normal 6 6 2 4 2 2" xfId="14362"/>
    <cellStyle name="Normal 6 6 2 4 2_Year to Date" xfId="14363"/>
    <cellStyle name="Normal 6 6 2 4 3" xfId="6054"/>
    <cellStyle name="Normal 6 6 2 4 3 2" xfId="14364"/>
    <cellStyle name="Normal 6 6 2 4 3_Year to Date" xfId="14365"/>
    <cellStyle name="Normal 6 6 2 4 4" xfId="14366"/>
    <cellStyle name="Normal 6 6 2 4_CS Indicators" xfId="6055"/>
    <cellStyle name="Normal 6 6 2 5" xfId="6056"/>
    <cellStyle name="Normal 6 6 2 5 2" xfId="14367"/>
    <cellStyle name="Normal 6 6 2 5_Year to Date" xfId="14368"/>
    <cellStyle name="Normal 6 6 2 6" xfId="6057"/>
    <cellStyle name="Normal 6 6 2 6 2" xfId="14369"/>
    <cellStyle name="Normal 6 6 2 6_Year to Date" xfId="14370"/>
    <cellStyle name="Normal 6 6 2 7" xfId="14371"/>
    <cellStyle name="Normal 6 6 2_CS Indicators" xfId="6058"/>
    <cellStyle name="Normal 6 6 3" xfId="6059"/>
    <cellStyle name="Normal 6 6 3 2" xfId="6060"/>
    <cellStyle name="Normal 6 6 3 2 2" xfId="6061"/>
    <cellStyle name="Normal 6 6 3 2 2 2" xfId="6062"/>
    <cellStyle name="Normal 6 6 3 2 2 2 2" xfId="14372"/>
    <cellStyle name="Normal 6 6 3 2 2 2_Year to Date" xfId="14373"/>
    <cellStyle name="Normal 6 6 3 2 2 3" xfId="6063"/>
    <cellStyle name="Normal 6 6 3 2 2 3 2" xfId="14374"/>
    <cellStyle name="Normal 6 6 3 2 2 3_Year to Date" xfId="14375"/>
    <cellStyle name="Normal 6 6 3 2 2 4" xfId="14376"/>
    <cellStyle name="Normal 6 6 3 2 2_CS Indicators" xfId="6064"/>
    <cellStyle name="Normal 6 6 3 2 3" xfId="6065"/>
    <cellStyle name="Normal 6 6 3 2 3 2" xfId="14377"/>
    <cellStyle name="Normal 6 6 3 2 3_Year to Date" xfId="14378"/>
    <cellStyle name="Normal 6 6 3 2 4" xfId="6066"/>
    <cellStyle name="Normal 6 6 3 2 4 2" xfId="14379"/>
    <cellStyle name="Normal 6 6 3 2 4_Year to Date" xfId="14380"/>
    <cellStyle name="Normal 6 6 3 2 5" xfId="14381"/>
    <cellStyle name="Normal 6 6 3 2_CS Indicators" xfId="6067"/>
    <cellStyle name="Normal 6 6 3 3" xfId="6068"/>
    <cellStyle name="Normal 6 6 3 3 2" xfId="6069"/>
    <cellStyle name="Normal 6 6 3 3 2 2" xfId="14382"/>
    <cellStyle name="Normal 6 6 3 3 2_Year to Date" xfId="14383"/>
    <cellStyle name="Normal 6 6 3 3 3" xfId="6070"/>
    <cellStyle name="Normal 6 6 3 3 3 2" xfId="14384"/>
    <cellStyle name="Normal 6 6 3 3 3_Year to Date" xfId="14385"/>
    <cellStyle name="Normal 6 6 3 3 4" xfId="14386"/>
    <cellStyle name="Normal 6 6 3 3_CS Indicators" xfId="6071"/>
    <cellStyle name="Normal 6 6 3 4" xfId="6072"/>
    <cellStyle name="Normal 6 6 3 4 2" xfId="14387"/>
    <cellStyle name="Normal 6 6 3 4_Year to Date" xfId="14388"/>
    <cellStyle name="Normal 6 6 3 5" xfId="6073"/>
    <cellStyle name="Normal 6 6 3 5 2" xfId="14389"/>
    <cellStyle name="Normal 6 6 3 5_Year to Date" xfId="14390"/>
    <cellStyle name="Normal 6 6 3 6" xfId="14391"/>
    <cellStyle name="Normal 6 6 3_CS Indicators" xfId="6074"/>
    <cellStyle name="Normal 6 6 4" xfId="6075"/>
    <cellStyle name="Normal 6 6 4 2" xfId="6076"/>
    <cellStyle name="Normal 6 6 4 2 2" xfId="6077"/>
    <cellStyle name="Normal 6 6 4 2 2 2" xfId="14392"/>
    <cellStyle name="Normal 6 6 4 2 2_Year to Date" xfId="14393"/>
    <cellStyle name="Normal 6 6 4 2 3" xfId="6078"/>
    <cellStyle name="Normal 6 6 4 2 3 2" xfId="14394"/>
    <cellStyle name="Normal 6 6 4 2 3_Year to Date" xfId="14395"/>
    <cellStyle name="Normal 6 6 4 2 4" xfId="14396"/>
    <cellStyle name="Normal 6 6 4 2_CS Indicators" xfId="6079"/>
    <cellStyle name="Normal 6 6 4 3" xfId="6080"/>
    <cellStyle name="Normal 6 6 4 3 2" xfId="14397"/>
    <cellStyle name="Normal 6 6 4 3_Year to Date" xfId="14398"/>
    <cellStyle name="Normal 6 6 4 4" xfId="6081"/>
    <cellStyle name="Normal 6 6 4 4 2" xfId="14399"/>
    <cellStyle name="Normal 6 6 4 4_Year to Date" xfId="14400"/>
    <cellStyle name="Normal 6 6 4 5" xfId="14401"/>
    <cellStyle name="Normal 6 6 4_CS Indicators" xfId="6082"/>
    <cellStyle name="Normal 6 6 5" xfId="6083"/>
    <cellStyle name="Normal 6 6 5 2" xfId="6084"/>
    <cellStyle name="Normal 6 6 5 2 2" xfId="14402"/>
    <cellStyle name="Normal 6 6 5 2_Year to Date" xfId="14403"/>
    <cellStyle name="Normal 6 6 5 3" xfId="6085"/>
    <cellStyle name="Normal 6 6 5 3 2" xfId="14404"/>
    <cellStyle name="Normal 6 6 5 3_Year to Date" xfId="14405"/>
    <cellStyle name="Normal 6 6 5 4" xfId="14406"/>
    <cellStyle name="Normal 6 6 5_CS Indicators" xfId="6086"/>
    <cellStyle name="Normal 6 6 6" xfId="6087"/>
    <cellStyle name="Normal 6 6 6 2" xfId="14407"/>
    <cellStyle name="Normal 6 6 6_Year to Date" xfId="14408"/>
    <cellStyle name="Normal 6 6 7" xfId="6088"/>
    <cellStyle name="Normal 6 6 7 2" xfId="14409"/>
    <cellStyle name="Normal 6 6 7_Year to Date" xfId="14410"/>
    <cellStyle name="Normal 6 6 8" xfId="14411"/>
    <cellStyle name="Normal 6 6_CS Indicators" xfId="6089"/>
    <cellStyle name="Normal 6 60" xfId="18176"/>
    <cellStyle name="Normal 6 61" xfId="18177"/>
    <cellStyle name="Normal 6 62" xfId="18178"/>
    <cellStyle name="Normal 6 63" xfId="18179"/>
    <cellStyle name="Normal 6 64" xfId="18180"/>
    <cellStyle name="Normal 6 65" xfId="18181"/>
    <cellStyle name="Normal 6 66" xfId="18182"/>
    <cellStyle name="Normal 6 67" xfId="18183"/>
    <cellStyle name="Normal 6 68" xfId="18184"/>
    <cellStyle name="Normal 6 69" xfId="18185"/>
    <cellStyle name="Normal 6 7" xfId="6090"/>
    <cellStyle name="Normal 6 7 2" xfId="6091"/>
    <cellStyle name="Normal 6 7 2 2" xfId="6092"/>
    <cellStyle name="Normal 6 7 2 2 2" xfId="6093"/>
    <cellStyle name="Normal 6 7 2 2 2 2" xfId="6094"/>
    <cellStyle name="Normal 6 7 2 2 2 2 2" xfId="6095"/>
    <cellStyle name="Normal 6 7 2 2 2 2 2 2" xfId="14412"/>
    <cellStyle name="Normal 6 7 2 2 2 2 2_Year to Date" xfId="14413"/>
    <cellStyle name="Normal 6 7 2 2 2 2 3" xfId="6096"/>
    <cellStyle name="Normal 6 7 2 2 2 2 3 2" xfId="14414"/>
    <cellStyle name="Normal 6 7 2 2 2 2 3_Year to Date" xfId="14415"/>
    <cellStyle name="Normal 6 7 2 2 2 2 4" xfId="14416"/>
    <cellStyle name="Normal 6 7 2 2 2 2_CS Indicators" xfId="6097"/>
    <cellStyle name="Normal 6 7 2 2 2 3" xfId="6098"/>
    <cellStyle name="Normal 6 7 2 2 2 3 2" xfId="14417"/>
    <cellStyle name="Normal 6 7 2 2 2 3_Year to Date" xfId="14418"/>
    <cellStyle name="Normal 6 7 2 2 2 4" xfId="6099"/>
    <cellStyle name="Normal 6 7 2 2 2 4 2" xfId="14419"/>
    <cellStyle name="Normal 6 7 2 2 2 4_Year to Date" xfId="14420"/>
    <cellStyle name="Normal 6 7 2 2 2 5" xfId="14421"/>
    <cellStyle name="Normal 6 7 2 2 2_CS Indicators" xfId="6100"/>
    <cellStyle name="Normal 6 7 2 2 3" xfId="6101"/>
    <cellStyle name="Normal 6 7 2 2 3 2" xfId="6102"/>
    <cellStyle name="Normal 6 7 2 2 3 2 2" xfId="14422"/>
    <cellStyle name="Normal 6 7 2 2 3 2_Year to Date" xfId="14423"/>
    <cellStyle name="Normal 6 7 2 2 3 3" xfId="6103"/>
    <cellStyle name="Normal 6 7 2 2 3 3 2" xfId="14424"/>
    <cellStyle name="Normal 6 7 2 2 3 3_Year to Date" xfId="14425"/>
    <cellStyle name="Normal 6 7 2 2 3 4" xfId="14426"/>
    <cellStyle name="Normal 6 7 2 2 3_CS Indicators" xfId="6104"/>
    <cellStyle name="Normal 6 7 2 2 4" xfId="6105"/>
    <cellStyle name="Normal 6 7 2 2 4 2" xfId="14427"/>
    <cellStyle name="Normal 6 7 2 2 4_Year to Date" xfId="14428"/>
    <cellStyle name="Normal 6 7 2 2 5" xfId="6106"/>
    <cellStyle name="Normal 6 7 2 2 5 2" xfId="14429"/>
    <cellStyle name="Normal 6 7 2 2 5_Year to Date" xfId="14430"/>
    <cellStyle name="Normal 6 7 2 2 6" xfId="14431"/>
    <cellStyle name="Normal 6 7 2 2_CS Indicators" xfId="6107"/>
    <cellStyle name="Normal 6 7 2 3" xfId="6108"/>
    <cellStyle name="Normal 6 7 2 3 2" xfId="6109"/>
    <cellStyle name="Normal 6 7 2 3 2 2" xfId="6110"/>
    <cellStyle name="Normal 6 7 2 3 2 2 2" xfId="14432"/>
    <cellStyle name="Normal 6 7 2 3 2 2_Year to Date" xfId="14433"/>
    <cellStyle name="Normal 6 7 2 3 2 3" xfId="6111"/>
    <cellStyle name="Normal 6 7 2 3 2 3 2" xfId="14434"/>
    <cellStyle name="Normal 6 7 2 3 2 3_Year to Date" xfId="14435"/>
    <cellStyle name="Normal 6 7 2 3 2 4" xfId="14436"/>
    <cellStyle name="Normal 6 7 2 3 2_CS Indicators" xfId="6112"/>
    <cellStyle name="Normal 6 7 2 3 3" xfId="6113"/>
    <cellStyle name="Normal 6 7 2 3 3 2" xfId="14437"/>
    <cellStyle name="Normal 6 7 2 3 3_Year to Date" xfId="14438"/>
    <cellStyle name="Normal 6 7 2 3 4" xfId="6114"/>
    <cellStyle name="Normal 6 7 2 3 4 2" xfId="14439"/>
    <cellStyle name="Normal 6 7 2 3 4_Year to Date" xfId="14440"/>
    <cellStyle name="Normal 6 7 2 3 5" xfId="14441"/>
    <cellStyle name="Normal 6 7 2 3_CS Indicators" xfId="6115"/>
    <cellStyle name="Normal 6 7 2 4" xfId="6116"/>
    <cellStyle name="Normal 6 7 2 4 2" xfId="6117"/>
    <cellStyle name="Normal 6 7 2 4 2 2" xfId="14442"/>
    <cellStyle name="Normal 6 7 2 4 2_Year to Date" xfId="14443"/>
    <cellStyle name="Normal 6 7 2 4 3" xfId="6118"/>
    <cellStyle name="Normal 6 7 2 4 3 2" xfId="14444"/>
    <cellStyle name="Normal 6 7 2 4 3_Year to Date" xfId="14445"/>
    <cellStyle name="Normal 6 7 2 4 4" xfId="14446"/>
    <cellStyle name="Normal 6 7 2 4_CS Indicators" xfId="6119"/>
    <cellStyle name="Normal 6 7 2 5" xfId="6120"/>
    <cellStyle name="Normal 6 7 2 5 2" xfId="14447"/>
    <cellStyle name="Normal 6 7 2 5_Year to Date" xfId="14448"/>
    <cellStyle name="Normal 6 7 2 6" xfId="6121"/>
    <cellStyle name="Normal 6 7 2 6 2" xfId="14449"/>
    <cellStyle name="Normal 6 7 2 6_Year to Date" xfId="14450"/>
    <cellStyle name="Normal 6 7 2 7" xfId="14451"/>
    <cellStyle name="Normal 6 7 2_CS Indicators" xfId="6122"/>
    <cellStyle name="Normal 6 7 3" xfId="6123"/>
    <cellStyle name="Normal 6 7 3 2" xfId="6124"/>
    <cellStyle name="Normal 6 7 3 2 2" xfId="6125"/>
    <cellStyle name="Normal 6 7 3 2 2 2" xfId="6126"/>
    <cellStyle name="Normal 6 7 3 2 2 2 2" xfId="14452"/>
    <cellStyle name="Normal 6 7 3 2 2 2_Year to Date" xfId="14453"/>
    <cellStyle name="Normal 6 7 3 2 2 3" xfId="6127"/>
    <cellStyle name="Normal 6 7 3 2 2 3 2" xfId="14454"/>
    <cellStyle name="Normal 6 7 3 2 2 3_Year to Date" xfId="14455"/>
    <cellStyle name="Normal 6 7 3 2 2 4" xfId="14456"/>
    <cellStyle name="Normal 6 7 3 2 2_CS Indicators" xfId="6128"/>
    <cellStyle name="Normal 6 7 3 2 3" xfId="6129"/>
    <cellStyle name="Normal 6 7 3 2 3 2" xfId="14457"/>
    <cellStyle name="Normal 6 7 3 2 3_Year to Date" xfId="14458"/>
    <cellStyle name="Normal 6 7 3 2 4" xfId="6130"/>
    <cellStyle name="Normal 6 7 3 2 4 2" xfId="14459"/>
    <cellStyle name="Normal 6 7 3 2 4_Year to Date" xfId="14460"/>
    <cellStyle name="Normal 6 7 3 2 5" xfId="14461"/>
    <cellStyle name="Normal 6 7 3 2_CS Indicators" xfId="6131"/>
    <cellStyle name="Normal 6 7 3 3" xfId="6132"/>
    <cellStyle name="Normal 6 7 3 3 2" xfId="6133"/>
    <cellStyle name="Normal 6 7 3 3 2 2" xfId="14462"/>
    <cellStyle name="Normal 6 7 3 3 2_Year to Date" xfId="14463"/>
    <cellStyle name="Normal 6 7 3 3 3" xfId="6134"/>
    <cellStyle name="Normal 6 7 3 3 3 2" xfId="14464"/>
    <cellStyle name="Normal 6 7 3 3 3_Year to Date" xfId="14465"/>
    <cellStyle name="Normal 6 7 3 3 4" xfId="14466"/>
    <cellStyle name="Normal 6 7 3 3_CS Indicators" xfId="6135"/>
    <cellStyle name="Normal 6 7 3 4" xfId="6136"/>
    <cellStyle name="Normal 6 7 3 4 2" xfId="14467"/>
    <cellStyle name="Normal 6 7 3 4_Year to Date" xfId="14468"/>
    <cellStyle name="Normal 6 7 3 5" xfId="6137"/>
    <cellStyle name="Normal 6 7 3 5 2" xfId="14469"/>
    <cellStyle name="Normal 6 7 3 5_Year to Date" xfId="14470"/>
    <cellStyle name="Normal 6 7 3 6" xfId="14471"/>
    <cellStyle name="Normal 6 7 3_CS Indicators" xfId="6138"/>
    <cellStyle name="Normal 6 7 4" xfId="6139"/>
    <cellStyle name="Normal 6 7 4 2" xfId="6140"/>
    <cellStyle name="Normal 6 7 4 2 2" xfId="6141"/>
    <cellStyle name="Normal 6 7 4 2 2 2" xfId="14472"/>
    <cellStyle name="Normal 6 7 4 2 2_Year to Date" xfId="14473"/>
    <cellStyle name="Normal 6 7 4 2 3" xfId="6142"/>
    <cellStyle name="Normal 6 7 4 2 3 2" xfId="14474"/>
    <cellStyle name="Normal 6 7 4 2 3_Year to Date" xfId="14475"/>
    <cellStyle name="Normal 6 7 4 2 4" xfId="14476"/>
    <cellStyle name="Normal 6 7 4 2_CS Indicators" xfId="6143"/>
    <cellStyle name="Normal 6 7 4 3" xfId="6144"/>
    <cellStyle name="Normal 6 7 4 3 2" xfId="14477"/>
    <cellStyle name="Normal 6 7 4 3_Year to Date" xfId="14478"/>
    <cellStyle name="Normal 6 7 4 4" xfId="6145"/>
    <cellStyle name="Normal 6 7 4 4 2" xfId="14479"/>
    <cellStyle name="Normal 6 7 4 4_Year to Date" xfId="14480"/>
    <cellStyle name="Normal 6 7 4 5" xfId="14481"/>
    <cellStyle name="Normal 6 7 4_CS Indicators" xfId="6146"/>
    <cellStyle name="Normal 6 7 5" xfId="6147"/>
    <cellStyle name="Normal 6 7 5 2" xfId="6148"/>
    <cellStyle name="Normal 6 7 5 2 2" xfId="14482"/>
    <cellStyle name="Normal 6 7 5 2_Year to Date" xfId="14483"/>
    <cellStyle name="Normal 6 7 5 3" xfId="6149"/>
    <cellStyle name="Normal 6 7 5 3 2" xfId="14484"/>
    <cellStyle name="Normal 6 7 5 3_Year to Date" xfId="14485"/>
    <cellStyle name="Normal 6 7 5 4" xfId="14486"/>
    <cellStyle name="Normal 6 7 5_CS Indicators" xfId="6150"/>
    <cellStyle name="Normal 6 7 6" xfId="6151"/>
    <cellStyle name="Normal 6 7 6 2" xfId="14487"/>
    <cellStyle name="Normal 6 7 6_Year to Date" xfId="14488"/>
    <cellStyle name="Normal 6 7 7" xfId="6152"/>
    <cellStyle name="Normal 6 7 7 2" xfId="14489"/>
    <cellStyle name="Normal 6 7 7_Year to Date" xfId="14490"/>
    <cellStyle name="Normal 6 7 8" xfId="14491"/>
    <cellStyle name="Normal 6 7_CS Indicators" xfId="6153"/>
    <cellStyle name="Normal 6 70" xfId="18186"/>
    <cellStyle name="Normal 6 71" xfId="18187"/>
    <cellStyle name="Normal 6 72" xfId="18188"/>
    <cellStyle name="Normal 6 73" xfId="18189"/>
    <cellStyle name="Normal 6 74" xfId="18190"/>
    <cellStyle name="Normal 6 75" xfId="18191"/>
    <cellStyle name="Normal 6 76" xfId="18192"/>
    <cellStyle name="Normal 6 77" xfId="18193"/>
    <cellStyle name="Normal 6 78" xfId="18194"/>
    <cellStyle name="Normal 6 79" xfId="18195"/>
    <cellStyle name="Normal 6 8" xfId="6154"/>
    <cellStyle name="Normal 6 8 2" xfId="6155"/>
    <cellStyle name="Normal 6 8 2 2" xfId="6156"/>
    <cellStyle name="Normal 6 8 2 2 2" xfId="6157"/>
    <cellStyle name="Normal 6 8 2 2 2 2" xfId="6158"/>
    <cellStyle name="Normal 6 8 2 2 2 2 2" xfId="6159"/>
    <cellStyle name="Normal 6 8 2 2 2 2 2 2" xfId="14492"/>
    <cellStyle name="Normal 6 8 2 2 2 2 2_Year to Date" xfId="14493"/>
    <cellStyle name="Normal 6 8 2 2 2 2 3" xfId="6160"/>
    <cellStyle name="Normal 6 8 2 2 2 2 3 2" xfId="14494"/>
    <cellStyle name="Normal 6 8 2 2 2 2 3_Year to Date" xfId="14495"/>
    <cellStyle name="Normal 6 8 2 2 2 2 4" xfId="14496"/>
    <cellStyle name="Normal 6 8 2 2 2 2_CS Indicators" xfId="6161"/>
    <cellStyle name="Normal 6 8 2 2 2 3" xfId="6162"/>
    <cellStyle name="Normal 6 8 2 2 2 3 2" xfId="14497"/>
    <cellStyle name="Normal 6 8 2 2 2 3_Year to Date" xfId="14498"/>
    <cellStyle name="Normal 6 8 2 2 2 4" xfId="6163"/>
    <cellStyle name="Normal 6 8 2 2 2 4 2" xfId="14499"/>
    <cellStyle name="Normal 6 8 2 2 2 4_Year to Date" xfId="14500"/>
    <cellStyle name="Normal 6 8 2 2 2 5" xfId="14501"/>
    <cellStyle name="Normal 6 8 2 2 2_CS Indicators" xfId="6164"/>
    <cellStyle name="Normal 6 8 2 2 3" xfId="6165"/>
    <cellStyle name="Normal 6 8 2 2 3 2" xfId="6166"/>
    <cellStyle name="Normal 6 8 2 2 3 2 2" xfId="14502"/>
    <cellStyle name="Normal 6 8 2 2 3 2_Year to Date" xfId="14503"/>
    <cellStyle name="Normal 6 8 2 2 3 3" xfId="6167"/>
    <cellStyle name="Normal 6 8 2 2 3 3 2" xfId="14504"/>
    <cellStyle name="Normal 6 8 2 2 3 3_Year to Date" xfId="14505"/>
    <cellStyle name="Normal 6 8 2 2 3 4" xfId="14506"/>
    <cellStyle name="Normal 6 8 2 2 3_CS Indicators" xfId="6168"/>
    <cellStyle name="Normal 6 8 2 2 4" xfId="6169"/>
    <cellStyle name="Normal 6 8 2 2 4 2" xfId="14507"/>
    <cellStyle name="Normal 6 8 2 2 4_Year to Date" xfId="14508"/>
    <cellStyle name="Normal 6 8 2 2 5" xfId="6170"/>
    <cellStyle name="Normal 6 8 2 2 5 2" xfId="14509"/>
    <cellStyle name="Normal 6 8 2 2 5_Year to Date" xfId="14510"/>
    <cellStyle name="Normal 6 8 2 2 6" xfId="14511"/>
    <cellStyle name="Normal 6 8 2 2_CS Indicators" xfId="6171"/>
    <cellStyle name="Normal 6 8 2 3" xfId="6172"/>
    <cellStyle name="Normal 6 8 2 3 2" xfId="6173"/>
    <cellStyle name="Normal 6 8 2 3 2 2" xfId="6174"/>
    <cellStyle name="Normal 6 8 2 3 2 2 2" xfId="14512"/>
    <cellStyle name="Normal 6 8 2 3 2 2_Year to Date" xfId="14513"/>
    <cellStyle name="Normal 6 8 2 3 2 3" xfId="6175"/>
    <cellStyle name="Normal 6 8 2 3 2 3 2" xfId="14514"/>
    <cellStyle name="Normal 6 8 2 3 2 3_Year to Date" xfId="14515"/>
    <cellStyle name="Normal 6 8 2 3 2 4" xfId="14516"/>
    <cellStyle name="Normal 6 8 2 3 2_CS Indicators" xfId="6176"/>
    <cellStyle name="Normal 6 8 2 3 3" xfId="6177"/>
    <cellStyle name="Normal 6 8 2 3 3 2" xfId="14517"/>
    <cellStyle name="Normal 6 8 2 3 3_Year to Date" xfId="14518"/>
    <cellStyle name="Normal 6 8 2 3 4" xfId="6178"/>
    <cellStyle name="Normal 6 8 2 3 4 2" xfId="14519"/>
    <cellStyle name="Normal 6 8 2 3 4_Year to Date" xfId="14520"/>
    <cellStyle name="Normal 6 8 2 3 5" xfId="14521"/>
    <cellStyle name="Normal 6 8 2 3_CS Indicators" xfId="6179"/>
    <cellStyle name="Normal 6 8 2 4" xfId="6180"/>
    <cellStyle name="Normal 6 8 2 4 2" xfId="6181"/>
    <cellStyle name="Normal 6 8 2 4 2 2" xfId="14522"/>
    <cellStyle name="Normal 6 8 2 4 2_Year to Date" xfId="14523"/>
    <cellStyle name="Normal 6 8 2 4 3" xfId="6182"/>
    <cellStyle name="Normal 6 8 2 4 3 2" xfId="14524"/>
    <cellStyle name="Normal 6 8 2 4 3_Year to Date" xfId="14525"/>
    <cellStyle name="Normal 6 8 2 4 4" xfId="14526"/>
    <cellStyle name="Normal 6 8 2 4_CS Indicators" xfId="6183"/>
    <cellStyle name="Normal 6 8 2 5" xfId="6184"/>
    <cellStyle name="Normal 6 8 2 5 2" xfId="14527"/>
    <cellStyle name="Normal 6 8 2 5_Year to Date" xfId="14528"/>
    <cellStyle name="Normal 6 8 2 6" xfId="6185"/>
    <cellStyle name="Normal 6 8 2 6 2" xfId="14529"/>
    <cellStyle name="Normal 6 8 2 6_Year to Date" xfId="14530"/>
    <cellStyle name="Normal 6 8 2 7" xfId="14531"/>
    <cellStyle name="Normal 6 8 2_CS Indicators" xfId="6186"/>
    <cellStyle name="Normal 6 8 3" xfId="6187"/>
    <cellStyle name="Normal 6 8 3 2" xfId="6188"/>
    <cellStyle name="Normal 6 8 3 2 2" xfId="6189"/>
    <cellStyle name="Normal 6 8 3 2 2 2" xfId="6190"/>
    <cellStyle name="Normal 6 8 3 2 2 2 2" xfId="14532"/>
    <cellStyle name="Normal 6 8 3 2 2 2_Year to Date" xfId="14533"/>
    <cellStyle name="Normal 6 8 3 2 2 3" xfId="6191"/>
    <cellStyle name="Normal 6 8 3 2 2 3 2" xfId="14534"/>
    <cellStyle name="Normal 6 8 3 2 2 3_Year to Date" xfId="14535"/>
    <cellStyle name="Normal 6 8 3 2 2 4" xfId="14536"/>
    <cellStyle name="Normal 6 8 3 2 2_CS Indicators" xfId="6192"/>
    <cellStyle name="Normal 6 8 3 2 3" xfId="6193"/>
    <cellStyle name="Normal 6 8 3 2 3 2" xfId="14537"/>
    <cellStyle name="Normal 6 8 3 2 3_Year to Date" xfId="14538"/>
    <cellStyle name="Normal 6 8 3 2 4" xfId="6194"/>
    <cellStyle name="Normal 6 8 3 2 4 2" xfId="14539"/>
    <cellStyle name="Normal 6 8 3 2 4_Year to Date" xfId="14540"/>
    <cellStyle name="Normal 6 8 3 2 5" xfId="14541"/>
    <cellStyle name="Normal 6 8 3 2_CS Indicators" xfId="6195"/>
    <cellStyle name="Normal 6 8 3 3" xfId="6196"/>
    <cellStyle name="Normal 6 8 3 3 2" xfId="6197"/>
    <cellStyle name="Normal 6 8 3 3 2 2" xfId="14542"/>
    <cellStyle name="Normal 6 8 3 3 2_Year to Date" xfId="14543"/>
    <cellStyle name="Normal 6 8 3 3 3" xfId="6198"/>
    <cellStyle name="Normal 6 8 3 3 3 2" xfId="14544"/>
    <cellStyle name="Normal 6 8 3 3 3_Year to Date" xfId="14545"/>
    <cellStyle name="Normal 6 8 3 3 4" xfId="14546"/>
    <cellStyle name="Normal 6 8 3 3_CS Indicators" xfId="6199"/>
    <cellStyle name="Normal 6 8 3 4" xfId="6200"/>
    <cellStyle name="Normal 6 8 3 4 2" xfId="14547"/>
    <cellStyle name="Normal 6 8 3 4_Year to Date" xfId="14548"/>
    <cellStyle name="Normal 6 8 3 5" xfId="6201"/>
    <cellStyle name="Normal 6 8 3 5 2" xfId="14549"/>
    <cellStyle name="Normal 6 8 3 5_Year to Date" xfId="14550"/>
    <cellStyle name="Normal 6 8 3 6" xfId="14551"/>
    <cellStyle name="Normal 6 8 3_CS Indicators" xfId="6202"/>
    <cellStyle name="Normal 6 8 4" xfId="6203"/>
    <cellStyle name="Normal 6 8 4 2" xfId="6204"/>
    <cellStyle name="Normal 6 8 4 2 2" xfId="6205"/>
    <cellStyle name="Normal 6 8 4 2 2 2" xfId="14552"/>
    <cellStyle name="Normal 6 8 4 2 2_Year to Date" xfId="14553"/>
    <cellStyle name="Normal 6 8 4 2 3" xfId="6206"/>
    <cellStyle name="Normal 6 8 4 2 3 2" xfId="14554"/>
    <cellStyle name="Normal 6 8 4 2 3_Year to Date" xfId="14555"/>
    <cellStyle name="Normal 6 8 4 2 4" xfId="14556"/>
    <cellStyle name="Normal 6 8 4 2_CS Indicators" xfId="6207"/>
    <cellStyle name="Normal 6 8 4 3" xfId="6208"/>
    <cellStyle name="Normal 6 8 4 3 2" xfId="14557"/>
    <cellStyle name="Normal 6 8 4 3_Year to Date" xfId="14558"/>
    <cellStyle name="Normal 6 8 4 4" xfId="6209"/>
    <cellStyle name="Normal 6 8 4 4 2" xfId="14559"/>
    <cellStyle name="Normal 6 8 4 4_Year to Date" xfId="14560"/>
    <cellStyle name="Normal 6 8 4 5" xfId="14561"/>
    <cellStyle name="Normal 6 8 4_CS Indicators" xfId="6210"/>
    <cellStyle name="Normal 6 8 5" xfId="6211"/>
    <cellStyle name="Normal 6 8 5 2" xfId="6212"/>
    <cellStyle name="Normal 6 8 5 2 2" xfId="14562"/>
    <cellStyle name="Normal 6 8 5 2_Year to Date" xfId="14563"/>
    <cellStyle name="Normal 6 8 5 3" xfId="6213"/>
    <cellStyle name="Normal 6 8 5 3 2" xfId="14564"/>
    <cellStyle name="Normal 6 8 5 3_Year to Date" xfId="14565"/>
    <cellStyle name="Normal 6 8 5 4" xfId="14566"/>
    <cellStyle name="Normal 6 8 5_CS Indicators" xfId="6214"/>
    <cellStyle name="Normal 6 8 6" xfId="6215"/>
    <cellStyle name="Normal 6 8 6 2" xfId="14567"/>
    <cellStyle name="Normal 6 8 6_Year to Date" xfId="14568"/>
    <cellStyle name="Normal 6 8 7" xfId="6216"/>
    <cellStyle name="Normal 6 8 7 2" xfId="14569"/>
    <cellStyle name="Normal 6 8 7_Year to Date" xfId="14570"/>
    <cellStyle name="Normal 6 8 8" xfId="14571"/>
    <cellStyle name="Normal 6 8_CS Indicators" xfId="6217"/>
    <cellStyle name="Normal 6 80" xfId="18196"/>
    <cellStyle name="Normal 6 81" xfId="18197"/>
    <cellStyle name="Normal 6 82" xfId="18198"/>
    <cellStyle name="Normal 6 83" xfId="18199"/>
    <cellStyle name="Normal 6 84" xfId="18200"/>
    <cellStyle name="Normal 6 85" xfId="18201"/>
    <cellStyle name="Normal 6 86" xfId="18202"/>
    <cellStyle name="Normal 6 87" xfId="18203"/>
    <cellStyle name="Normal 6 88" xfId="18204"/>
    <cellStyle name="Normal 6 89" xfId="18205"/>
    <cellStyle name="Normal 6 9" xfId="6218"/>
    <cellStyle name="Normal 6 9 2" xfId="6219"/>
    <cellStyle name="Normal 6 9 2 2" xfId="6220"/>
    <cellStyle name="Normal 6 9 2 2 2" xfId="6221"/>
    <cellStyle name="Normal 6 9 2 2 2 2" xfId="6222"/>
    <cellStyle name="Normal 6 9 2 2 2 2 2" xfId="14572"/>
    <cellStyle name="Normal 6 9 2 2 2 2_Year to Date" xfId="14573"/>
    <cellStyle name="Normal 6 9 2 2 2 3" xfId="6223"/>
    <cellStyle name="Normal 6 9 2 2 2 3 2" xfId="14574"/>
    <cellStyle name="Normal 6 9 2 2 2 3_Year to Date" xfId="14575"/>
    <cellStyle name="Normal 6 9 2 2 2 4" xfId="14576"/>
    <cellStyle name="Normal 6 9 2 2 2_CS Indicators" xfId="6224"/>
    <cellStyle name="Normal 6 9 2 2 3" xfId="6225"/>
    <cellStyle name="Normal 6 9 2 2 3 2" xfId="14577"/>
    <cellStyle name="Normal 6 9 2 2 3_Year to Date" xfId="14578"/>
    <cellStyle name="Normal 6 9 2 2 4" xfId="6226"/>
    <cellStyle name="Normal 6 9 2 2 4 2" xfId="14579"/>
    <cellStyle name="Normal 6 9 2 2 4_Year to Date" xfId="14580"/>
    <cellStyle name="Normal 6 9 2 2 5" xfId="14581"/>
    <cellStyle name="Normal 6 9 2 2_CS Indicators" xfId="6227"/>
    <cellStyle name="Normal 6 9 2 3" xfId="6228"/>
    <cellStyle name="Normal 6 9 2 3 2" xfId="6229"/>
    <cellStyle name="Normal 6 9 2 3 2 2" xfId="14582"/>
    <cellStyle name="Normal 6 9 2 3 2_Year to Date" xfId="14583"/>
    <cellStyle name="Normal 6 9 2 3 3" xfId="6230"/>
    <cellStyle name="Normal 6 9 2 3 3 2" xfId="14584"/>
    <cellStyle name="Normal 6 9 2 3 3_Year to Date" xfId="14585"/>
    <cellStyle name="Normal 6 9 2 3 4" xfId="14586"/>
    <cellStyle name="Normal 6 9 2 3_CS Indicators" xfId="6231"/>
    <cellStyle name="Normal 6 9 2 4" xfId="6232"/>
    <cellStyle name="Normal 6 9 2 4 2" xfId="14587"/>
    <cellStyle name="Normal 6 9 2 4_Year to Date" xfId="14588"/>
    <cellStyle name="Normal 6 9 2 5" xfId="6233"/>
    <cellStyle name="Normal 6 9 2 5 2" xfId="14589"/>
    <cellStyle name="Normal 6 9 2 5_Year to Date" xfId="14590"/>
    <cellStyle name="Normal 6 9 2 6" xfId="14591"/>
    <cellStyle name="Normal 6 9 2_CS Indicators" xfId="6234"/>
    <cellStyle name="Normal 6 9 3" xfId="6235"/>
    <cellStyle name="Normal 6 9 3 2" xfId="6236"/>
    <cellStyle name="Normal 6 9 3 2 2" xfId="6237"/>
    <cellStyle name="Normal 6 9 3 2 2 2" xfId="14592"/>
    <cellStyle name="Normal 6 9 3 2 2_Year to Date" xfId="14593"/>
    <cellStyle name="Normal 6 9 3 2 3" xfId="6238"/>
    <cellStyle name="Normal 6 9 3 2 3 2" xfId="14594"/>
    <cellStyle name="Normal 6 9 3 2 3_Year to Date" xfId="14595"/>
    <cellStyle name="Normal 6 9 3 2 4" xfId="14596"/>
    <cellStyle name="Normal 6 9 3 2_CS Indicators" xfId="6239"/>
    <cellStyle name="Normal 6 9 3 3" xfId="6240"/>
    <cellStyle name="Normal 6 9 3 3 2" xfId="14597"/>
    <cellStyle name="Normal 6 9 3 3_Year to Date" xfId="14598"/>
    <cellStyle name="Normal 6 9 3 4" xfId="6241"/>
    <cellStyle name="Normal 6 9 3 4 2" xfId="14599"/>
    <cellStyle name="Normal 6 9 3 4_Year to Date" xfId="14600"/>
    <cellStyle name="Normal 6 9 3 5" xfId="14601"/>
    <cellStyle name="Normal 6 9 3_CS Indicators" xfId="6242"/>
    <cellStyle name="Normal 6 9 4" xfId="6243"/>
    <cellStyle name="Normal 6 9 4 2" xfId="6244"/>
    <cellStyle name="Normal 6 9 4 2 2" xfId="14602"/>
    <cellStyle name="Normal 6 9 4 2_Year to Date" xfId="14603"/>
    <cellStyle name="Normal 6 9 4 3" xfId="6245"/>
    <cellStyle name="Normal 6 9 4 3 2" xfId="14604"/>
    <cellStyle name="Normal 6 9 4 3_Year to Date" xfId="14605"/>
    <cellStyle name="Normal 6 9 4 4" xfId="14606"/>
    <cellStyle name="Normal 6 9 4_CS Indicators" xfId="6246"/>
    <cellStyle name="Normal 6 9 5" xfId="6247"/>
    <cellStyle name="Normal 6 9 5 2" xfId="14607"/>
    <cellStyle name="Normal 6 9 5_Year to Date" xfId="14608"/>
    <cellStyle name="Normal 6 9 6" xfId="6248"/>
    <cellStyle name="Normal 6 9 6 2" xfId="14609"/>
    <cellStyle name="Normal 6 9 6_Year to Date" xfId="14610"/>
    <cellStyle name="Normal 6 9 7" xfId="14611"/>
    <cellStyle name="Normal 6 9_CS Indicators" xfId="6249"/>
    <cellStyle name="Normal 6 90" xfId="18206"/>
    <cellStyle name="Normal 6 91" xfId="18207"/>
    <cellStyle name="Normal 6 92" xfId="18208"/>
    <cellStyle name="Normal 6 93" xfId="18209"/>
    <cellStyle name="Normal 6 94" xfId="18210"/>
    <cellStyle name="Normal 6 95" xfId="18211"/>
    <cellStyle name="Normal 6 96" xfId="18212"/>
    <cellStyle name="Normal 6 97" xfId="18213"/>
    <cellStyle name="Normal 6 98" xfId="18214"/>
    <cellStyle name="Normal 6 99" xfId="18215"/>
    <cellStyle name="Normal 6_CS Indicators" xfId="6250"/>
    <cellStyle name="Normal 60" xfId="6251"/>
    <cellStyle name="Normal 60 2" xfId="6252"/>
    <cellStyle name="Normal 60 2 2" xfId="6253"/>
    <cellStyle name="Normal 60 2 2 2" xfId="6254"/>
    <cellStyle name="Normal 60 2 2 2 2" xfId="6255"/>
    <cellStyle name="Normal 60 2 2 2 2 2" xfId="14612"/>
    <cellStyle name="Normal 60 2 2 2 2_Year to Date" xfId="14613"/>
    <cellStyle name="Normal 60 2 2 2 3" xfId="6256"/>
    <cellStyle name="Normal 60 2 2 2 3 2" xfId="14614"/>
    <cellStyle name="Normal 60 2 2 2 3_Year to Date" xfId="14615"/>
    <cellStyle name="Normal 60 2 2 2 4" xfId="14616"/>
    <cellStyle name="Normal 60 2 2 2_CS Indicators" xfId="6257"/>
    <cellStyle name="Normal 60 2 2 3" xfId="6258"/>
    <cellStyle name="Normal 60 2 2 3 2" xfId="14617"/>
    <cellStyle name="Normal 60 2 2 3_Year to Date" xfId="14618"/>
    <cellStyle name="Normal 60 2 2 4" xfId="6259"/>
    <cellStyle name="Normal 60 2 2 4 2" xfId="14619"/>
    <cellStyle name="Normal 60 2 2 4_Year to Date" xfId="14620"/>
    <cellStyle name="Normal 60 2 2 5" xfId="14621"/>
    <cellStyle name="Normal 60 2 2_CS Indicators" xfId="6260"/>
    <cellStyle name="Normal 60 2 3" xfId="6261"/>
    <cellStyle name="Normal 60 2 3 2" xfId="6262"/>
    <cellStyle name="Normal 60 2 3 2 2" xfId="14622"/>
    <cellStyle name="Normal 60 2 3 2_Year to Date" xfId="14623"/>
    <cellStyle name="Normal 60 2 3 3" xfId="6263"/>
    <cellStyle name="Normal 60 2 3 3 2" xfId="14624"/>
    <cellStyle name="Normal 60 2 3 3_Year to Date" xfId="14625"/>
    <cellStyle name="Normal 60 2 3 4" xfId="14626"/>
    <cellStyle name="Normal 60 2 3_CS Indicators" xfId="6264"/>
    <cellStyle name="Normal 60 2 4" xfId="6265"/>
    <cellStyle name="Normal 60 2 4 2" xfId="14627"/>
    <cellStyle name="Normal 60 2 4_Year to Date" xfId="14628"/>
    <cellStyle name="Normal 60 2 5" xfId="6266"/>
    <cellStyle name="Normal 60 2 5 2" xfId="14629"/>
    <cellStyle name="Normal 60 2 5_Year to Date" xfId="14630"/>
    <cellStyle name="Normal 60 2 6" xfId="14631"/>
    <cellStyle name="Normal 60 2_CS Indicators" xfId="6267"/>
    <cellStyle name="Normal 60 3" xfId="6268"/>
    <cellStyle name="Normal 60 3 2" xfId="6269"/>
    <cellStyle name="Normal 60 3 2 2" xfId="6270"/>
    <cellStyle name="Normal 60 3 2 2 2" xfId="14632"/>
    <cellStyle name="Normal 60 3 2 2_Year to Date" xfId="14633"/>
    <cellStyle name="Normal 60 3 2 3" xfId="6271"/>
    <cellStyle name="Normal 60 3 2 3 2" xfId="14634"/>
    <cellStyle name="Normal 60 3 2 3_Year to Date" xfId="14635"/>
    <cellStyle name="Normal 60 3 2 4" xfId="14636"/>
    <cellStyle name="Normal 60 3 2_CS Indicators" xfId="6272"/>
    <cellStyle name="Normal 60 3 3" xfId="6273"/>
    <cellStyle name="Normal 60 3 3 2" xfId="14637"/>
    <cellStyle name="Normal 60 3 3_Year to Date" xfId="14638"/>
    <cellStyle name="Normal 60 3 4" xfId="6274"/>
    <cellStyle name="Normal 60 3 4 2" xfId="14639"/>
    <cellStyle name="Normal 60 3 4_Year to Date" xfId="14640"/>
    <cellStyle name="Normal 60 3 5" xfId="14641"/>
    <cellStyle name="Normal 60 3_CS Indicators" xfId="6275"/>
    <cellStyle name="Normal 60 4" xfId="6276"/>
    <cellStyle name="Normal 60 4 2" xfId="6277"/>
    <cellStyle name="Normal 60 4 2 2" xfId="14642"/>
    <cellStyle name="Normal 60 4 2_Year to Date" xfId="14643"/>
    <cellStyle name="Normal 60 4 3" xfId="6278"/>
    <cellStyle name="Normal 60 4 3 2" xfId="14644"/>
    <cellStyle name="Normal 60 4 3_Year to Date" xfId="14645"/>
    <cellStyle name="Normal 60 4 4" xfId="14646"/>
    <cellStyle name="Normal 60 4_CS Indicators" xfId="6279"/>
    <cellStyle name="Normal 60 5" xfId="6280"/>
    <cellStyle name="Normal 60 5 2" xfId="14647"/>
    <cellStyle name="Normal 60 5_Year to Date" xfId="14648"/>
    <cellStyle name="Normal 60 6" xfId="6281"/>
    <cellStyle name="Normal 60 6 2" xfId="14649"/>
    <cellStyle name="Normal 60 6_Year to Date" xfId="14650"/>
    <cellStyle name="Normal 60 7" xfId="14651"/>
    <cellStyle name="Normal 60_CS Indicators" xfId="6282"/>
    <cellStyle name="Normal 61" xfId="6283"/>
    <cellStyle name="Normal 62" xfId="6284"/>
    <cellStyle name="Normal 63" xfId="6285"/>
    <cellStyle name="Normal 64" xfId="6286"/>
    <cellStyle name="Normal 65" xfId="6287"/>
    <cellStyle name="Normal 66" xfId="6288"/>
    <cellStyle name="Normal 67" xfId="6289"/>
    <cellStyle name="Normal 68" xfId="6290"/>
    <cellStyle name="Normal 69" xfId="6291"/>
    <cellStyle name="Normal 7" xfId="6292"/>
    <cellStyle name="Normal 7 10" xfId="14652"/>
    <cellStyle name="Normal 7 10 2" xfId="14653"/>
    <cellStyle name="Normal 7 10 2 2" xfId="14654"/>
    <cellStyle name="Normal 7 10 2 3" xfId="14655"/>
    <cellStyle name="Normal 7 10 3" xfId="14656"/>
    <cellStyle name="Normal 7 10 4" xfId="14657"/>
    <cellStyle name="Normal 7 11" xfId="14658"/>
    <cellStyle name="Normal 7 11 2" xfId="14659"/>
    <cellStyle name="Normal 7 11 3" xfId="14660"/>
    <cellStyle name="Normal 7 12" xfId="14661"/>
    <cellStyle name="Normal 7 13" xfId="14662"/>
    <cellStyle name="Normal 7 2" xfId="6293"/>
    <cellStyle name="Normal 7 2 2" xfId="6294"/>
    <cellStyle name="Normal 7 2 2 2" xfId="6295"/>
    <cellStyle name="Normal 7 2 2 2 2" xfId="14663"/>
    <cellStyle name="Normal 7 2 2 2 2 2" xfId="14664"/>
    <cellStyle name="Normal 7 2 2 2 2 3" xfId="14665"/>
    <cellStyle name="Normal 7 2 2 2 3" xfId="14666"/>
    <cellStyle name="Normal 7 2 2 2 4" xfId="14667"/>
    <cellStyle name="Normal 7 2 2 3" xfId="6296"/>
    <cellStyle name="Normal 7 2 2 3 2" xfId="14668"/>
    <cellStyle name="Normal 7 2 2 3 3" xfId="14669"/>
    <cellStyle name="Normal 7 2 2 4" xfId="14670"/>
    <cellStyle name="Normal 7 2 2 5" xfId="14671"/>
    <cellStyle name="Normal 7 2 3" xfId="14672"/>
    <cellStyle name="Normal 7 2_CS Indicators" xfId="6297"/>
    <cellStyle name="Normal 7 3" xfId="6298"/>
    <cellStyle name="Normal 7 3 2" xfId="6299"/>
    <cellStyle name="Normal 7 3 2 2" xfId="6300"/>
    <cellStyle name="Normal 7 3 2 3" xfId="6301"/>
    <cellStyle name="Normal 7 3 3" xfId="6302"/>
    <cellStyle name="Normal 7 3 3 2" xfId="6303"/>
    <cellStyle name="Normal 7 3 4" xfId="6304"/>
    <cellStyle name="Normal 7 3 5" xfId="6305"/>
    <cellStyle name="Normal 7 3_CS Indicators" xfId="6306"/>
    <cellStyle name="Normal 7 4" xfId="6307"/>
    <cellStyle name="Normal 7 4 2" xfId="14673"/>
    <cellStyle name="Normal 7 4 2 2" xfId="14674"/>
    <cellStyle name="Normal 7 4 2 2 2" xfId="14675"/>
    <cellStyle name="Normal 7 4 2 2 3" xfId="14676"/>
    <cellStyle name="Normal 7 4 2 3" xfId="14677"/>
    <cellStyle name="Normal 7 4 2 4" xfId="14678"/>
    <cellStyle name="Normal 7 4 3" xfId="14679"/>
    <cellStyle name="Normal 7 4 3 2" xfId="14680"/>
    <cellStyle name="Normal 7 4 3 3" xfId="14681"/>
    <cellStyle name="Normal 7 4 4" xfId="14682"/>
    <cellStyle name="Normal 7 4 5" xfId="14683"/>
    <cellStyle name="Normal 7 5" xfId="6308"/>
    <cellStyle name="Normal 7 5 2" xfId="14684"/>
    <cellStyle name="Normal 7 5 2 2" xfId="14685"/>
    <cellStyle name="Normal 7 5 2 2 2" xfId="14686"/>
    <cellStyle name="Normal 7 5 2 2 3" xfId="14687"/>
    <cellStyle name="Normal 7 5 2 3" xfId="14688"/>
    <cellStyle name="Normal 7 5 2 4" xfId="14689"/>
    <cellStyle name="Normal 7 5 3" xfId="14690"/>
    <cellStyle name="Normal 7 5 3 2" xfId="14691"/>
    <cellStyle name="Normal 7 5 3 3" xfId="14692"/>
    <cellStyle name="Normal 7 5 4" xfId="14693"/>
    <cellStyle name="Normal 7 5 5" xfId="14694"/>
    <cellStyle name="Normal 7 6" xfId="6309"/>
    <cellStyle name="Normal 7 7" xfId="6310"/>
    <cellStyle name="Normal 7 7 2" xfId="14695"/>
    <cellStyle name="Normal 7 7_Year to Date" xfId="14696"/>
    <cellStyle name="Normal 7 8" xfId="14697"/>
    <cellStyle name="Normal 7 8 2" xfId="14698"/>
    <cellStyle name="Normal 7 8 2 2" xfId="14699"/>
    <cellStyle name="Normal 7 8 2 2 2" xfId="14700"/>
    <cellStyle name="Normal 7 8 2 2 3" xfId="14701"/>
    <cellStyle name="Normal 7 8 2 3" xfId="14702"/>
    <cellStyle name="Normal 7 8 2 4" xfId="14703"/>
    <cellStyle name="Normal 7 8 3" xfId="14704"/>
    <cellStyle name="Normal 7 8 3 2" xfId="14705"/>
    <cellStyle name="Normal 7 8 3 3" xfId="14706"/>
    <cellStyle name="Normal 7 8 4" xfId="14707"/>
    <cellStyle name="Normal 7 8 5" xfId="14708"/>
    <cellStyle name="Normal 7 9" xfId="14709"/>
    <cellStyle name="Normal 7 9 2" xfId="14710"/>
    <cellStyle name="Normal 7 9 2 2" xfId="14711"/>
    <cellStyle name="Normal 7 9 2 2 2" xfId="14712"/>
    <cellStyle name="Normal 7 9 2 2 3" xfId="14713"/>
    <cellStyle name="Normal 7 9 2 3" xfId="14714"/>
    <cellStyle name="Normal 7 9 2 4" xfId="14715"/>
    <cellStyle name="Normal 7 9 3" xfId="14716"/>
    <cellStyle name="Normal 7 9 3 2" xfId="14717"/>
    <cellStyle name="Normal 7 9 3 3" xfId="14718"/>
    <cellStyle name="Normal 7 9 4" xfId="14719"/>
    <cellStyle name="Normal 7 9 5" xfId="14720"/>
    <cellStyle name="Normal 7_CS Indicators" xfId="6311"/>
    <cellStyle name="Normal 70" xfId="6312"/>
    <cellStyle name="Normal 71" xfId="6313"/>
    <cellStyle name="Normal 71 2" xfId="6314"/>
    <cellStyle name="Normal 71 2 2" xfId="6315"/>
    <cellStyle name="Normal 71 2 2 2" xfId="14721"/>
    <cellStyle name="Normal 71 2 2 2 2" xfId="14722"/>
    <cellStyle name="Normal 71 2 2 2 3" xfId="14723"/>
    <cellStyle name="Normal 71 2 2 3" xfId="14724"/>
    <cellStyle name="Normal 71 2 2 4" xfId="14725"/>
    <cellStyle name="Normal 71 2 3" xfId="6316"/>
    <cellStyle name="Normal 71 2 3 2" xfId="14726"/>
    <cellStyle name="Normal 71 2 3 3" xfId="14727"/>
    <cellStyle name="Normal 71 2 4" xfId="14728"/>
    <cellStyle name="Normal 71 2 5" xfId="14729"/>
    <cellStyle name="Normal 71 3" xfId="6317"/>
    <cellStyle name="Normal 71 3 2" xfId="6318"/>
    <cellStyle name="Normal 71 3 2 2" xfId="14730"/>
    <cellStyle name="Normal 71 3 2 2 2" xfId="14731"/>
    <cellStyle name="Normal 71 3 2 2 3" xfId="14732"/>
    <cellStyle name="Normal 71 3 2 3" xfId="14733"/>
    <cellStyle name="Normal 71 3 2 4" xfId="14734"/>
    <cellStyle name="Normal 71 3 3" xfId="6319"/>
    <cellStyle name="Normal 71 3 3 2" xfId="14735"/>
    <cellStyle name="Normal 71 3 3 3" xfId="14736"/>
    <cellStyle name="Normal 71 3 4" xfId="14737"/>
    <cellStyle name="Normal 71 3 5" xfId="14738"/>
    <cellStyle name="Normal 71 4" xfId="6320"/>
    <cellStyle name="Normal 71 4 2" xfId="6321"/>
    <cellStyle name="Normal 71 4 2 2" xfId="14739"/>
    <cellStyle name="Normal 71 4 2 2 2" xfId="14740"/>
    <cellStyle name="Normal 71 4 2 2 3" xfId="14741"/>
    <cellStyle name="Normal 71 4 2 3" xfId="14742"/>
    <cellStyle name="Normal 71 4 2 4" xfId="14743"/>
    <cellStyle name="Normal 71 4 3" xfId="6322"/>
    <cellStyle name="Normal 71 4 3 2" xfId="14744"/>
    <cellStyle name="Normal 71 4 3 3" xfId="14745"/>
    <cellStyle name="Normal 71 4 4" xfId="14746"/>
    <cellStyle name="Normal 71 4 5" xfId="14747"/>
    <cellStyle name="Normal 71 5" xfId="6323"/>
    <cellStyle name="Normal 71 5 2" xfId="6324"/>
    <cellStyle name="Normal 71 5 2 2" xfId="14748"/>
    <cellStyle name="Normal 71 5 2 2 2" xfId="14749"/>
    <cellStyle name="Normal 71 5 2 2 3" xfId="14750"/>
    <cellStyle name="Normal 71 5 2 3" xfId="14751"/>
    <cellStyle name="Normal 71 5 2 4" xfId="14752"/>
    <cellStyle name="Normal 71 5 3" xfId="6325"/>
    <cellStyle name="Normal 71 5 3 2" xfId="14753"/>
    <cellStyle name="Normal 71 5 3 3" xfId="14754"/>
    <cellStyle name="Normal 71 5 4" xfId="14755"/>
    <cellStyle name="Normal 71 5 5" xfId="14756"/>
    <cellStyle name="Normal 71 6" xfId="14757"/>
    <cellStyle name="Normal 71 6 2" xfId="14758"/>
    <cellStyle name="Normal 71 6 2 2" xfId="14759"/>
    <cellStyle name="Normal 71 6 2 3" xfId="14760"/>
    <cellStyle name="Normal 71 6 3" xfId="14761"/>
    <cellStyle name="Normal 71 6 4" xfId="14762"/>
    <cellStyle name="Normal 71 7" xfId="14763"/>
    <cellStyle name="Normal 71 7 2" xfId="14764"/>
    <cellStyle name="Normal 71 7 3" xfId="14765"/>
    <cellStyle name="Normal 71 8" xfId="14766"/>
    <cellStyle name="Normal 71 9" xfId="14767"/>
    <cellStyle name="Normal 71_CS Indicators" xfId="6326"/>
    <cellStyle name="Normal 72" xfId="6327"/>
    <cellStyle name="Normal 73" xfId="6328"/>
    <cellStyle name="Normal 74" xfId="6329"/>
    <cellStyle name="Normal 75" xfId="6330"/>
    <cellStyle name="Normal 75 2" xfId="14768"/>
    <cellStyle name="Normal 75 2 2" xfId="14769"/>
    <cellStyle name="Normal 75 2 2 2" xfId="14770"/>
    <cellStyle name="Normal 75 2 2 3" xfId="14771"/>
    <cellStyle name="Normal 75 2 3" xfId="14772"/>
    <cellStyle name="Normal 75 2 4" xfId="14773"/>
    <cellStyle name="Normal 75 3" xfId="14774"/>
    <cellStyle name="Normal 75 3 2" xfId="14775"/>
    <cellStyle name="Normal 75 3 3" xfId="14776"/>
    <cellStyle name="Normal 75 4" xfId="14777"/>
    <cellStyle name="Normal 75 5" xfId="14778"/>
    <cellStyle name="Normal 76" xfId="6331"/>
    <cellStyle name="Normal 76 2" xfId="6332"/>
    <cellStyle name="Normal 76 2 2" xfId="14779"/>
    <cellStyle name="Normal 76 2_Year to Date" xfId="14780"/>
    <cellStyle name="Normal 76 3" xfId="6333"/>
    <cellStyle name="Normal 76 3 2" xfId="14781"/>
    <cellStyle name="Normal 76 3_Year to Date" xfId="14782"/>
    <cellStyle name="Normal 76 4" xfId="14783"/>
    <cellStyle name="Normal 76_CS Indicators" xfId="6334"/>
    <cellStyle name="Normal 77" xfId="6335"/>
    <cellStyle name="Normal 77 2" xfId="6336"/>
    <cellStyle name="Normal 77 2 2" xfId="14784"/>
    <cellStyle name="Normal 77 2_Year to Date" xfId="14785"/>
    <cellStyle name="Normal 77 3" xfId="6337"/>
    <cellStyle name="Normal 77 3 2" xfId="14786"/>
    <cellStyle name="Normal 77 3_Year to Date" xfId="14787"/>
    <cellStyle name="Normal 77 4" xfId="14788"/>
    <cellStyle name="Normal 77_CS Indicators" xfId="6338"/>
    <cellStyle name="Normal 78" xfId="6339"/>
    <cellStyle name="Normal 78 2" xfId="6340"/>
    <cellStyle name="Normal 78 2 2" xfId="14789"/>
    <cellStyle name="Normal 78 3" xfId="14790"/>
    <cellStyle name="Normal 78_CS Indicators" xfId="6341"/>
    <cellStyle name="Normal 79" xfId="6342"/>
    <cellStyle name="Normal 79 2" xfId="6343"/>
    <cellStyle name="Normal 79 2 2" xfId="14791"/>
    <cellStyle name="Normal 79 2_Year to Date" xfId="14792"/>
    <cellStyle name="Normal 79 3" xfId="6344"/>
    <cellStyle name="Normal 79 3 2" xfId="14793"/>
    <cellStyle name="Normal 79 3_Year to Date" xfId="14794"/>
    <cellStyle name="Normal 79 4" xfId="14795"/>
    <cellStyle name="Normal 79_CS Indicators" xfId="6345"/>
    <cellStyle name="Normal 8" xfId="6346"/>
    <cellStyle name="Normal 8 10" xfId="14796"/>
    <cellStyle name="Normal 8 11" xfId="14797"/>
    <cellStyle name="Normal 8 2" xfId="6347"/>
    <cellStyle name="Normal 8 2 2" xfId="6348"/>
    <cellStyle name="Normal 8 2 2 2" xfId="6349"/>
    <cellStyle name="Normal 8 2 2 2 2" xfId="14798"/>
    <cellStyle name="Normal 8 2 2 2 2 2" xfId="14799"/>
    <cellStyle name="Normal 8 2 2 2 2 3" xfId="14800"/>
    <cellStyle name="Normal 8 2 2 2 3" xfId="14801"/>
    <cellStyle name="Normal 8 2 2 2 4" xfId="14802"/>
    <cellStyle name="Normal 8 2 2 3" xfId="6350"/>
    <cellStyle name="Normal 8 2 2 3 2" xfId="14803"/>
    <cellStyle name="Normal 8 2 2 3 3" xfId="14804"/>
    <cellStyle name="Normal 8 2 2 4" xfId="14805"/>
    <cellStyle name="Normal 8 2 2 5" xfId="14806"/>
    <cellStyle name="Normal 8 2 3" xfId="14807"/>
    <cellStyle name="Normal 8 2_CS Indicators" xfId="6351"/>
    <cellStyle name="Normal 8 3" xfId="6352"/>
    <cellStyle name="Normal 8 3 2" xfId="6353"/>
    <cellStyle name="Normal 8 3 2 2" xfId="6354"/>
    <cellStyle name="Normal 8 3 2 3" xfId="6355"/>
    <cellStyle name="Normal 8 3 3" xfId="6356"/>
    <cellStyle name="Normal 8 3 3 2" xfId="6357"/>
    <cellStyle name="Normal 8 3 4" xfId="6358"/>
    <cellStyle name="Normal 8 3 5" xfId="6359"/>
    <cellStyle name="Normal 8 3_CS Indicators" xfId="6360"/>
    <cellStyle name="Normal 8 4" xfId="6361"/>
    <cellStyle name="Normal 8 4 2" xfId="14808"/>
    <cellStyle name="Normal 8 4 2 2" xfId="14809"/>
    <cellStyle name="Normal 8 4 2 2 2" xfId="14810"/>
    <cellStyle name="Normal 8 4 2 2 3" xfId="14811"/>
    <cellStyle name="Normal 8 4 2 3" xfId="14812"/>
    <cellStyle name="Normal 8 4 2 4" xfId="14813"/>
    <cellStyle name="Normal 8 4 3" xfId="14814"/>
    <cellStyle name="Normal 8 4 3 2" xfId="14815"/>
    <cellStyle name="Normal 8 4 3 3" xfId="14816"/>
    <cellStyle name="Normal 8 4 4" xfId="14817"/>
    <cellStyle name="Normal 8 4 5" xfId="14818"/>
    <cellStyle name="Normal 8 5" xfId="6362"/>
    <cellStyle name="Normal 8 5 2" xfId="14819"/>
    <cellStyle name="Normal 8 5_Year to Date" xfId="14820"/>
    <cellStyle name="Normal 8 6" xfId="14821"/>
    <cellStyle name="Normal 8 6 2" xfId="14822"/>
    <cellStyle name="Normal 8 6 2 2" xfId="14823"/>
    <cellStyle name="Normal 8 6 2 2 2" xfId="14824"/>
    <cellStyle name="Normal 8 6 2 2 3" xfId="14825"/>
    <cellStyle name="Normal 8 6 2 3" xfId="14826"/>
    <cellStyle name="Normal 8 6 2 4" xfId="14827"/>
    <cellStyle name="Normal 8 6 3" xfId="14828"/>
    <cellStyle name="Normal 8 6 3 2" xfId="14829"/>
    <cellStyle name="Normal 8 6 3 3" xfId="14830"/>
    <cellStyle name="Normal 8 6 4" xfId="14831"/>
    <cellStyle name="Normal 8 6 5" xfId="14832"/>
    <cellStyle name="Normal 8 7" xfId="14833"/>
    <cellStyle name="Normal 8 7 2" xfId="14834"/>
    <cellStyle name="Normal 8 7 2 2" xfId="14835"/>
    <cellStyle name="Normal 8 7 2 2 2" xfId="14836"/>
    <cellStyle name="Normal 8 7 2 2 3" xfId="14837"/>
    <cellStyle name="Normal 8 7 2 3" xfId="14838"/>
    <cellStyle name="Normal 8 7 2 4" xfId="14839"/>
    <cellStyle name="Normal 8 7 3" xfId="14840"/>
    <cellStyle name="Normal 8 7 3 2" xfId="14841"/>
    <cellStyle name="Normal 8 7 3 3" xfId="14842"/>
    <cellStyle name="Normal 8 7 4" xfId="14843"/>
    <cellStyle name="Normal 8 7 5" xfId="14844"/>
    <cellStyle name="Normal 8 8" xfId="14845"/>
    <cellStyle name="Normal 8 8 2" xfId="14846"/>
    <cellStyle name="Normal 8 8 2 2" xfId="14847"/>
    <cellStyle name="Normal 8 8 2 3" xfId="14848"/>
    <cellStyle name="Normal 8 8 3" xfId="14849"/>
    <cellStyle name="Normal 8 8 4" xfId="14850"/>
    <cellStyle name="Normal 8 9" xfId="14851"/>
    <cellStyle name="Normal 8 9 2" xfId="14852"/>
    <cellStyle name="Normal 8 9 3" xfId="14853"/>
    <cellStyle name="Normal 8_CS Indicators" xfId="6363"/>
    <cellStyle name="Normal 80" xfId="6364"/>
    <cellStyle name="Normal 80 2" xfId="6365"/>
    <cellStyle name="Normal 80 2 2" xfId="14854"/>
    <cellStyle name="Normal 80 2_Year to Date" xfId="14855"/>
    <cellStyle name="Normal 80 3" xfId="6366"/>
    <cellStyle name="Normal 80 3 2" xfId="14856"/>
    <cellStyle name="Normal 80 3_Year to Date" xfId="14857"/>
    <cellStyle name="Normal 80 4" xfId="14858"/>
    <cellStyle name="Normal 80_CS Indicators" xfId="6367"/>
    <cellStyle name="Normal 81" xfId="6368"/>
    <cellStyle name="Normal 81 2" xfId="6369"/>
    <cellStyle name="Normal 81 2 2" xfId="14859"/>
    <cellStyle name="Normal 81 2_Year to Date" xfId="14860"/>
    <cellStyle name="Normal 81 3" xfId="6370"/>
    <cellStyle name="Normal 81 3 2" xfId="14861"/>
    <cellStyle name="Normal 81 3_Year to Date" xfId="14862"/>
    <cellStyle name="Normal 81 4" xfId="14863"/>
    <cellStyle name="Normal 81_CS Indicators" xfId="6371"/>
    <cellStyle name="Normal 82" xfId="6372"/>
    <cellStyle name="Normal 82 2" xfId="6373"/>
    <cellStyle name="Normal 82 2 2" xfId="14864"/>
    <cellStyle name="Normal 82 2_Year to Date" xfId="14865"/>
    <cellStyle name="Normal 82 3" xfId="6374"/>
    <cellStyle name="Normal 82 3 2" xfId="14866"/>
    <cellStyle name="Normal 82 3_Year to Date" xfId="14867"/>
    <cellStyle name="Normal 82 4" xfId="14868"/>
    <cellStyle name="Normal 82_CS Indicators" xfId="6375"/>
    <cellStyle name="Normal 83" xfId="6376"/>
    <cellStyle name="Normal 83 2" xfId="6377"/>
    <cellStyle name="Normal 83 2 2" xfId="14869"/>
    <cellStyle name="Normal 83 2_Year to Date" xfId="14870"/>
    <cellStyle name="Normal 83 3" xfId="6378"/>
    <cellStyle name="Normal 83 3 2" xfId="14871"/>
    <cellStyle name="Normal 83 3_Year to Date" xfId="14872"/>
    <cellStyle name="Normal 83 4" xfId="14873"/>
    <cellStyle name="Normal 83_CS Indicators" xfId="6379"/>
    <cellStyle name="Normal 84" xfId="6380"/>
    <cellStyle name="Normal 84 2" xfId="6381"/>
    <cellStyle name="Normal 84 2 2" xfId="14874"/>
    <cellStyle name="Normal 84 2_Year to Date" xfId="14875"/>
    <cellStyle name="Normal 84 3" xfId="6382"/>
    <cellStyle name="Normal 84 3 2" xfId="14876"/>
    <cellStyle name="Normal 84 3_Year to Date" xfId="14877"/>
    <cellStyle name="Normal 84 4" xfId="14878"/>
    <cellStyle name="Normal 84_CS Indicators" xfId="6383"/>
    <cellStyle name="Normal 85" xfId="6384"/>
    <cellStyle name="Normal 85 2" xfId="14879"/>
    <cellStyle name="Normal 86" xfId="6385"/>
    <cellStyle name="Normal 86 2" xfId="6386"/>
    <cellStyle name="Normal 86 3" xfId="6387"/>
    <cellStyle name="Normal 87" xfId="6388"/>
    <cellStyle name="Normal 87 2" xfId="6389"/>
    <cellStyle name="Normal 87 3" xfId="6390"/>
    <cellStyle name="Normal 88" xfId="6391"/>
    <cellStyle name="Normal 88 2" xfId="14880"/>
    <cellStyle name="Normal 89" xfId="6392"/>
    <cellStyle name="Normal 89 2" xfId="14881"/>
    <cellStyle name="Normal 9" xfId="6393"/>
    <cellStyle name="Normal 9 10" xfId="6394"/>
    <cellStyle name="Normal 9 10 2" xfId="6395"/>
    <cellStyle name="Normal 9 10 2 2" xfId="6396"/>
    <cellStyle name="Normal 9 10 2 2 2" xfId="14882"/>
    <cellStyle name="Normal 9 10 2 2_Year to Date" xfId="14883"/>
    <cellStyle name="Normal 9 10 2 3" xfId="6397"/>
    <cellStyle name="Normal 9 10 2 3 2" xfId="14884"/>
    <cellStyle name="Normal 9 10 2 3_Year to Date" xfId="14885"/>
    <cellStyle name="Normal 9 10 2 4" xfId="14886"/>
    <cellStyle name="Normal 9 10 2_CS Indicators" xfId="6398"/>
    <cellStyle name="Normal 9 10 3" xfId="6399"/>
    <cellStyle name="Normal 9 10 3 2" xfId="14887"/>
    <cellStyle name="Normal 9 10 3_Year to Date" xfId="14888"/>
    <cellStyle name="Normal 9 10 4" xfId="6400"/>
    <cellStyle name="Normal 9 10 4 2" xfId="14889"/>
    <cellStyle name="Normal 9 10 4_Year to Date" xfId="14890"/>
    <cellStyle name="Normal 9 10 5" xfId="14891"/>
    <cellStyle name="Normal 9 10_CS Indicators" xfId="6401"/>
    <cellStyle name="Normal 9 11" xfId="6402"/>
    <cellStyle name="Normal 9 11 2" xfId="6403"/>
    <cellStyle name="Normal 9 11 2 2" xfId="14892"/>
    <cellStyle name="Normal 9 11 2_Year to Date" xfId="14893"/>
    <cellStyle name="Normal 9 11 3" xfId="6404"/>
    <cellStyle name="Normal 9 11 3 2" xfId="14894"/>
    <cellStyle name="Normal 9 11 3_Year to Date" xfId="14895"/>
    <cellStyle name="Normal 9 11 4" xfId="14896"/>
    <cellStyle name="Normal 9 11_CS Indicators" xfId="6405"/>
    <cellStyle name="Normal 9 12" xfId="6406"/>
    <cellStyle name="Normal 9 12 2" xfId="14897"/>
    <cellStyle name="Normal 9 12_Year to Date" xfId="14898"/>
    <cellStyle name="Normal 9 13" xfId="6407"/>
    <cellStyle name="Normal 9 13 2" xfId="14899"/>
    <cellStyle name="Normal 9 13_Year to Date" xfId="14900"/>
    <cellStyle name="Normal 9 14" xfId="7731"/>
    <cellStyle name="Normal 9 14 2" xfId="17857"/>
    <cellStyle name="Normal 9 15" xfId="14901"/>
    <cellStyle name="Normal 9 16" xfId="14902"/>
    <cellStyle name="Normal 9 17" xfId="14903"/>
    <cellStyle name="Normal 9 17 2" xfId="14904"/>
    <cellStyle name="Normal 9 17 2 2" xfId="14905"/>
    <cellStyle name="Normal 9 17 2 3" xfId="14906"/>
    <cellStyle name="Normal 9 17 3" xfId="14907"/>
    <cellStyle name="Normal 9 17 4" xfId="14908"/>
    <cellStyle name="Normal 9 18" xfId="14909"/>
    <cellStyle name="Normal 9 18 2" xfId="14910"/>
    <cellStyle name="Normal 9 18 2 2" xfId="14911"/>
    <cellStyle name="Normal 9 18 2 3" xfId="14912"/>
    <cellStyle name="Normal 9 18 3" xfId="14913"/>
    <cellStyle name="Normal 9 18 4" xfId="14914"/>
    <cellStyle name="Normal 9 19" xfId="14915"/>
    <cellStyle name="Normal 9 19 2" xfId="14916"/>
    <cellStyle name="Normal 9 19 3" xfId="14917"/>
    <cellStyle name="Normal 9 2" xfId="6408"/>
    <cellStyle name="Normal 9 2 10" xfId="6409"/>
    <cellStyle name="Normal 9 2 10 2" xfId="14918"/>
    <cellStyle name="Normal 9 2 10_Year to Date" xfId="14919"/>
    <cellStyle name="Normal 9 2 11" xfId="6410"/>
    <cellStyle name="Normal 9 2 11 2" xfId="14920"/>
    <cellStyle name="Normal 9 2 11_Year to Date" xfId="14921"/>
    <cellStyle name="Normal 9 2 12" xfId="14922"/>
    <cellStyle name="Normal 9 2 2" xfId="6411"/>
    <cellStyle name="Normal 9 2 2 2" xfId="6412"/>
    <cellStyle name="Normal 9 2 2 2 2" xfId="14923"/>
    <cellStyle name="Normal 9 2 2 3" xfId="6413"/>
    <cellStyle name="Normal 9 2 2 3 2" xfId="6414"/>
    <cellStyle name="Normal 9 2 2 3 2 2" xfId="6415"/>
    <cellStyle name="Normal 9 2 2 3 2 2 2" xfId="6416"/>
    <cellStyle name="Normal 9 2 2 3 2 2 2 2" xfId="6417"/>
    <cellStyle name="Normal 9 2 2 3 2 2 2 2 2" xfId="14924"/>
    <cellStyle name="Normal 9 2 2 3 2 2 2 2_Year to Date" xfId="14925"/>
    <cellStyle name="Normal 9 2 2 3 2 2 2 3" xfId="6418"/>
    <cellStyle name="Normal 9 2 2 3 2 2 2 3 2" xfId="14926"/>
    <cellStyle name="Normal 9 2 2 3 2 2 2 3_Year to Date" xfId="14927"/>
    <cellStyle name="Normal 9 2 2 3 2 2 2 4" xfId="14928"/>
    <cellStyle name="Normal 9 2 2 3 2 2 2_CS Indicators" xfId="6419"/>
    <cellStyle name="Normal 9 2 2 3 2 2 3" xfId="6420"/>
    <cellStyle name="Normal 9 2 2 3 2 2 3 2" xfId="14929"/>
    <cellStyle name="Normal 9 2 2 3 2 2 3_Year to Date" xfId="14930"/>
    <cellStyle name="Normal 9 2 2 3 2 2 4" xfId="6421"/>
    <cellStyle name="Normal 9 2 2 3 2 2 4 2" xfId="14931"/>
    <cellStyle name="Normal 9 2 2 3 2 2 4_Year to Date" xfId="14932"/>
    <cellStyle name="Normal 9 2 2 3 2 2 5" xfId="14933"/>
    <cellStyle name="Normal 9 2 2 3 2 2_CS Indicators" xfId="6422"/>
    <cellStyle name="Normal 9 2 2 3 2 3" xfId="6423"/>
    <cellStyle name="Normal 9 2 2 3 2 3 2" xfId="6424"/>
    <cellStyle name="Normal 9 2 2 3 2 3 2 2" xfId="14934"/>
    <cellStyle name="Normal 9 2 2 3 2 3 2_Year to Date" xfId="14935"/>
    <cellStyle name="Normal 9 2 2 3 2 3 3" xfId="6425"/>
    <cellStyle name="Normal 9 2 2 3 2 3 3 2" xfId="14936"/>
    <cellStyle name="Normal 9 2 2 3 2 3 3_Year to Date" xfId="14937"/>
    <cellStyle name="Normal 9 2 2 3 2 3 4" xfId="14938"/>
    <cellStyle name="Normal 9 2 2 3 2 3_CS Indicators" xfId="6426"/>
    <cellStyle name="Normal 9 2 2 3 2 4" xfId="6427"/>
    <cellStyle name="Normal 9 2 2 3 2 4 2" xfId="14939"/>
    <cellStyle name="Normal 9 2 2 3 2 4_Year to Date" xfId="14940"/>
    <cellStyle name="Normal 9 2 2 3 2 5" xfId="6428"/>
    <cellStyle name="Normal 9 2 2 3 2 5 2" xfId="14941"/>
    <cellStyle name="Normal 9 2 2 3 2 5_Year to Date" xfId="14942"/>
    <cellStyle name="Normal 9 2 2 3 2 6" xfId="14943"/>
    <cellStyle name="Normal 9 2 2 3 2_CS Indicators" xfId="6429"/>
    <cellStyle name="Normal 9 2 2 3 3" xfId="6430"/>
    <cellStyle name="Normal 9 2 2 3 3 2" xfId="6431"/>
    <cellStyle name="Normal 9 2 2 3 3 2 2" xfId="6432"/>
    <cellStyle name="Normal 9 2 2 3 3 2 2 2" xfId="14944"/>
    <cellStyle name="Normal 9 2 2 3 3 2 2_Year to Date" xfId="14945"/>
    <cellStyle name="Normal 9 2 2 3 3 2 3" xfId="6433"/>
    <cellStyle name="Normal 9 2 2 3 3 2 3 2" xfId="14946"/>
    <cellStyle name="Normal 9 2 2 3 3 2 3_Year to Date" xfId="14947"/>
    <cellStyle name="Normal 9 2 2 3 3 2 4" xfId="14948"/>
    <cellStyle name="Normal 9 2 2 3 3 2_CS Indicators" xfId="6434"/>
    <cellStyle name="Normal 9 2 2 3 3 3" xfId="6435"/>
    <cellStyle name="Normal 9 2 2 3 3 3 2" xfId="14949"/>
    <cellStyle name="Normal 9 2 2 3 3 3_Year to Date" xfId="14950"/>
    <cellStyle name="Normal 9 2 2 3 3 4" xfId="6436"/>
    <cellStyle name="Normal 9 2 2 3 3 4 2" xfId="14951"/>
    <cellStyle name="Normal 9 2 2 3 3 4_Year to Date" xfId="14952"/>
    <cellStyle name="Normal 9 2 2 3 3 5" xfId="14953"/>
    <cellStyle name="Normal 9 2 2 3 3_CS Indicators" xfId="6437"/>
    <cellStyle name="Normal 9 2 2 3 4" xfId="6438"/>
    <cellStyle name="Normal 9 2 2 3 4 2" xfId="6439"/>
    <cellStyle name="Normal 9 2 2 3 4 2 2" xfId="14954"/>
    <cellStyle name="Normal 9 2 2 3 4 2_Year to Date" xfId="14955"/>
    <cellStyle name="Normal 9 2 2 3 4 3" xfId="6440"/>
    <cellStyle name="Normal 9 2 2 3 4 3 2" xfId="14956"/>
    <cellStyle name="Normal 9 2 2 3 4 3_Year to Date" xfId="14957"/>
    <cellStyle name="Normal 9 2 2 3 4 4" xfId="14958"/>
    <cellStyle name="Normal 9 2 2 3 4_CS Indicators" xfId="6441"/>
    <cellStyle name="Normal 9 2 2 3 5" xfId="6442"/>
    <cellStyle name="Normal 9 2 2 3 5 2" xfId="14959"/>
    <cellStyle name="Normal 9 2 2 3 5_Year to Date" xfId="14960"/>
    <cellStyle name="Normal 9 2 2 3 6" xfId="6443"/>
    <cellStyle name="Normal 9 2 2 3 6 2" xfId="14961"/>
    <cellStyle name="Normal 9 2 2 3 6_Year to Date" xfId="14962"/>
    <cellStyle name="Normal 9 2 2 3 7" xfId="14963"/>
    <cellStyle name="Normal 9 2 2 3_CS Indicators" xfId="6444"/>
    <cellStyle name="Normal 9 2 2 4" xfId="6445"/>
    <cellStyle name="Normal 9 2 2 4 2" xfId="6446"/>
    <cellStyle name="Normal 9 2 2 4 2 2" xfId="6447"/>
    <cellStyle name="Normal 9 2 2 4 2 2 2" xfId="6448"/>
    <cellStyle name="Normal 9 2 2 4 2 2 2 2" xfId="14964"/>
    <cellStyle name="Normal 9 2 2 4 2 2 2_Year to Date" xfId="14965"/>
    <cellStyle name="Normal 9 2 2 4 2 2 3" xfId="6449"/>
    <cellStyle name="Normal 9 2 2 4 2 2 3 2" xfId="14966"/>
    <cellStyle name="Normal 9 2 2 4 2 2 3_Year to Date" xfId="14967"/>
    <cellStyle name="Normal 9 2 2 4 2 2 4" xfId="14968"/>
    <cellStyle name="Normal 9 2 2 4 2 2_CS Indicators" xfId="6450"/>
    <cellStyle name="Normal 9 2 2 4 2 3" xfId="6451"/>
    <cellStyle name="Normal 9 2 2 4 2 3 2" xfId="14969"/>
    <cellStyle name="Normal 9 2 2 4 2 3_Year to Date" xfId="14970"/>
    <cellStyle name="Normal 9 2 2 4 2 4" xfId="6452"/>
    <cellStyle name="Normal 9 2 2 4 2 4 2" xfId="14971"/>
    <cellStyle name="Normal 9 2 2 4 2 4_Year to Date" xfId="14972"/>
    <cellStyle name="Normal 9 2 2 4 2 5" xfId="14973"/>
    <cellStyle name="Normal 9 2 2 4 2_CS Indicators" xfId="6453"/>
    <cellStyle name="Normal 9 2 2 4 3" xfId="6454"/>
    <cellStyle name="Normal 9 2 2 4 3 2" xfId="6455"/>
    <cellStyle name="Normal 9 2 2 4 3 2 2" xfId="14974"/>
    <cellStyle name="Normal 9 2 2 4 3 2_Year to Date" xfId="14975"/>
    <cellStyle name="Normal 9 2 2 4 3 3" xfId="6456"/>
    <cellStyle name="Normal 9 2 2 4 3 3 2" xfId="14976"/>
    <cellStyle name="Normal 9 2 2 4 3 3_Year to Date" xfId="14977"/>
    <cellStyle name="Normal 9 2 2 4 3 4" xfId="14978"/>
    <cellStyle name="Normal 9 2 2 4 3_CS Indicators" xfId="6457"/>
    <cellStyle name="Normal 9 2 2 4 4" xfId="6458"/>
    <cellStyle name="Normal 9 2 2 4 4 2" xfId="14979"/>
    <cellStyle name="Normal 9 2 2 4 4_Year to Date" xfId="14980"/>
    <cellStyle name="Normal 9 2 2 4 5" xfId="6459"/>
    <cellStyle name="Normal 9 2 2 4 5 2" xfId="14981"/>
    <cellStyle name="Normal 9 2 2 4 5_Year to Date" xfId="14982"/>
    <cellStyle name="Normal 9 2 2 4 6" xfId="14983"/>
    <cellStyle name="Normal 9 2 2 4_CS Indicators" xfId="6460"/>
    <cellStyle name="Normal 9 2 2 5" xfId="6461"/>
    <cellStyle name="Normal 9 2 2 5 2" xfId="6462"/>
    <cellStyle name="Normal 9 2 2 5 2 2" xfId="6463"/>
    <cellStyle name="Normal 9 2 2 5 2 2 2" xfId="14984"/>
    <cellStyle name="Normal 9 2 2 5 2 2_Year to Date" xfId="14985"/>
    <cellStyle name="Normal 9 2 2 5 2 3" xfId="6464"/>
    <cellStyle name="Normal 9 2 2 5 2 3 2" xfId="14986"/>
    <cellStyle name="Normal 9 2 2 5 2 3_Year to Date" xfId="14987"/>
    <cellStyle name="Normal 9 2 2 5 2 4" xfId="14988"/>
    <cellStyle name="Normal 9 2 2 5 2_CS Indicators" xfId="6465"/>
    <cellStyle name="Normal 9 2 2 5 3" xfId="6466"/>
    <cellStyle name="Normal 9 2 2 5 3 2" xfId="14989"/>
    <cellStyle name="Normal 9 2 2 5 3_Year to Date" xfId="14990"/>
    <cellStyle name="Normal 9 2 2 5 4" xfId="6467"/>
    <cellStyle name="Normal 9 2 2 5 4 2" xfId="14991"/>
    <cellStyle name="Normal 9 2 2 5 4_Year to Date" xfId="14992"/>
    <cellStyle name="Normal 9 2 2 5 5" xfId="14993"/>
    <cellStyle name="Normal 9 2 2 5_CS Indicators" xfId="6468"/>
    <cellStyle name="Normal 9 2 2 6" xfId="6469"/>
    <cellStyle name="Normal 9 2 2 6 2" xfId="6470"/>
    <cellStyle name="Normal 9 2 2 6 2 2" xfId="14994"/>
    <cellStyle name="Normal 9 2 2 6 2_Year to Date" xfId="14995"/>
    <cellStyle name="Normal 9 2 2 6 3" xfId="6471"/>
    <cellStyle name="Normal 9 2 2 6 3 2" xfId="14996"/>
    <cellStyle name="Normal 9 2 2 6 3_Year to Date" xfId="14997"/>
    <cellStyle name="Normal 9 2 2 6 4" xfId="14998"/>
    <cellStyle name="Normal 9 2 2 6_CS Indicators" xfId="6472"/>
    <cellStyle name="Normal 9 2 2 7" xfId="6473"/>
    <cellStyle name="Normal 9 2 2 7 2" xfId="14999"/>
    <cellStyle name="Normal 9 2 2 7_Year to Date" xfId="15000"/>
    <cellStyle name="Normal 9 2 2 8" xfId="6474"/>
    <cellStyle name="Normal 9 2 2 8 2" xfId="15001"/>
    <cellStyle name="Normal 9 2 2 8_Year to Date" xfId="15002"/>
    <cellStyle name="Normal 9 2 2 9" xfId="15003"/>
    <cellStyle name="Normal 9 2 2_CS Indicators" xfId="6475"/>
    <cellStyle name="Normal 9 2 3" xfId="6476"/>
    <cellStyle name="Normal 9 2 3 2" xfId="6477"/>
    <cellStyle name="Normal 9 2 3 2 2" xfId="6478"/>
    <cellStyle name="Normal 9 2 3 2 2 2" xfId="6479"/>
    <cellStyle name="Normal 9 2 3 2 2 2 2" xfId="6480"/>
    <cellStyle name="Normal 9 2 3 2 2 2 2 2" xfId="6481"/>
    <cellStyle name="Normal 9 2 3 2 2 2 2 2 2" xfId="15004"/>
    <cellStyle name="Normal 9 2 3 2 2 2 2 2_Year to Date" xfId="15005"/>
    <cellStyle name="Normal 9 2 3 2 2 2 2 3" xfId="6482"/>
    <cellStyle name="Normal 9 2 3 2 2 2 2 3 2" xfId="15006"/>
    <cellStyle name="Normal 9 2 3 2 2 2 2 3_Year to Date" xfId="15007"/>
    <cellStyle name="Normal 9 2 3 2 2 2 2 4" xfId="15008"/>
    <cellStyle name="Normal 9 2 3 2 2 2 2_CS Indicators" xfId="6483"/>
    <cellStyle name="Normal 9 2 3 2 2 2 3" xfId="6484"/>
    <cellStyle name="Normal 9 2 3 2 2 2 3 2" xfId="15009"/>
    <cellStyle name="Normal 9 2 3 2 2 2 3_Year to Date" xfId="15010"/>
    <cellStyle name="Normal 9 2 3 2 2 2 4" xfId="6485"/>
    <cellStyle name="Normal 9 2 3 2 2 2 4 2" xfId="15011"/>
    <cellStyle name="Normal 9 2 3 2 2 2 4_Year to Date" xfId="15012"/>
    <cellStyle name="Normal 9 2 3 2 2 2 5" xfId="15013"/>
    <cellStyle name="Normal 9 2 3 2 2 2_CS Indicators" xfId="6486"/>
    <cellStyle name="Normal 9 2 3 2 2 3" xfId="6487"/>
    <cellStyle name="Normal 9 2 3 2 2 3 2" xfId="6488"/>
    <cellStyle name="Normal 9 2 3 2 2 3 2 2" xfId="15014"/>
    <cellStyle name="Normal 9 2 3 2 2 3 2_Year to Date" xfId="15015"/>
    <cellStyle name="Normal 9 2 3 2 2 3 3" xfId="6489"/>
    <cellStyle name="Normal 9 2 3 2 2 3 3 2" xfId="15016"/>
    <cellStyle name="Normal 9 2 3 2 2 3 3_Year to Date" xfId="15017"/>
    <cellStyle name="Normal 9 2 3 2 2 3 4" xfId="15018"/>
    <cellStyle name="Normal 9 2 3 2 2 3_CS Indicators" xfId="6490"/>
    <cellStyle name="Normal 9 2 3 2 2 4" xfId="6491"/>
    <cellStyle name="Normal 9 2 3 2 2 4 2" xfId="15019"/>
    <cellStyle name="Normal 9 2 3 2 2 4_Year to Date" xfId="15020"/>
    <cellStyle name="Normal 9 2 3 2 2 5" xfId="6492"/>
    <cellStyle name="Normal 9 2 3 2 2 5 2" xfId="15021"/>
    <cellStyle name="Normal 9 2 3 2 2 5_Year to Date" xfId="15022"/>
    <cellStyle name="Normal 9 2 3 2 2 6" xfId="15023"/>
    <cellStyle name="Normal 9 2 3 2 2_CS Indicators" xfId="6493"/>
    <cellStyle name="Normal 9 2 3 2 3" xfId="6494"/>
    <cellStyle name="Normal 9 2 3 2 3 2" xfId="6495"/>
    <cellStyle name="Normal 9 2 3 2 3 2 2" xfId="6496"/>
    <cellStyle name="Normal 9 2 3 2 3 2 2 2" xfId="15024"/>
    <cellStyle name="Normal 9 2 3 2 3 2 2_Year to Date" xfId="15025"/>
    <cellStyle name="Normal 9 2 3 2 3 2 3" xfId="6497"/>
    <cellStyle name="Normal 9 2 3 2 3 2 3 2" xfId="15026"/>
    <cellStyle name="Normal 9 2 3 2 3 2 3_Year to Date" xfId="15027"/>
    <cellStyle name="Normal 9 2 3 2 3 2 4" xfId="15028"/>
    <cellStyle name="Normal 9 2 3 2 3 2_CS Indicators" xfId="6498"/>
    <cellStyle name="Normal 9 2 3 2 3 3" xfId="6499"/>
    <cellStyle name="Normal 9 2 3 2 3 3 2" xfId="15029"/>
    <cellStyle name="Normal 9 2 3 2 3 3_Year to Date" xfId="15030"/>
    <cellStyle name="Normal 9 2 3 2 3 4" xfId="6500"/>
    <cellStyle name="Normal 9 2 3 2 3 4 2" xfId="15031"/>
    <cellStyle name="Normal 9 2 3 2 3 4_Year to Date" xfId="15032"/>
    <cellStyle name="Normal 9 2 3 2 3 5" xfId="15033"/>
    <cellStyle name="Normal 9 2 3 2 3_CS Indicators" xfId="6501"/>
    <cellStyle name="Normal 9 2 3 2 4" xfId="6502"/>
    <cellStyle name="Normal 9 2 3 2 4 2" xfId="6503"/>
    <cellStyle name="Normal 9 2 3 2 4 2 2" xfId="15034"/>
    <cellStyle name="Normal 9 2 3 2 4 2_Year to Date" xfId="15035"/>
    <cellStyle name="Normal 9 2 3 2 4 3" xfId="6504"/>
    <cellStyle name="Normal 9 2 3 2 4 3 2" xfId="15036"/>
    <cellStyle name="Normal 9 2 3 2 4 3_Year to Date" xfId="15037"/>
    <cellStyle name="Normal 9 2 3 2 4 4" xfId="15038"/>
    <cellStyle name="Normal 9 2 3 2 4_CS Indicators" xfId="6505"/>
    <cellStyle name="Normal 9 2 3 2 5" xfId="6506"/>
    <cellStyle name="Normal 9 2 3 2 5 2" xfId="15039"/>
    <cellStyle name="Normal 9 2 3 2 5_Year to Date" xfId="15040"/>
    <cellStyle name="Normal 9 2 3 2 6" xfId="6507"/>
    <cellStyle name="Normal 9 2 3 2 6 2" xfId="15041"/>
    <cellStyle name="Normal 9 2 3 2 6_Year to Date" xfId="15042"/>
    <cellStyle name="Normal 9 2 3 2 7" xfId="15043"/>
    <cellStyle name="Normal 9 2 3 2_CS Indicators" xfId="6508"/>
    <cellStyle name="Normal 9 2 3 3" xfId="6509"/>
    <cellStyle name="Normal 9 2 3 3 2" xfId="6510"/>
    <cellStyle name="Normal 9 2 3 3 2 2" xfId="6511"/>
    <cellStyle name="Normal 9 2 3 3 2 2 2" xfId="6512"/>
    <cellStyle name="Normal 9 2 3 3 2 2 2 2" xfId="15044"/>
    <cellStyle name="Normal 9 2 3 3 2 2 2_Year to Date" xfId="15045"/>
    <cellStyle name="Normal 9 2 3 3 2 2 3" xfId="6513"/>
    <cellStyle name="Normal 9 2 3 3 2 2 3 2" xfId="15046"/>
    <cellStyle name="Normal 9 2 3 3 2 2 3_Year to Date" xfId="15047"/>
    <cellStyle name="Normal 9 2 3 3 2 2 4" xfId="15048"/>
    <cellStyle name="Normal 9 2 3 3 2 2_CS Indicators" xfId="6514"/>
    <cellStyle name="Normal 9 2 3 3 2 3" xfId="6515"/>
    <cellStyle name="Normal 9 2 3 3 2 3 2" xfId="15049"/>
    <cellStyle name="Normal 9 2 3 3 2 3_Year to Date" xfId="15050"/>
    <cellStyle name="Normal 9 2 3 3 2 4" xfId="6516"/>
    <cellStyle name="Normal 9 2 3 3 2 4 2" xfId="15051"/>
    <cellStyle name="Normal 9 2 3 3 2 4_Year to Date" xfId="15052"/>
    <cellStyle name="Normal 9 2 3 3 2 5" xfId="15053"/>
    <cellStyle name="Normal 9 2 3 3 2_CS Indicators" xfId="6517"/>
    <cellStyle name="Normal 9 2 3 3 3" xfId="6518"/>
    <cellStyle name="Normal 9 2 3 3 3 2" xfId="6519"/>
    <cellStyle name="Normal 9 2 3 3 3 2 2" xfId="15054"/>
    <cellStyle name="Normal 9 2 3 3 3 2_Year to Date" xfId="15055"/>
    <cellStyle name="Normal 9 2 3 3 3 3" xfId="6520"/>
    <cellStyle name="Normal 9 2 3 3 3 3 2" xfId="15056"/>
    <cellStyle name="Normal 9 2 3 3 3 3_Year to Date" xfId="15057"/>
    <cellStyle name="Normal 9 2 3 3 3 4" xfId="15058"/>
    <cellStyle name="Normal 9 2 3 3 3_CS Indicators" xfId="6521"/>
    <cellStyle name="Normal 9 2 3 3 4" xfId="6522"/>
    <cellStyle name="Normal 9 2 3 3 4 2" xfId="15059"/>
    <cellStyle name="Normal 9 2 3 3 4_Year to Date" xfId="15060"/>
    <cellStyle name="Normal 9 2 3 3 5" xfId="6523"/>
    <cellStyle name="Normal 9 2 3 3 5 2" xfId="15061"/>
    <cellStyle name="Normal 9 2 3 3 5_Year to Date" xfId="15062"/>
    <cellStyle name="Normal 9 2 3 3 6" xfId="15063"/>
    <cellStyle name="Normal 9 2 3 3_CS Indicators" xfId="6524"/>
    <cellStyle name="Normal 9 2 3 4" xfId="6525"/>
    <cellStyle name="Normal 9 2 3 4 2" xfId="6526"/>
    <cellStyle name="Normal 9 2 3 4 2 2" xfId="6527"/>
    <cellStyle name="Normal 9 2 3 4 2 2 2" xfId="15064"/>
    <cellStyle name="Normal 9 2 3 4 2 2_Year to Date" xfId="15065"/>
    <cellStyle name="Normal 9 2 3 4 2 3" xfId="6528"/>
    <cellStyle name="Normal 9 2 3 4 2 3 2" xfId="15066"/>
    <cellStyle name="Normal 9 2 3 4 2 3_Year to Date" xfId="15067"/>
    <cellStyle name="Normal 9 2 3 4 2 4" xfId="15068"/>
    <cellStyle name="Normal 9 2 3 4 2_CS Indicators" xfId="6529"/>
    <cellStyle name="Normal 9 2 3 4 3" xfId="6530"/>
    <cellStyle name="Normal 9 2 3 4 3 2" xfId="15069"/>
    <cellStyle name="Normal 9 2 3 4 3_Year to Date" xfId="15070"/>
    <cellStyle name="Normal 9 2 3 4 4" xfId="6531"/>
    <cellStyle name="Normal 9 2 3 4 4 2" xfId="15071"/>
    <cellStyle name="Normal 9 2 3 4 4_Year to Date" xfId="15072"/>
    <cellStyle name="Normal 9 2 3 4 5" xfId="15073"/>
    <cellStyle name="Normal 9 2 3 4_CS Indicators" xfId="6532"/>
    <cellStyle name="Normal 9 2 3 5" xfId="6533"/>
    <cellStyle name="Normal 9 2 3 5 2" xfId="6534"/>
    <cellStyle name="Normal 9 2 3 5 2 2" xfId="15074"/>
    <cellStyle name="Normal 9 2 3 5 2_Year to Date" xfId="15075"/>
    <cellStyle name="Normal 9 2 3 5 3" xfId="6535"/>
    <cellStyle name="Normal 9 2 3 5 3 2" xfId="15076"/>
    <cellStyle name="Normal 9 2 3 5 3_Year to Date" xfId="15077"/>
    <cellStyle name="Normal 9 2 3 5 4" xfId="15078"/>
    <cellStyle name="Normal 9 2 3 5_CS Indicators" xfId="6536"/>
    <cellStyle name="Normal 9 2 3 6" xfId="6537"/>
    <cellStyle name="Normal 9 2 3 6 2" xfId="15079"/>
    <cellStyle name="Normal 9 2 3 6_Year to Date" xfId="15080"/>
    <cellStyle name="Normal 9 2 3 7" xfId="6538"/>
    <cellStyle name="Normal 9 2 3 7 2" xfId="15081"/>
    <cellStyle name="Normal 9 2 3 7_Year to Date" xfId="15082"/>
    <cellStyle name="Normal 9 2 3 8" xfId="15083"/>
    <cellStyle name="Normal 9 2 3_CS Indicators" xfId="6539"/>
    <cellStyle name="Normal 9 2 4" xfId="6540"/>
    <cellStyle name="Normal 9 2 4 2" xfId="6541"/>
    <cellStyle name="Normal 9 2 4 2 2" xfId="6542"/>
    <cellStyle name="Normal 9 2 4 2 2 2" xfId="6543"/>
    <cellStyle name="Normal 9 2 4 2 2 2 2" xfId="6544"/>
    <cellStyle name="Normal 9 2 4 2 2 2 2 2" xfId="6545"/>
    <cellStyle name="Normal 9 2 4 2 2 2 2 2 2" xfId="15084"/>
    <cellStyle name="Normal 9 2 4 2 2 2 2 2_Year to Date" xfId="15085"/>
    <cellStyle name="Normal 9 2 4 2 2 2 2 3" xfId="6546"/>
    <cellStyle name="Normal 9 2 4 2 2 2 2 3 2" xfId="15086"/>
    <cellStyle name="Normal 9 2 4 2 2 2 2 3_Year to Date" xfId="15087"/>
    <cellStyle name="Normal 9 2 4 2 2 2 2 4" xfId="15088"/>
    <cellStyle name="Normal 9 2 4 2 2 2 2_CS Indicators" xfId="6547"/>
    <cellStyle name="Normal 9 2 4 2 2 2 3" xfId="6548"/>
    <cellStyle name="Normal 9 2 4 2 2 2 3 2" xfId="15089"/>
    <cellStyle name="Normal 9 2 4 2 2 2 3_Year to Date" xfId="15090"/>
    <cellStyle name="Normal 9 2 4 2 2 2 4" xfId="6549"/>
    <cellStyle name="Normal 9 2 4 2 2 2 4 2" xfId="15091"/>
    <cellStyle name="Normal 9 2 4 2 2 2 4_Year to Date" xfId="15092"/>
    <cellStyle name="Normal 9 2 4 2 2 2 5" xfId="15093"/>
    <cellStyle name="Normal 9 2 4 2 2 2_CS Indicators" xfId="6550"/>
    <cellStyle name="Normal 9 2 4 2 2 3" xfId="6551"/>
    <cellStyle name="Normal 9 2 4 2 2 3 2" xfId="6552"/>
    <cellStyle name="Normal 9 2 4 2 2 3 2 2" xfId="15094"/>
    <cellStyle name="Normal 9 2 4 2 2 3 2_Year to Date" xfId="15095"/>
    <cellStyle name="Normal 9 2 4 2 2 3 3" xfId="6553"/>
    <cellStyle name="Normal 9 2 4 2 2 3 3 2" xfId="15096"/>
    <cellStyle name="Normal 9 2 4 2 2 3 3_Year to Date" xfId="15097"/>
    <cellStyle name="Normal 9 2 4 2 2 3 4" xfId="15098"/>
    <cellStyle name="Normal 9 2 4 2 2 3_CS Indicators" xfId="6554"/>
    <cellStyle name="Normal 9 2 4 2 2 4" xfId="6555"/>
    <cellStyle name="Normal 9 2 4 2 2 4 2" xfId="15099"/>
    <cellStyle name="Normal 9 2 4 2 2 4_Year to Date" xfId="15100"/>
    <cellStyle name="Normal 9 2 4 2 2 5" xfId="6556"/>
    <cellStyle name="Normal 9 2 4 2 2 5 2" xfId="15101"/>
    <cellStyle name="Normal 9 2 4 2 2 5_Year to Date" xfId="15102"/>
    <cellStyle name="Normal 9 2 4 2 2 6" xfId="15103"/>
    <cellStyle name="Normal 9 2 4 2 2_CS Indicators" xfId="6557"/>
    <cellStyle name="Normal 9 2 4 2 3" xfId="6558"/>
    <cellStyle name="Normal 9 2 4 2 3 2" xfId="6559"/>
    <cellStyle name="Normal 9 2 4 2 3 2 2" xfId="6560"/>
    <cellStyle name="Normal 9 2 4 2 3 2 2 2" xfId="15104"/>
    <cellStyle name="Normal 9 2 4 2 3 2 2_Year to Date" xfId="15105"/>
    <cellStyle name="Normal 9 2 4 2 3 2 3" xfId="6561"/>
    <cellStyle name="Normal 9 2 4 2 3 2 3 2" xfId="15106"/>
    <cellStyle name="Normal 9 2 4 2 3 2 3_Year to Date" xfId="15107"/>
    <cellStyle name="Normal 9 2 4 2 3 2 4" xfId="15108"/>
    <cellStyle name="Normal 9 2 4 2 3 2_CS Indicators" xfId="6562"/>
    <cellStyle name="Normal 9 2 4 2 3 3" xfId="6563"/>
    <cellStyle name="Normal 9 2 4 2 3 3 2" xfId="15109"/>
    <cellStyle name="Normal 9 2 4 2 3 3_Year to Date" xfId="15110"/>
    <cellStyle name="Normal 9 2 4 2 3 4" xfId="6564"/>
    <cellStyle name="Normal 9 2 4 2 3 4 2" xfId="15111"/>
    <cellStyle name="Normal 9 2 4 2 3 4_Year to Date" xfId="15112"/>
    <cellStyle name="Normal 9 2 4 2 3 5" xfId="15113"/>
    <cellStyle name="Normal 9 2 4 2 3_CS Indicators" xfId="6565"/>
    <cellStyle name="Normal 9 2 4 2 4" xfId="6566"/>
    <cellStyle name="Normal 9 2 4 2 4 2" xfId="6567"/>
    <cellStyle name="Normal 9 2 4 2 4 2 2" xfId="15114"/>
    <cellStyle name="Normal 9 2 4 2 4 2_Year to Date" xfId="15115"/>
    <cellStyle name="Normal 9 2 4 2 4 3" xfId="6568"/>
    <cellStyle name="Normal 9 2 4 2 4 3 2" xfId="15116"/>
    <cellStyle name="Normal 9 2 4 2 4 3_Year to Date" xfId="15117"/>
    <cellStyle name="Normal 9 2 4 2 4 4" xfId="15118"/>
    <cellStyle name="Normal 9 2 4 2 4_CS Indicators" xfId="6569"/>
    <cellStyle name="Normal 9 2 4 2 5" xfId="6570"/>
    <cellStyle name="Normal 9 2 4 2 5 2" xfId="15119"/>
    <cellStyle name="Normal 9 2 4 2 5_Year to Date" xfId="15120"/>
    <cellStyle name="Normal 9 2 4 2 6" xfId="6571"/>
    <cellStyle name="Normal 9 2 4 2 6 2" xfId="15121"/>
    <cellStyle name="Normal 9 2 4 2 6_Year to Date" xfId="15122"/>
    <cellStyle name="Normal 9 2 4 2 7" xfId="15123"/>
    <cellStyle name="Normal 9 2 4 2_CS Indicators" xfId="6572"/>
    <cellStyle name="Normal 9 2 4 3" xfId="6573"/>
    <cellStyle name="Normal 9 2 4 3 2" xfId="6574"/>
    <cellStyle name="Normal 9 2 4 3 2 2" xfId="6575"/>
    <cellStyle name="Normal 9 2 4 3 2 2 2" xfId="6576"/>
    <cellStyle name="Normal 9 2 4 3 2 2 2 2" xfId="15124"/>
    <cellStyle name="Normal 9 2 4 3 2 2 2_Year to Date" xfId="15125"/>
    <cellStyle name="Normal 9 2 4 3 2 2 3" xfId="6577"/>
    <cellStyle name="Normal 9 2 4 3 2 2 3 2" xfId="15126"/>
    <cellStyle name="Normal 9 2 4 3 2 2 3_Year to Date" xfId="15127"/>
    <cellStyle name="Normal 9 2 4 3 2 2 4" xfId="15128"/>
    <cellStyle name="Normal 9 2 4 3 2 2_CS Indicators" xfId="6578"/>
    <cellStyle name="Normal 9 2 4 3 2 3" xfId="6579"/>
    <cellStyle name="Normal 9 2 4 3 2 3 2" xfId="15129"/>
    <cellStyle name="Normal 9 2 4 3 2 3_Year to Date" xfId="15130"/>
    <cellStyle name="Normal 9 2 4 3 2 4" xfId="6580"/>
    <cellStyle name="Normal 9 2 4 3 2 4 2" xfId="15131"/>
    <cellStyle name="Normal 9 2 4 3 2 4_Year to Date" xfId="15132"/>
    <cellStyle name="Normal 9 2 4 3 2 5" xfId="15133"/>
    <cellStyle name="Normal 9 2 4 3 2_CS Indicators" xfId="6581"/>
    <cellStyle name="Normal 9 2 4 3 3" xfId="6582"/>
    <cellStyle name="Normal 9 2 4 3 3 2" xfId="6583"/>
    <cellStyle name="Normal 9 2 4 3 3 2 2" xfId="15134"/>
    <cellStyle name="Normal 9 2 4 3 3 2_Year to Date" xfId="15135"/>
    <cellStyle name="Normal 9 2 4 3 3 3" xfId="6584"/>
    <cellStyle name="Normal 9 2 4 3 3 3 2" xfId="15136"/>
    <cellStyle name="Normal 9 2 4 3 3 3_Year to Date" xfId="15137"/>
    <cellStyle name="Normal 9 2 4 3 3 4" xfId="15138"/>
    <cellStyle name="Normal 9 2 4 3 3_CS Indicators" xfId="6585"/>
    <cellStyle name="Normal 9 2 4 3 4" xfId="6586"/>
    <cellStyle name="Normal 9 2 4 3 4 2" xfId="15139"/>
    <cellStyle name="Normal 9 2 4 3 4_Year to Date" xfId="15140"/>
    <cellStyle name="Normal 9 2 4 3 5" xfId="6587"/>
    <cellStyle name="Normal 9 2 4 3 5 2" xfId="15141"/>
    <cellStyle name="Normal 9 2 4 3 5_Year to Date" xfId="15142"/>
    <cellStyle name="Normal 9 2 4 3 6" xfId="15143"/>
    <cellStyle name="Normal 9 2 4 3_CS Indicators" xfId="6588"/>
    <cellStyle name="Normal 9 2 4 4" xfId="6589"/>
    <cellStyle name="Normal 9 2 4 4 2" xfId="6590"/>
    <cellStyle name="Normal 9 2 4 4 2 2" xfId="6591"/>
    <cellStyle name="Normal 9 2 4 4 2 2 2" xfId="15144"/>
    <cellStyle name="Normal 9 2 4 4 2 2_Year to Date" xfId="15145"/>
    <cellStyle name="Normal 9 2 4 4 2 3" xfId="6592"/>
    <cellStyle name="Normal 9 2 4 4 2 3 2" xfId="15146"/>
    <cellStyle name="Normal 9 2 4 4 2 3_Year to Date" xfId="15147"/>
    <cellStyle name="Normal 9 2 4 4 2 4" xfId="15148"/>
    <cellStyle name="Normal 9 2 4 4 2_CS Indicators" xfId="6593"/>
    <cellStyle name="Normal 9 2 4 4 3" xfId="6594"/>
    <cellStyle name="Normal 9 2 4 4 3 2" xfId="15149"/>
    <cellStyle name="Normal 9 2 4 4 3_Year to Date" xfId="15150"/>
    <cellStyle name="Normal 9 2 4 4 4" xfId="6595"/>
    <cellStyle name="Normal 9 2 4 4 4 2" xfId="15151"/>
    <cellStyle name="Normal 9 2 4 4 4_Year to Date" xfId="15152"/>
    <cellStyle name="Normal 9 2 4 4 5" xfId="15153"/>
    <cellStyle name="Normal 9 2 4 4_CS Indicators" xfId="6596"/>
    <cellStyle name="Normal 9 2 4 5" xfId="6597"/>
    <cellStyle name="Normal 9 2 4 5 2" xfId="6598"/>
    <cellStyle name="Normal 9 2 4 5 2 2" xfId="15154"/>
    <cellStyle name="Normal 9 2 4 5 2_Year to Date" xfId="15155"/>
    <cellStyle name="Normal 9 2 4 5 3" xfId="6599"/>
    <cellStyle name="Normal 9 2 4 5 3 2" xfId="15156"/>
    <cellStyle name="Normal 9 2 4 5 3_Year to Date" xfId="15157"/>
    <cellStyle name="Normal 9 2 4 5 4" xfId="15158"/>
    <cellStyle name="Normal 9 2 4 5_CS Indicators" xfId="6600"/>
    <cellStyle name="Normal 9 2 4 6" xfId="6601"/>
    <cellStyle name="Normal 9 2 4 6 2" xfId="15159"/>
    <cellStyle name="Normal 9 2 4 6_Year to Date" xfId="15160"/>
    <cellStyle name="Normal 9 2 4 7" xfId="6602"/>
    <cellStyle name="Normal 9 2 4 7 2" xfId="15161"/>
    <cellStyle name="Normal 9 2 4 7_Year to Date" xfId="15162"/>
    <cellStyle name="Normal 9 2 4 8" xfId="15163"/>
    <cellStyle name="Normal 9 2 4_CS Indicators" xfId="6603"/>
    <cellStyle name="Normal 9 2 5" xfId="6604"/>
    <cellStyle name="Normal 9 2 5 2" xfId="6605"/>
    <cellStyle name="Normal 9 2 5 2 2" xfId="6606"/>
    <cellStyle name="Normal 9 2 5 2 2 2" xfId="6607"/>
    <cellStyle name="Normal 9 2 5 2 2 2 2" xfId="6608"/>
    <cellStyle name="Normal 9 2 5 2 2 2 2 2" xfId="15164"/>
    <cellStyle name="Normal 9 2 5 2 2 2 2_Year to Date" xfId="15165"/>
    <cellStyle name="Normal 9 2 5 2 2 2 3" xfId="6609"/>
    <cellStyle name="Normal 9 2 5 2 2 2 3 2" xfId="15166"/>
    <cellStyle name="Normal 9 2 5 2 2 2 3_Year to Date" xfId="15167"/>
    <cellStyle name="Normal 9 2 5 2 2 2 4" xfId="15168"/>
    <cellStyle name="Normal 9 2 5 2 2 2_CS Indicators" xfId="6610"/>
    <cellStyle name="Normal 9 2 5 2 2 3" xfId="6611"/>
    <cellStyle name="Normal 9 2 5 2 2 3 2" xfId="15169"/>
    <cellStyle name="Normal 9 2 5 2 2 3_Year to Date" xfId="15170"/>
    <cellStyle name="Normal 9 2 5 2 2 4" xfId="6612"/>
    <cellStyle name="Normal 9 2 5 2 2 4 2" xfId="15171"/>
    <cellStyle name="Normal 9 2 5 2 2 4_Year to Date" xfId="15172"/>
    <cellStyle name="Normal 9 2 5 2 2 5" xfId="15173"/>
    <cellStyle name="Normal 9 2 5 2 2_CS Indicators" xfId="6613"/>
    <cellStyle name="Normal 9 2 5 2 3" xfId="6614"/>
    <cellStyle name="Normal 9 2 5 2 3 2" xfId="6615"/>
    <cellStyle name="Normal 9 2 5 2 3 2 2" xfId="15174"/>
    <cellStyle name="Normal 9 2 5 2 3 2_Year to Date" xfId="15175"/>
    <cellStyle name="Normal 9 2 5 2 3 3" xfId="6616"/>
    <cellStyle name="Normal 9 2 5 2 3 3 2" xfId="15176"/>
    <cellStyle name="Normal 9 2 5 2 3 3_Year to Date" xfId="15177"/>
    <cellStyle name="Normal 9 2 5 2 3 4" xfId="15178"/>
    <cellStyle name="Normal 9 2 5 2 3_CS Indicators" xfId="6617"/>
    <cellStyle name="Normal 9 2 5 2 4" xfId="6618"/>
    <cellStyle name="Normal 9 2 5 2 4 2" xfId="15179"/>
    <cellStyle name="Normal 9 2 5 2 4_Year to Date" xfId="15180"/>
    <cellStyle name="Normal 9 2 5 2 5" xfId="6619"/>
    <cellStyle name="Normal 9 2 5 2 5 2" xfId="15181"/>
    <cellStyle name="Normal 9 2 5 2 5_Year to Date" xfId="15182"/>
    <cellStyle name="Normal 9 2 5 2 6" xfId="15183"/>
    <cellStyle name="Normal 9 2 5 2_CS Indicators" xfId="6620"/>
    <cellStyle name="Normal 9 2 5 3" xfId="6621"/>
    <cellStyle name="Normal 9 2 5 3 2" xfId="6622"/>
    <cellStyle name="Normal 9 2 5 3 2 2" xfId="6623"/>
    <cellStyle name="Normal 9 2 5 3 2 2 2" xfId="15184"/>
    <cellStyle name="Normal 9 2 5 3 2 2_Year to Date" xfId="15185"/>
    <cellStyle name="Normal 9 2 5 3 2 3" xfId="6624"/>
    <cellStyle name="Normal 9 2 5 3 2 3 2" xfId="15186"/>
    <cellStyle name="Normal 9 2 5 3 2 3_Year to Date" xfId="15187"/>
    <cellStyle name="Normal 9 2 5 3 2 4" xfId="15188"/>
    <cellStyle name="Normal 9 2 5 3 2_CS Indicators" xfId="6625"/>
    <cellStyle name="Normal 9 2 5 3 3" xfId="6626"/>
    <cellStyle name="Normal 9 2 5 3 3 2" xfId="15189"/>
    <cellStyle name="Normal 9 2 5 3 3_Year to Date" xfId="15190"/>
    <cellStyle name="Normal 9 2 5 3 4" xfId="6627"/>
    <cellStyle name="Normal 9 2 5 3 4 2" xfId="15191"/>
    <cellStyle name="Normal 9 2 5 3 4_Year to Date" xfId="15192"/>
    <cellStyle name="Normal 9 2 5 3 5" xfId="15193"/>
    <cellStyle name="Normal 9 2 5 3_CS Indicators" xfId="6628"/>
    <cellStyle name="Normal 9 2 5 4" xfId="6629"/>
    <cellStyle name="Normal 9 2 5 4 2" xfId="6630"/>
    <cellStyle name="Normal 9 2 5 4 2 2" xfId="15194"/>
    <cellStyle name="Normal 9 2 5 4 2_Year to Date" xfId="15195"/>
    <cellStyle name="Normal 9 2 5 4 3" xfId="6631"/>
    <cellStyle name="Normal 9 2 5 4 3 2" xfId="15196"/>
    <cellStyle name="Normal 9 2 5 4 3_Year to Date" xfId="15197"/>
    <cellStyle name="Normal 9 2 5 4 4" xfId="15198"/>
    <cellStyle name="Normal 9 2 5 4_CS Indicators" xfId="6632"/>
    <cellStyle name="Normal 9 2 5 5" xfId="6633"/>
    <cellStyle name="Normal 9 2 5 5 2" xfId="15199"/>
    <cellStyle name="Normal 9 2 5 5_Year to Date" xfId="15200"/>
    <cellStyle name="Normal 9 2 5 6" xfId="6634"/>
    <cellStyle name="Normal 9 2 5 6 2" xfId="15201"/>
    <cellStyle name="Normal 9 2 5 6_Year to Date" xfId="15202"/>
    <cellStyle name="Normal 9 2 5 7" xfId="15203"/>
    <cellStyle name="Normal 9 2 5_CS Indicators" xfId="6635"/>
    <cellStyle name="Normal 9 2 6" xfId="6636"/>
    <cellStyle name="Normal 9 2 6 2" xfId="6637"/>
    <cellStyle name="Normal 9 2 6 2 2" xfId="6638"/>
    <cellStyle name="Normal 9 2 6 2 2 2" xfId="6639"/>
    <cellStyle name="Normal 9 2 6 2 2 2 2" xfId="15204"/>
    <cellStyle name="Normal 9 2 6 2 2 2_Year to Date" xfId="15205"/>
    <cellStyle name="Normal 9 2 6 2 2 3" xfId="6640"/>
    <cellStyle name="Normal 9 2 6 2 2 3 2" xfId="15206"/>
    <cellStyle name="Normal 9 2 6 2 2 3_Year to Date" xfId="15207"/>
    <cellStyle name="Normal 9 2 6 2 2 4" xfId="15208"/>
    <cellStyle name="Normal 9 2 6 2 2_CS Indicators" xfId="6641"/>
    <cellStyle name="Normal 9 2 6 2 3" xfId="6642"/>
    <cellStyle name="Normal 9 2 6 2 3 2" xfId="15209"/>
    <cellStyle name="Normal 9 2 6 2 3_Year to Date" xfId="15210"/>
    <cellStyle name="Normal 9 2 6 2 4" xfId="6643"/>
    <cellStyle name="Normal 9 2 6 2 4 2" xfId="15211"/>
    <cellStyle name="Normal 9 2 6 2 4_Year to Date" xfId="15212"/>
    <cellStyle name="Normal 9 2 6 2 5" xfId="15213"/>
    <cellStyle name="Normal 9 2 6 2_CS Indicators" xfId="6644"/>
    <cellStyle name="Normal 9 2 6 3" xfId="6645"/>
    <cellStyle name="Normal 9 2 6 3 2" xfId="6646"/>
    <cellStyle name="Normal 9 2 6 3 2 2" xfId="15214"/>
    <cellStyle name="Normal 9 2 6 3 2_Year to Date" xfId="15215"/>
    <cellStyle name="Normal 9 2 6 3 3" xfId="6647"/>
    <cellStyle name="Normal 9 2 6 3 3 2" xfId="15216"/>
    <cellStyle name="Normal 9 2 6 3 3_Year to Date" xfId="15217"/>
    <cellStyle name="Normal 9 2 6 3 4" xfId="15218"/>
    <cellStyle name="Normal 9 2 6 3_CS Indicators" xfId="6648"/>
    <cellStyle name="Normal 9 2 6 4" xfId="6649"/>
    <cellStyle name="Normal 9 2 6 4 2" xfId="15219"/>
    <cellStyle name="Normal 9 2 6 4_Year to Date" xfId="15220"/>
    <cellStyle name="Normal 9 2 6 5" xfId="6650"/>
    <cellStyle name="Normal 9 2 6 5 2" xfId="15221"/>
    <cellStyle name="Normal 9 2 6 5_Year to Date" xfId="15222"/>
    <cellStyle name="Normal 9 2 6 6" xfId="15223"/>
    <cellStyle name="Normal 9 2 6_CS Indicators" xfId="6651"/>
    <cellStyle name="Normal 9 2 7" xfId="6652"/>
    <cellStyle name="Normal 9 2 7 2" xfId="6653"/>
    <cellStyle name="Normal 9 2 7 2 2" xfId="6654"/>
    <cellStyle name="Normal 9 2 7 2 2 2" xfId="15224"/>
    <cellStyle name="Normal 9 2 7 2 2_Year to Date" xfId="15225"/>
    <cellStyle name="Normal 9 2 7 2 3" xfId="6655"/>
    <cellStyle name="Normal 9 2 7 2 3 2" xfId="15226"/>
    <cellStyle name="Normal 9 2 7 2 3_Year to Date" xfId="15227"/>
    <cellStyle name="Normal 9 2 7 2 4" xfId="15228"/>
    <cellStyle name="Normal 9 2 7 2_CS Indicators" xfId="6656"/>
    <cellStyle name="Normal 9 2 7 3" xfId="6657"/>
    <cellStyle name="Normal 9 2 7 3 2" xfId="15229"/>
    <cellStyle name="Normal 9 2 7 3_Year to Date" xfId="15230"/>
    <cellStyle name="Normal 9 2 7 4" xfId="6658"/>
    <cellStyle name="Normal 9 2 7 4 2" xfId="15231"/>
    <cellStyle name="Normal 9 2 7 4_Year to Date" xfId="15232"/>
    <cellStyle name="Normal 9 2 7 5" xfId="15233"/>
    <cellStyle name="Normal 9 2 7_CS Indicators" xfId="6659"/>
    <cellStyle name="Normal 9 2 8" xfId="6660"/>
    <cellStyle name="Normal 9 2 8 2" xfId="6661"/>
    <cellStyle name="Normal 9 2 8 2 2" xfId="15234"/>
    <cellStyle name="Normal 9 2 8 2_Year to Date" xfId="15235"/>
    <cellStyle name="Normal 9 2 8 3" xfId="6662"/>
    <cellStyle name="Normal 9 2 8 3 2" xfId="15236"/>
    <cellStyle name="Normal 9 2 8 3_Year to Date" xfId="15237"/>
    <cellStyle name="Normal 9 2 8 4" xfId="15238"/>
    <cellStyle name="Normal 9 2 8_CS Indicators" xfId="6663"/>
    <cellStyle name="Normal 9 2 9" xfId="6664"/>
    <cellStyle name="Normal 9 2 9 2" xfId="6665"/>
    <cellStyle name="Normal 9 2 9 2 2" xfId="15239"/>
    <cellStyle name="Normal 9 2 9 2 2 2" xfId="15240"/>
    <cellStyle name="Normal 9 2 9 2 2 3" xfId="15241"/>
    <cellStyle name="Normal 9 2 9 2 3" xfId="15242"/>
    <cellStyle name="Normal 9 2 9 2 4" xfId="15243"/>
    <cellStyle name="Normal 9 2 9 3" xfId="6666"/>
    <cellStyle name="Normal 9 2 9 3 2" xfId="15244"/>
    <cellStyle name="Normal 9 2 9 3 3" xfId="15245"/>
    <cellStyle name="Normal 9 2 9 4" xfId="15246"/>
    <cellStyle name="Normal 9 2 9 5" xfId="15247"/>
    <cellStyle name="Normal 9 2_CS Indicators" xfId="6667"/>
    <cellStyle name="Normal 9 20" xfId="15248"/>
    <cellStyle name="Normal 9 21" xfId="15249"/>
    <cellStyle name="Normal 9 22" xfId="15250"/>
    <cellStyle name="Normal 9 23" xfId="15251"/>
    <cellStyle name="Normal 9 24" xfId="15252"/>
    <cellStyle name="Normal 9 25" xfId="15253"/>
    <cellStyle name="Normal 9 26" xfId="15254"/>
    <cellStyle name="Normal 9 27" xfId="15255"/>
    <cellStyle name="Normal 9 28" xfId="15256"/>
    <cellStyle name="Normal 9 29" xfId="15257"/>
    <cellStyle name="Normal 9 3" xfId="6668"/>
    <cellStyle name="Normal 9 3 2" xfId="6669"/>
    <cellStyle name="Normal 9 3 2 2" xfId="15258"/>
    <cellStyle name="Normal 9 3 3" xfId="15259"/>
    <cellStyle name="Normal 9 3 3 2" xfId="15260"/>
    <cellStyle name="Normal 9 3 3 2 2" xfId="15261"/>
    <cellStyle name="Normal 9 3 3 2 3" xfId="15262"/>
    <cellStyle name="Normal 9 3 3 3" xfId="15263"/>
    <cellStyle name="Normal 9 3 3 4" xfId="15264"/>
    <cellStyle name="Normal 9 3 4" xfId="15265"/>
    <cellStyle name="Normal 9 3 4 2" xfId="15266"/>
    <cellStyle name="Normal 9 3 4 3" xfId="15267"/>
    <cellStyle name="Normal 9 3 5" xfId="15268"/>
    <cellStyle name="Normal 9 3 6" xfId="15269"/>
    <cellStyle name="Normal 9 3_CS Indicators" xfId="6670"/>
    <cellStyle name="Normal 9 30" xfId="15270"/>
    <cellStyle name="Normal 9 31" xfId="15271"/>
    <cellStyle name="Normal 9 32" xfId="15272"/>
    <cellStyle name="Normal 9 33" xfId="15273"/>
    <cellStyle name="Normal 9 34" xfId="15274"/>
    <cellStyle name="Normal 9 35" xfId="15275"/>
    <cellStyle name="Normal 9 36" xfId="15276"/>
    <cellStyle name="Normal 9 37" xfId="15277"/>
    <cellStyle name="Normal 9 38" xfId="15278"/>
    <cellStyle name="Normal 9 39" xfId="15279"/>
    <cellStyle name="Normal 9 4" xfId="6671"/>
    <cellStyle name="Normal 9 4 2" xfId="6672"/>
    <cellStyle name="Normal 9 4 2 2" xfId="6673"/>
    <cellStyle name="Normal 9 4 2 3" xfId="6674"/>
    <cellStyle name="Normal 9 4 3" xfId="6675"/>
    <cellStyle name="Normal 9 4 3 2" xfId="6676"/>
    <cellStyle name="Normal 9 4 4" xfId="6677"/>
    <cellStyle name="Normal 9 4 5" xfId="6678"/>
    <cellStyle name="Normal 9 4_CS Indicators" xfId="6679"/>
    <cellStyle name="Normal 9 40" xfId="15280"/>
    <cellStyle name="Normal 9 41" xfId="15281"/>
    <cellStyle name="Normal 9 42" xfId="15282"/>
    <cellStyle name="Normal 9 43" xfId="15283"/>
    <cellStyle name="Normal 9 44" xfId="15284"/>
    <cellStyle name="Normal 9 45" xfId="15285"/>
    <cellStyle name="Normal 9 46" xfId="15286"/>
    <cellStyle name="Normal 9 47" xfId="15287"/>
    <cellStyle name="Normal 9 48" xfId="15288"/>
    <cellStyle name="Normal 9 49" xfId="15289"/>
    <cellStyle name="Normal 9 5" xfId="6680"/>
    <cellStyle name="Normal 9 5 2" xfId="6681"/>
    <cellStyle name="Normal 9 5 2 2" xfId="15290"/>
    <cellStyle name="Normal 9 5 3" xfId="6682"/>
    <cellStyle name="Normal 9 5 3 2" xfId="6683"/>
    <cellStyle name="Normal 9 5 3 2 2" xfId="6684"/>
    <cellStyle name="Normal 9 5 3 2 2 2" xfId="6685"/>
    <cellStyle name="Normal 9 5 3 2 2 2 2" xfId="6686"/>
    <cellStyle name="Normal 9 5 3 2 2 2 2 2" xfId="15291"/>
    <cellStyle name="Normal 9 5 3 2 2 2 2_Year to Date" xfId="15292"/>
    <cellStyle name="Normal 9 5 3 2 2 2 3" xfId="6687"/>
    <cellStyle name="Normal 9 5 3 2 2 2 3 2" xfId="15293"/>
    <cellStyle name="Normal 9 5 3 2 2 2 3_Year to Date" xfId="15294"/>
    <cellStyle name="Normal 9 5 3 2 2 2 4" xfId="15295"/>
    <cellStyle name="Normal 9 5 3 2 2 2_CS Indicators" xfId="6688"/>
    <cellStyle name="Normal 9 5 3 2 2 3" xfId="6689"/>
    <cellStyle name="Normal 9 5 3 2 2 3 2" xfId="15296"/>
    <cellStyle name="Normal 9 5 3 2 2 3_Year to Date" xfId="15297"/>
    <cellStyle name="Normal 9 5 3 2 2 4" xfId="6690"/>
    <cellStyle name="Normal 9 5 3 2 2 4 2" xfId="15298"/>
    <cellStyle name="Normal 9 5 3 2 2 4_Year to Date" xfId="15299"/>
    <cellStyle name="Normal 9 5 3 2 2 5" xfId="15300"/>
    <cellStyle name="Normal 9 5 3 2 2_CS Indicators" xfId="6691"/>
    <cellStyle name="Normal 9 5 3 2 3" xfId="6692"/>
    <cellStyle name="Normal 9 5 3 2 3 2" xfId="6693"/>
    <cellStyle name="Normal 9 5 3 2 3 2 2" xfId="15301"/>
    <cellStyle name="Normal 9 5 3 2 3 2_Year to Date" xfId="15302"/>
    <cellStyle name="Normal 9 5 3 2 3 3" xfId="6694"/>
    <cellStyle name="Normal 9 5 3 2 3 3 2" xfId="15303"/>
    <cellStyle name="Normal 9 5 3 2 3 3_Year to Date" xfId="15304"/>
    <cellStyle name="Normal 9 5 3 2 3 4" xfId="15305"/>
    <cellStyle name="Normal 9 5 3 2 3_CS Indicators" xfId="6695"/>
    <cellStyle name="Normal 9 5 3 2 4" xfId="6696"/>
    <cellStyle name="Normal 9 5 3 2 4 2" xfId="15306"/>
    <cellStyle name="Normal 9 5 3 2 4_Year to Date" xfId="15307"/>
    <cellStyle name="Normal 9 5 3 2 5" xfId="6697"/>
    <cellStyle name="Normal 9 5 3 2 5 2" xfId="15308"/>
    <cellStyle name="Normal 9 5 3 2 5_Year to Date" xfId="15309"/>
    <cellStyle name="Normal 9 5 3 2 6" xfId="15310"/>
    <cellStyle name="Normal 9 5 3 2_CS Indicators" xfId="6698"/>
    <cellStyle name="Normal 9 5 3 3" xfId="6699"/>
    <cellStyle name="Normal 9 5 3 3 2" xfId="6700"/>
    <cellStyle name="Normal 9 5 3 3 2 2" xfId="6701"/>
    <cellStyle name="Normal 9 5 3 3 2 2 2" xfId="15311"/>
    <cellStyle name="Normal 9 5 3 3 2 2_Year to Date" xfId="15312"/>
    <cellStyle name="Normal 9 5 3 3 2 3" xfId="6702"/>
    <cellStyle name="Normal 9 5 3 3 2 3 2" xfId="15313"/>
    <cellStyle name="Normal 9 5 3 3 2 3_Year to Date" xfId="15314"/>
    <cellStyle name="Normal 9 5 3 3 2 4" xfId="15315"/>
    <cellStyle name="Normal 9 5 3 3 2_CS Indicators" xfId="6703"/>
    <cellStyle name="Normal 9 5 3 3 3" xfId="6704"/>
    <cellStyle name="Normal 9 5 3 3 3 2" xfId="15316"/>
    <cellStyle name="Normal 9 5 3 3 3_Year to Date" xfId="15317"/>
    <cellStyle name="Normal 9 5 3 3 4" xfId="6705"/>
    <cellStyle name="Normal 9 5 3 3 4 2" xfId="15318"/>
    <cellStyle name="Normal 9 5 3 3 4_Year to Date" xfId="15319"/>
    <cellStyle name="Normal 9 5 3 3 5" xfId="15320"/>
    <cellStyle name="Normal 9 5 3 3_CS Indicators" xfId="6706"/>
    <cellStyle name="Normal 9 5 3 4" xfId="6707"/>
    <cellStyle name="Normal 9 5 3 4 2" xfId="6708"/>
    <cellStyle name="Normal 9 5 3 4 2 2" xfId="15321"/>
    <cellStyle name="Normal 9 5 3 4 2_Year to Date" xfId="15322"/>
    <cellStyle name="Normal 9 5 3 4 3" xfId="6709"/>
    <cellStyle name="Normal 9 5 3 4 3 2" xfId="15323"/>
    <cellStyle name="Normal 9 5 3 4 3_Year to Date" xfId="15324"/>
    <cellStyle name="Normal 9 5 3 4 4" xfId="15325"/>
    <cellStyle name="Normal 9 5 3 4_CS Indicators" xfId="6710"/>
    <cellStyle name="Normal 9 5 3 5" xfId="6711"/>
    <cellStyle name="Normal 9 5 3 5 2" xfId="15326"/>
    <cellStyle name="Normal 9 5 3 5_Year to Date" xfId="15327"/>
    <cellStyle name="Normal 9 5 3 6" xfId="6712"/>
    <cellStyle name="Normal 9 5 3 6 2" xfId="15328"/>
    <cellStyle name="Normal 9 5 3 6_Year to Date" xfId="15329"/>
    <cellStyle name="Normal 9 5 3 7" xfId="15330"/>
    <cellStyle name="Normal 9 5 3_CS Indicators" xfId="6713"/>
    <cellStyle name="Normal 9 5 4" xfId="6714"/>
    <cellStyle name="Normal 9 5 4 2" xfId="6715"/>
    <cellStyle name="Normal 9 5 4 2 2" xfId="6716"/>
    <cellStyle name="Normal 9 5 4 2 2 2" xfId="6717"/>
    <cellStyle name="Normal 9 5 4 2 2 2 2" xfId="15331"/>
    <cellStyle name="Normal 9 5 4 2 2 2_Year to Date" xfId="15332"/>
    <cellStyle name="Normal 9 5 4 2 2 3" xfId="6718"/>
    <cellStyle name="Normal 9 5 4 2 2 3 2" xfId="15333"/>
    <cellStyle name="Normal 9 5 4 2 2 3_Year to Date" xfId="15334"/>
    <cellStyle name="Normal 9 5 4 2 2 4" xfId="15335"/>
    <cellStyle name="Normal 9 5 4 2 2_CS Indicators" xfId="6719"/>
    <cellStyle name="Normal 9 5 4 2 3" xfId="6720"/>
    <cellStyle name="Normal 9 5 4 2 3 2" xfId="15336"/>
    <cellStyle name="Normal 9 5 4 2 3_Year to Date" xfId="15337"/>
    <cellStyle name="Normal 9 5 4 2 4" xfId="6721"/>
    <cellStyle name="Normal 9 5 4 2 4 2" xfId="15338"/>
    <cellStyle name="Normal 9 5 4 2 4_Year to Date" xfId="15339"/>
    <cellStyle name="Normal 9 5 4 2 5" xfId="15340"/>
    <cellStyle name="Normal 9 5 4 2_CS Indicators" xfId="6722"/>
    <cellStyle name="Normal 9 5 4 3" xfId="6723"/>
    <cellStyle name="Normal 9 5 4 3 2" xfId="6724"/>
    <cellStyle name="Normal 9 5 4 3 2 2" xfId="15341"/>
    <cellStyle name="Normal 9 5 4 3 2_Year to Date" xfId="15342"/>
    <cellStyle name="Normal 9 5 4 3 3" xfId="6725"/>
    <cellStyle name="Normal 9 5 4 3 3 2" xfId="15343"/>
    <cellStyle name="Normal 9 5 4 3 3_Year to Date" xfId="15344"/>
    <cellStyle name="Normal 9 5 4 3 4" xfId="15345"/>
    <cellStyle name="Normal 9 5 4 3_CS Indicators" xfId="6726"/>
    <cellStyle name="Normal 9 5 4 4" xfId="6727"/>
    <cellStyle name="Normal 9 5 4 4 2" xfId="15346"/>
    <cellStyle name="Normal 9 5 4 4_Year to Date" xfId="15347"/>
    <cellStyle name="Normal 9 5 4 5" xfId="6728"/>
    <cellStyle name="Normal 9 5 4 5 2" xfId="15348"/>
    <cellStyle name="Normal 9 5 4 5_Year to Date" xfId="15349"/>
    <cellStyle name="Normal 9 5 4 6" xfId="15350"/>
    <cellStyle name="Normal 9 5 4_CS Indicators" xfId="6729"/>
    <cellStyle name="Normal 9 5 5" xfId="6730"/>
    <cellStyle name="Normal 9 5 5 2" xfId="6731"/>
    <cellStyle name="Normal 9 5 5 2 2" xfId="6732"/>
    <cellStyle name="Normal 9 5 5 2 2 2" xfId="15351"/>
    <cellStyle name="Normal 9 5 5 2 2_Year to Date" xfId="15352"/>
    <cellStyle name="Normal 9 5 5 2 3" xfId="6733"/>
    <cellStyle name="Normal 9 5 5 2 3 2" xfId="15353"/>
    <cellStyle name="Normal 9 5 5 2 3_Year to Date" xfId="15354"/>
    <cellStyle name="Normal 9 5 5 2 4" xfId="15355"/>
    <cellStyle name="Normal 9 5 5 2_CS Indicators" xfId="6734"/>
    <cellStyle name="Normal 9 5 5 3" xfId="6735"/>
    <cellStyle name="Normal 9 5 5 3 2" xfId="15356"/>
    <cellStyle name="Normal 9 5 5 3_Year to Date" xfId="15357"/>
    <cellStyle name="Normal 9 5 5 4" xfId="6736"/>
    <cellStyle name="Normal 9 5 5 4 2" xfId="15358"/>
    <cellStyle name="Normal 9 5 5 4_Year to Date" xfId="15359"/>
    <cellStyle name="Normal 9 5 5 5" xfId="15360"/>
    <cellStyle name="Normal 9 5 5_CS Indicators" xfId="6737"/>
    <cellStyle name="Normal 9 5 6" xfId="6738"/>
    <cellStyle name="Normal 9 5 6 2" xfId="6739"/>
    <cellStyle name="Normal 9 5 6 2 2" xfId="15361"/>
    <cellStyle name="Normal 9 5 6 2_Year to Date" xfId="15362"/>
    <cellStyle name="Normal 9 5 6 3" xfId="6740"/>
    <cellStyle name="Normal 9 5 6 3 2" xfId="15363"/>
    <cellStyle name="Normal 9 5 6 3_Year to Date" xfId="15364"/>
    <cellStyle name="Normal 9 5 6 4" xfId="15365"/>
    <cellStyle name="Normal 9 5 6_CS Indicators" xfId="6741"/>
    <cellStyle name="Normal 9 5 7" xfId="6742"/>
    <cellStyle name="Normal 9 5 7 2" xfId="15366"/>
    <cellStyle name="Normal 9 5 7_Year to Date" xfId="15367"/>
    <cellStyle name="Normal 9 5 8" xfId="6743"/>
    <cellStyle name="Normal 9 5 8 2" xfId="15368"/>
    <cellStyle name="Normal 9 5 8_Year to Date" xfId="15369"/>
    <cellStyle name="Normal 9 5 9" xfId="15370"/>
    <cellStyle name="Normal 9 5_CS Indicators" xfId="6744"/>
    <cellStyle name="Normal 9 50" xfId="15371"/>
    <cellStyle name="Normal 9 51" xfId="15372"/>
    <cellStyle name="Normal 9 52" xfId="15373"/>
    <cellStyle name="Normal 9 53" xfId="15374"/>
    <cellStyle name="Normal 9 54" xfId="18216"/>
    <cellStyle name="Normal 9 55" xfId="18217"/>
    <cellStyle name="Normal 9 56" xfId="18218"/>
    <cellStyle name="Normal 9 57" xfId="18219"/>
    <cellStyle name="Normal 9 58" xfId="18220"/>
    <cellStyle name="Normal 9 59" xfId="18221"/>
    <cellStyle name="Normal 9 6" xfId="6745"/>
    <cellStyle name="Normal 9 6 2" xfId="6746"/>
    <cellStyle name="Normal 9 6 2 2" xfId="6747"/>
    <cellStyle name="Normal 9 6 2 2 2" xfId="6748"/>
    <cellStyle name="Normal 9 6 2 2 2 2" xfId="6749"/>
    <cellStyle name="Normal 9 6 2 2 2 2 2" xfId="6750"/>
    <cellStyle name="Normal 9 6 2 2 2 2 2 2" xfId="15375"/>
    <cellStyle name="Normal 9 6 2 2 2 2 2_Year to Date" xfId="15376"/>
    <cellStyle name="Normal 9 6 2 2 2 2 3" xfId="6751"/>
    <cellStyle name="Normal 9 6 2 2 2 2 3 2" xfId="15377"/>
    <cellStyle name="Normal 9 6 2 2 2 2 3_Year to Date" xfId="15378"/>
    <cellStyle name="Normal 9 6 2 2 2 2 4" xfId="15379"/>
    <cellStyle name="Normal 9 6 2 2 2 2_CS Indicators" xfId="6752"/>
    <cellStyle name="Normal 9 6 2 2 2 3" xfId="6753"/>
    <cellStyle name="Normal 9 6 2 2 2 3 2" xfId="15380"/>
    <cellStyle name="Normal 9 6 2 2 2 3_Year to Date" xfId="15381"/>
    <cellStyle name="Normal 9 6 2 2 2 4" xfId="6754"/>
    <cellStyle name="Normal 9 6 2 2 2 4 2" xfId="15382"/>
    <cellStyle name="Normal 9 6 2 2 2 4_Year to Date" xfId="15383"/>
    <cellStyle name="Normal 9 6 2 2 2 5" xfId="15384"/>
    <cellStyle name="Normal 9 6 2 2 2_CS Indicators" xfId="6755"/>
    <cellStyle name="Normal 9 6 2 2 3" xfId="6756"/>
    <cellStyle name="Normal 9 6 2 2 3 2" xfId="6757"/>
    <cellStyle name="Normal 9 6 2 2 3 2 2" xfId="15385"/>
    <cellStyle name="Normal 9 6 2 2 3 2_Year to Date" xfId="15386"/>
    <cellStyle name="Normal 9 6 2 2 3 3" xfId="6758"/>
    <cellStyle name="Normal 9 6 2 2 3 3 2" xfId="15387"/>
    <cellStyle name="Normal 9 6 2 2 3 3_Year to Date" xfId="15388"/>
    <cellStyle name="Normal 9 6 2 2 3 4" xfId="15389"/>
    <cellStyle name="Normal 9 6 2 2 3_CS Indicators" xfId="6759"/>
    <cellStyle name="Normal 9 6 2 2 4" xfId="6760"/>
    <cellStyle name="Normal 9 6 2 2 4 2" xfId="15390"/>
    <cellStyle name="Normal 9 6 2 2 4_Year to Date" xfId="15391"/>
    <cellStyle name="Normal 9 6 2 2 5" xfId="6761"/>
    <cellStyle name="Normal 9 6 2 2 5 2" xfId="15392"/>
    <cellStyle name="Normal 9 6 2 2 5_Year to Date" xfId="15393"/>
    <cellStyle name="Normal 9 6 2 2 6" xfId="15394"/>
    <cellStyle name="Normal 9 6 2 2_CS Indicators" xfId="6762"/>
    <cellStyle name="Normal 9 6 2 3" xfId="6763"/>
    <cellStyle name="Normal 9 6 2 3 2" xfId="6764"/>
    <cellStyle name="Normal 9 6 2 3 2 2" xfId="6765"/>
    <cellStyle name="Normal 9 6 2 3 2 2 2" xfId="15395"/>
    <cellStyle name="Normal 9 6 2 3 2 2_Year to Date" xfId="15396"/>
    <cellStyle name="Normal 9 6 2 3 2 3" xfId="6766"/>
    <cellStyle name="Normal 9 6 2 3 2 3 2" xfId="15397"/>
    <cellStyle name="Normal 9 6 2 3 2 3_Year to Date" xfId="15398"/>
    <cellStyle name="Normal 9 6 2 3 2 4" xfId="15399"/>
    <cellStyle name="Normal 9 6 2 3 2_CS Indicators" xfId="6767"/>
    <cellStyle name="Normal 9 6 2 3 3" xfId="6768"/>
    <cellStyle name="Normal 9 6 2 3 3 2" xfId="15400"/>
    <cellStyle name="Normal 9 6 2 3 3_Year to Date" xfId="15401"/>
    <cellStyle name="Normal 9 6 2 3 4" xfId="6769"/>
    <cellStyle name="Normal 9 6 2 3 4 2" xfId="15402"/>
    <cellStyle name="Normal 9 6 2 3 4_Year to Date" xfId="15403"/>
    <cellStyle name="Normal 9 6 2 3 5" xfId="15404"/>
    <cellStyle name="Normal 9 6 2 3_CS Indicators" xfId="6770"/>
    <cellStyle name="Normal 9 6 2 4" xfId="6771"/>
    <cellStyle name="Normal 9 6 2 4 2" xfId="6772"/>
    <cellStyle name="Normal 9 6 2 4 2 2" xfId="15405"/>
    <cellStyle name="Normal 9 6 2 4 2_Year to Date" xfId="15406"/>
    <cellStyle name="Normal 9 6 2 4 3" xfId="6773"/>
    <cellStyle name="Normal 9 6 2 4 3 2" xfId="15407"/>
    <cellStyle name="Normal 9 6 2 4 3_Year to Date" xfId="15408"/>
    <cellStyle name="Normal 9 6 2 4 4" xfId="15409"/>
    <cellStyle name="Normal 9 6 2 4_CS Indicators" xfId="6774"/>
    <cellStyle name="Normal 9 6 2 5" xfId="6775"/>
    <cellStyle name="Normal 9 6 2 5 2" xfId="15410"/>
    <cellStyle name="Normal 9 6 2 5_Year to Date" xfId="15411"/>
    <cellStyle name="Normal 9 6 2 6" xfId="6776"/>
    <cellStyle name="Normal 9 6 2 6 2" xfId="15412"/>
    <cellStyle name="Normal 9 6 2 6_Year to Date" xfId="15413"/>
    <cellStyle name="Normal 9 6 2 7" xfId="15414"/>
    <cellStyle name="Normal 9 6 2_CS Indicators" xfId="6777"/>
    <cellStyle name="Normal 9 6 3" xfId="6778"/>
    <cellStyle name="Normal 9 6 3 2" xfId="6779"/>
    <cellStyle name="Normal 9 6 3 2 2" xfId="6780"/>
    <cellStyle name="Normal 9 6 3 2 2 2" xfId="6781"/>
    <cellStyle name="Normal 9 6 3 2 2 2 2" xfId="15415"/>
    <cellStyle name="Normal 9 6 3 2 2 2_Year to Date" xfId="15416"/>
    <cellStyle name="Normal 9 6 3 2 2 3" xfId="6782"/>
    <cellStyle name="Normal 9 6 3 2 2 3 2" xfId="15417"/>
    <cellStyle name="Normal 9 6 3 2 2 3_Year to Date" xfId="15418"/>
    <cellStyle name="Normal 9 6 3 2 2 4" xfId="15419"/>
    <cellStyle name="Normal 9 6 3 2 2_CS Indicators" xfId="6783"/>
    <cellStyle name="Normal 9 6 3 2 3" xfId="6784"/>
    <cellStyle name="Normal 9 6 3 2 3 2" xfId="15420"/>
    <cellStyle name="Normal 9 6 3 2 3_Year to Date" xfId="15421"/>
    <cellStyle name="Normal 9 6 3 2 4" xfId="6785"/>
    <cellStyle name="Normal 9 6 3 2 4 2" xfId="15422"/>
    <cellStyle name="Normal 9 6 3 2 4_Year to Date" xfId="15423"/>
    <cellStyle name="Normal 9 6 3 2 5" xfId="15424"/>
    <cellStyle name="Normal 9 6 3 2_CS Indicators" xfId="6786"/>
    <cellStyle name="Normal 9 6 3 3" xfId="6787"/>
    <cellStyle name="Normal 9 6 3 3 2" xfId="6788"/>
    <cellStyle name="Normal 9 6 3 3 2 2" xfId="15425"/>
    <cellStyle name="Normal 9 6 3 3 2_Year to Date" xfId="15426"/>
    <cellStyle name="Normal 9 6 3 3 3" xfId="6789"/>
    <cellStyle name="Normal 9 6 3 3 3 2" xfId="15427"/>
    <cellStyle name="Normal 9 6 3 3 3_Year to Date" xfId="15428"/>
    <cellStyle name="Normal 9 6 3 3 4" xfId="15429"/>
    <cellStyle name="Normal 9 6 3 3_CS Indicators" xfId="6790"/>
    <cellStyle name="Normal 9 6 3 4" xfId="6791"/>
    <cellStyle name="Normal 9 6 3 4 2" xfId="15430"/>
    <cellStyle name="Normal 9 6 3 4_Year to Date" xfId="15431"/>
    <cellStyle name="Normal 9 6 3 5" xfId="6792"/>
    <cellStyle name="Normal 9 6 3 5 2" xfId="15432"/>
    <cellStyle name="Normal 9 6 3 5_Year to Date" xfId="15433"/>
    <cellStyle name="Normal 9 6 3 6" xfId="15434"/>
    <cellStyle name="Normal 9 6 3_CS Indicators" xfId="6793"/>
    <cellStyle name="Normal 9 6 4" xfId="6794"/>
    <cellStyle name="Normal 9 6 4 2" xfId="6795"/>
    <cellStyle name="Normal 9 6 4 2 2" xfId="6796"/>
    <cellStyle name="Normal 9 6 4 2 2 2" xfId="15435"/>
    <cellStyle name="Normal 9 6 4 2 2_Year to Date" xfId="15436"/>
    <cellStyle name="Normal 9 6 4 2 3" xfId="6797"/>
    <cellStyle name="Normal 9 6 4 2 3 2" xfId="15437"/>
    <cellStyle name="Normal 9 6 4 2 3_Year to Date" xfId="15438"/>
    <cellStyle name="Normal 9 6 4 2 4" xfId="15439"/>
    <cellStyle name="Normal 9 6 4 2_CS Indicators" xfId="6798"/>
    <cellStyle name="Normal 9 6 4 3" xfId="6799"/>
    <cellStyle name="Normal 9 6 4 3 2" xfId="15440"/>
    <cellStyle name="Normal 9 6 4 3_Year to Date" xfId="15441"/>
    <cellStyle name="Normal 9 6 4 4" xfId="6800"/>
    <cellStyle name="Normal 9 6 4 4 2" xfId="15442"/>
    <cellStyle name="Normal 9 6 4 4_Year to Date" xfId="15443"/>
    <cellStyle name="Normal 9 6 4 5" xfId="15444"/>
    <cellStyle name="Normal 9 6 4_CS Indicators" xfId="6801"/>
    <cellStyle name="Normal 9 6 5" xfId="6802"/>
    <cellStyle name="Normal 9 6 5 2" xfId="6803"/>
    <cellStyle name="Normal 9 6 5 2 2" xfId="15445"/>
    <cellStyle name="Normal 9 6 5 2_Year to Date" xfId="15446"/>
    <cellStyle name="Normal 9 6 5 3" xfId="6804"/>
    <cellStyle name="Normal 9 6 5 3 2" xfId="15447"/>
    <cellStyle name="Normal 9 6 5 3_Year to Date" xfId="15448"/>
    <cellStyle name="Normal 9 6 5 4" xfId="15449"/>
    <cellStyle name="Normal 9 6 5_CS Indicators" xfId="6805"/>
    <cellStyle name="Normal 9 6 6" xfId="6806"/>
    <cellStyle name="Normal 9 6 6 2" xfId="15450"/>
    <cellStyle name="Normal 9 6 6_Year to Date" xfId="15451"/>
    <cellStyle name="Normal 9 6 7" xfId="6807"/>
    <cellStyle name="Normal 9 6 7 2" xfId="15452"/>
    <cellStyle name="Normal 9 6 7_Year to Date" xfId="15453"/>
    <cellStyle name="Normal 9 6 8" xfId="15454"/>
    <cellStyle name="Normal 9 6_CS Indicators" xfId="6808"/>
    <cellStyle name="Normal 9 60" xfId="18222"/>
    <cellStyle name="Normal 9 61" xfId="18223"/>
    <cellStyle name="Normal 9 62" xfId="18224"/>
    <cellStyle name="Normal 9 63" xfId="18225"/>
    <cellStyle name="Normal 9 64" xfId="18226"/>
    <cellStyle name="Normal 9 65" xfId="18227"/>
    <cellStyle name="Normal 9 66" xfId="18228"/>
    <cellStyle name="Normal 9 67" xfId="18229"/>
    <cellStyle name="Normal 9 68" xfId="18230"/>
    <cellStyle name="Normal 9 69" xfId="18231"/>
    <cellStyle name="Normal 9 7" xfId="6809"/>
    <cellStyle name="Normal 9 7 2" xfId="6810"/>
    <cellStyle name="Normal 9 7 2 2" xfId="6811"/>
    <cellStyle name="Normal 9 7 2 2 2" xfId="6812"/>
    <cellStyle name="Normal 9 7 2 2 2 2" xfId="6813"/>
    <cellStyle name="Normal 9 7 2 2 2 2 2" xfId="6814"/>
    <cellStyle name="Normal 9 7 2 2 2 2 2 2" xfId="15455"/>
    <cellStyle name="Normal 9 7 2 2 2 2 2_Year to Date" xfId="15456"/>
    <cellStyle name="Normal 9 7 2 2 2 2 3" xfId="6815"/>
    <cellStyle name="Normal 9 7 2 2 2 2 3 2" xfId="15457"/>
    <cellStyle name="Normal 9 7 2 2 2 2 3_Year to Date" xfId="15458"/>
    <cellStyle name="Normal 9 7 2 2 2 2 4" xfId="15459"/>
    <cellStyle name="Normal 9 7 2 2 2 2_CS Indicators" xfId="6816"/>
    <cellStyle name="Normal 9 7 2 2 2 3" xfId="6817"/>
    <cellStyle name="Normal 9 7 2 2 2 3 2" xfId="15460"/>
    <cellStyle name="Normal 9 7 2 2 2 3_Year to Date" xfId="15461"/>
    <cellStyle name="Normal 9 7 2 2 2 4" xfId="6818"/>
    <cellStyle name="Normal 9 7 2 2 2 4 2" xfId="15462"/>
    <cellStyle name="Normal 9 7 2 2 2 4_Year to Date" xfId="15463"/>
    <cellStyle name="Normal 9 7 2 2 2 5" xfId="15464"/>
    <cellStyle name="Normal 9 7 2 2 2_CS Indicators" xfId="6819"/>
    <cellStyle name="Normal 9 7 2 2 3" xfId="6820"/>
    <cellStyle name="Normal 9 7 2 2 3 2" xfId="6821"/>
    <cellStyle name="Normal 9 7 2 2 3 2 2" xfId="15465"/>
    <cellStyle name="Normal 9 7 2 2 3 2_Year to Date" xfId="15466"/>
    <cellStyle name="Normal 9 7 2 2 3 3" xfId="6822"/>
    <cellStyle name="Normal 9 7 2 2 3 3 2" xfId="15467"/>
    <cellStyle name="Normal 9 7 2 2 3 3_Year to Date" xfId="15468"/>
    <cellStyle name="Normal 9 7 2 2 3 4" xfId="15469"/>
    <cellStyle name="Normal 9 7 2 2 3_CS Indicators" xfId="6823"/>
    <cellStyle name="Normal 9 7 2 2 4" xfId="6824"/>
    <cellStyle name="Normal 9 7 2 2 4 2" xfId="15470"/>
    <cellStyle name="Normal 9 7 2 2 4_Year to Date" xfId="15471"/>
    <cellStyle name="Normal 9 7 2 2 5" xfId="6825"/>
    <cellStyle name="Normal 9 7 2 2 5 2" xfId="15472"/>
    <cellStyle name="Normal 9 7 2 2 5_Year to Date" xfId="15473"/>
    <cellStyle name="Normal 9 7 2 2 6" xfId="15474"/>
    <cellStyle name="Normal 9 7 2 2_CS Indicators" xfId="6826"/>
    <cellStyle name="Normal 9 7 2 3" xfId="6827"/>
    <cellStyle name="Normal 9 7 2 3 2" xfId="6828"/>
    <cellStyle name="Normal 9 7 2 3 2 2" xfId="6829"/>
    <cellStyle name="Normal 9 7 2 3 2 2 2" xfId="15475"/>
    <cellStyle name="Normal 9 7 2 3 2 2_Year to Date" xfId="15476"/>
    <cellStyle name="Normal 9 7 2 3 2 3" xfId="6830"/>
    <cellStyle name="Normal 9 7 2 3 2 3 2" xfId="15477"/>
    <cellStyle name="Normal 9 7 2 3 2 3_Year to Date" xfId="15478"/>
    <cellStyle name="Normal 9 7 2 3 2 4" xfId="15479"/>
    <cellStyle name="Normal 9 7 2 3 2_CS Indicators" xfId="6831"/>
    <cellStyle name="Normal 9 7 2 3 3" xfId="6832"/>
    <cellStyle name="Normal 9 7 2 3 3 2" xfId="15480"/>
    <cellStyle name="Normal 9 7 2 3 3_Year to Date" xfId="15481"/>
    <cellStyle name="Normal 9 7 2 3 4" xfId="6833"/>
    <cellStyle name="Normal 9 7 2 3 4 2" xfId="15482"/>
    <cellStyle name="Normal 9 7 2 3 4_Year to Date" xfId="15483"/>
    <cellStyle name="Normal 9 7 2 3 5" xfId="15484"/>
    <cellStyle name="Normal 9 7 2 3_CS Indicators" xfId="6834"/>
    <cellStyle name="Normal 9 7 2 4" xfId="6835"/>
    <cellStyle name="Normal 9 7 2 4 2" xfId="6836"/>
    <cellStyle name="Normal 9 7 2 4 2 2" xfId="15485"/>
    <cellStyle name="Normal 9 7 2 4 2_Year to Date" xfId="15486"/>
    <cellStyle name="Normal 9 7 2 4 3" xfId="6837"/>
    <cellStyle name="Normal 9 7 2 4 3 2" xfId="15487"/>
    <cellStyle name="Normal 9 7 2 4 3_Year to Date" xfId="15488"/>
    <cellStyle name="Normal 9 7 2 4 4" xfId="15489"/>
    <cellStyle name="Normal 9 7 2 4_CS Indicators" xfId="6838"/>
    <cellStyle name="Normal 9 7 2 5" xfId="6839"/>
    <cellStyle name="Normal 9 7 2 5 2" xfId="15490"/>
    <cellStyle name="Normal 9 7 2 5_Year to Date" xfId="15491"/>
    <cellStyle name="Normal 9 7 2 6" xfId="6840"/>
    <cellStyle name="Normal 9 7 2 6 2" xfId="15492"/>
    <cellStyle name="Normal 9 7 2 6_Year to Date" xfId="15493"/>
    <cellStyle name="Normal 9 7 2 7" xfId="15494"/>
    <cellStyle name="Normal 9 7 2_CS Indicators" xfId="6841"/>
    <cellStyle name="Normal 9 7 3" xfId="6842"/>
    <cellStyle name="Normal 9 7 3 2" xfId="6843"/>
    <cellStyle name="Normal 9 7 3 2 2" xfId="6844"/>
    <cellStyle name="Normal 9 7 3 2 2 2" xfId="6845"/>
    <cellStyle name="Normal 9 7 3 2 2 2 2" xfId="15495"/>
    <cellStyle name="Normal 9 7 3 2 2 2_Year to Date" xfId="15496"/>
    <cellStyle name="Normal 9 7 3 2 2 3" xfId="6846"/>
    <cellStyle name="Normal 9 7 3 2 2 3 2" xfId="15497"/>
    <cellStyle name="Normal 9 7 3 2 2 3_Year to Date" xfId="15498"/>
    <cellStyle name="Normal 9 7 3 2 2 4" xfId="15499"/>
    <cellStyle name="Normal 9 7 3 2 2_CS Indicators" xfId="6847"/>
    <cellStyle name="Normal 9 7 3 2 3" xfId="6848"/>
    <cellStyle name="Normal 9 7 3 2 3 2" xfId="15500"/>
    <cellStyle name="Normal 9 7 3 2 3_Year to Date" xfId="15501"/>
    <cellStyle name="Normal 9 7 3 2 4" xfId="6849"/>
    <cellStyle name="Normal 9 7 3 2 4 2" xfId="15502"/>
    <cellStyle name="Normal 9 7 3 2 4_Year to Date" xfId="15503"/>
    <cellStyle name="Normal 9 7 3 2 5" xfId="15504"/>
    <cellStyle name="Normal 9 7 3 2_CS Indicators" xfId="6850"/>
    <cellStyle name="Normal 9 7 3 3" xfId="6851"/>
    <cellStyle name="Normal 9 7 3 3 2" xfId="6852"/>
    <cellStyle name="Normal 9 7 3 3 2 2" xfId="15505"/>
    <cellStyle name="Normal 9 7 3 3 2_Year to Date" xfId="15506"/>
    <cellStyle name="Normal 9 7 3 3 3" xfId="6853"/>
    <cellStyle name="Normal 9 7 3 3 3 2" xfId="15507"/>
    <cellStyle name="Normal 9 7 3 3 3_Year to Date" xfId="15508"/>
    <cellStyle name="Normal 9 7 3 3 4" xfId="15509"/>
    <cellStyle name="Normal 9 7 3 3_CS Indicators" xfId="6854"/>
    <cellStyle name="Normal 9 7 3 4" xfId="6855"/>
    <cellStyle name="Normal 9 7 3 4 2" xfId="15510"/>
    <cellStyle name="Normal 9 7 3 4_Year to Date" xfId="15511"/>
    <cellStyle name="Normal 9 7 3 5" xfId="6856"/>
    <cellStyle name="Normal 9 7 3 5 2" xfId="15512"/>
    <cellStyle name="Normal 9 7 3 5_Year to Date" xfId="15513"/>
    <cellStyle name="Normal 9 7 3 6" xfId="15514"/>
    <cellStyle name="Normal 9 7 3_CS Indicators" xfId="6857"/>
    <cellStyle name="Normal 9 7 4" xfId="6858"/>
    <cellStyle name="Normal 9 7 4 2" xfId="6859"/>
    <cellStyle name="Normal 9 7 4 2 2" xfId="6860"/>
    <cellStyle name="Normal 9 7 4 2 2 2" xfId="15515"/>
    <cellStyle name="Normal 9 7 4 2 2_Year to Date" xfId="15516"/>
    <cellStyle name="Normal 9 7 4 2 3" xfId="6861"/>
    <cellStyle name="Normal 9 7 4 2 3 2" xfId="15517"/>
    <cellStyle name="Normal 9 7 4 2 3_Year to Date" xfId="15518"/>
    <cellStyle name="Normal 9 7 4 2 4" xfId="15519"/>
    <cellStyle name="Normal 9 7 4 2_CS Indicators" xfId="6862"/>
    <cellStyle name="Normal 9 7 4 3" xfId="6863"/>
    <cellStyle name="Normal 9 7 4 3 2" xfId="15520"/>
    <cellStyle name="Normal 9 7 4 3_Year to Date" xfId="15521"/>
    <cellStyle name="Normal 9 7 4 4" xfId="6864"/>
    <cellStyle name="Normal 9 7 4 4 2" xfId="15522"/>
    <cellStyle name="Normal 9 7 4 4_Year to Date" xfId="15523"/>
    <cellStyle name="Normal 9 7 4 5" xfId="15524"/>
    <cellStyle name="Normal 9 7 4_CS Indicators" xfId="6865"/>
    <cellStyle name="Normal 9 7 5" xfId="6866"/>
    <cellStyle name="Normal 9 7 5 2" xfId="6867"/>
    <cellStyle name="Normal 9 7 5 2 2" xfId="15525"/>
    <cellStyle name="Normal 9 7 5 2_Year to Date" xfId="15526"/>
    <cellStyle name="Normal 9 7 5 3" xfId="6868"/>
    <cellStyle name="Normal 9 7 5 3 2" xfId="15527"/>
    <cellStyle name="Normal 9 7 5 3_Year to Date" xfId="15528"/>
    <cellStyle name="Normal 9 7 5 4" xfId="15529"/>
    <cellStyle name="Normal 9 7 5_CS Indicators" xfId="6869"/>
    <cellStyle name="Normal 9 7 6" xfId="6870"/>
    <cellStyle name="Normal 9 7 6 2" xfId="15530"/>
    <cellStyle name="Normal 9 7 6_Year to Date" xfId="15531"/>
    <cellStyle name="Normal 9 7 7" xfId="6871"/>
    <cellStyle name="Normal 9 7 7 2" xfId="15532"/>
    <cellStyle name="Normal 9 7 7_Year to Date" xfId="15533"/>
    <cellStyle name="Normal 9 7 8" xfId="15534"/>
    <cellStyle name="Normal 9 7_CS Indicators" xfId="6872"/>
    <cellStyle name="Normal 9 70" xfId="18232"/>
    <cellStyle name="Normal 9 71" xfId="18233"/>
    <cellStyle name="Normal 9 72" xfId="18234"/>
    <cellStyle name="Normal 9 73" xfId="18235"/>
    <cellStyle name="Normal 9 74" xfId="18236"/>
    <cellStyle name="Normal 9 75" xfId="18237"/>
    <cellStyle name="Normal 9 76" xfId="18238"/>
    <cellStyle name="Normal 9 77" xfId="18239"/>
    <cellStyle name="Normal 9 78" xfId="18240"/>
    <cellStyle name="Normal 9 79" xfId="18241"/>
    <cellStyle name="Normal 9 8" xfId="6873"/>
    <cellStyle name="Normal 9 8 2" xfId="6874"/>
    <cellStyle name="Normal 9 8 2 2" xfId="6875"/>
    <cellStyle name="Normal 9 8 2 2 2" xfId="6876"/>
    <cellStyle name="Normal 9 8 2 2 2 2" xfId="6877"/>
    <cellStyle name="Normal 9 8 2 2 2 2 2" xfId="15535"/>
    <cellStyle name="Normal 9 8 2 2 2 2_Year to Date" xfId="15536"/>
    <cellStyle name="Normal 9 8 2 2 2 3" xfId="6878"/>
    <cellStyle name="Normal 9 8 2 2 2 3 2" xfId="15537"/>
    <cellStyle name="Normal 9 8 2 2 2 3_Year to Date" xfId="15538"/>
    <cellStyle name="Normal 9 8 2 2 2 4" xfId="15539"/>
    <cellStyle name="Normal 9 8 2 2 2_CS Indicators" xfId="6879"/>
    <cellStyle name="Normal 9 8 2 2 3" xfId="6880"/>
    <cellStyle name="Normal 9 8 2 2 3 2" xfId="15540"/>
    <cellStyle name="Normal 9 8 2 2 3_Year to Date" xfId="15541"/>
    <cellStyle name="Normal 9 8 2 2 4" xfId="6881"/>
    <cellStyle name="Normal 9 8 2 2 4 2" xfId="15542"/>
    <cellStyle name="Normal 9 8 2 2 4_Year to Date" xfId="15543"/>
    <cellStyle name="Normal 9 8 2 2 5" xfId="15544"/>
    <cellStyle name="Normal 9 8 2 2_CS Indicators" xfId="6882"/>
    <cellStyle name="Normal 9 8 2 3" xfId="6883"/>
    <cellStyle name="Normal 9 8 2 3 2" xfId="6884"/>
    <cellStyle name="Normal 9 8 2 3 2 2" xfId="15545"/>
    <cellStyle name="Normal 9 8 2 3 2_Year to Date" xfId="15546"/>
    <cellStyle name="Normal 9 8 2 3 3" xfId="6885"/>
    <cellStyle name="Normal 9 8 2 3 3 2" xfId="15547"/>
    <cellStyle name="Normal 9 8 2 3 3_Year to Date" xfId="15548"/>
    <cellStyle name="Normal 9 8 2 3 4" xfId="15549"/>
    <cellStyle name="Normal 9 8 2 3_CS Indicators" xfId="6886"/>
    <cellStyle name="Normal 9 8 2 4" xfId="6887"/>
    <cellStyle name="Normal 9 8 2 4 2" xfId="15550"/>
    <cellStyle name="Normal 9 8 2 4_Year to Date" xfId="15551"/>
    <cellStyle name="Normal 9 8 2 5" xfId="6888"/>
    <cellStyle name="Normal 9 8 2 5 2" xfId="15552"/>
    <cellStyle name="Normal 9 8 2 5_Year to Date" xfId="15553"/>
    <cellStyle name="Normal 9 8 2 6" xfId="15554"/>
    <cellStyle name="Normal 9 8 2_CS Indicators" xfId="6889"/>
    <cellStyle name="Normal 9 8 3" xfId="6890"/>
    <cellStyle name="Normal 9 8 3 2" xfId="6891"/>
    <cellStyle name="Normal 9 8 3 2 2" xfId="6892"/>
    <cellStyle name="Normal 9 8 3 2 2 2" xfId="15555"/>
    <cellStyle name="Normal 9 8 3 2 2_Year to Date" xfId="15556"/>
    <cellStyle name="Normal 9 8 3 2 3" xfId="6893"/>
    <cellStyle name="Normal 9 8 3 2 3 2" xfId="15557"/>
    <cellStyle name="Normal 9 8 3 2 3_Year to Date" xfId="15558"/>
    <cellStyle name="Normal 9 8 3 2 4" xfId="15559"/>
    <cellStyle name="Normal 9 8 3 2_CS Indicators" xfId="6894"/>
    <cellStyle name="Normal 9 8 3 3" xfId="6895"/>
    <cellStyle name="Normal 9 8 3 3 2" xfId="15560"/>
    <cellStyle name="Normal 9 8 3 3_Year to Date" xfId="15561"/>
    <cellStyle name="Normal 9 8 3 4" xfId="6896"/>
    <cellStyle name="Normal 9 8 3 4 2" xfId="15562"/>
    <cellStyle name="Normal 9 8 3 4_Year to Date" xfId="15563"/>
    <cellStyle name="Normal 9 8 3 5" xfId="15564"/>
    <cellStyle name="Normal 9 8 3_CS Indicators" xfId="6897"/>
    <cellStyle name="Normal 9 8 4" xfId="6898"/>
    <cellStyle name="Normal 9 8 4 2" xfId="6899"/>
    <cellStyle name="Normal 9 8 4 2 2" xfId="15565"/>
    <cellStyle name="Normal 9 8 4 2_Year to Date" xfId="15566"/>
    <cellStyle name="Normal 9 8 4 3" xfId="6900"/>
    <cellStyle name="Normal 9 8 4 3 2" xfId="15567"/>
    <cellStyle name="Normal 9 8 4 3_Year to Date" xfId="15568"/>
    <cellStyle name="Normal 9 8 4 4" xfId="15569"/>
    <cellStyle name="Normal 9 8 4_CS Indicators" xfId="6901"/>
    <cellStyle name="Normal 9 8 5" xfId="6902"/>
    <cellStyle name="Normal 9 8 5 2" xfId="15570"/>
    <cellStyle name="Normal 9 8 5_Year to Date" xfId="15571"/>
    <cellStyle name="Normal 9 8 6" xfId="6903"/>
    <cellStyle name="Normal 9 8 6 2" xfId="15572"/>
    <cellStyle name="Normal 9 8 6_Year to Date" xfId="15573"/>
    <cellStyle name="Normal 9 8 7" xfId="15574"/>
    <cellStyle name="Normal 9 8_CS Indicators" xfId="6904"/>
    <cellStyle name="Normal 9 80" xfId="18242"/>
    <cellStyle name="Normal 9 81" xfId="18243"/>
    <cellStyle name="Normal 9 82" xfId="18244"/>
    <cellStyle name="Normal 9 83" xfId="18245"/>
    <cellStyle name="Normal 9 84" xfId="18246"/>
    <cellStyle name="Normal 9 85" xfId="18247"/>
    <cellStyle name="Normal 9 86" xfId="18248"/>
    <cellStyle name="Normal 9 87" xfId="18249"/>
    <cellStyle name="Normal 9 88" xfId="18250"/>
    <cellStyle name="Normal 9 89" xfId="18251"/>
    <cellStyle name="Normal 9 9" xfId="6905"/>
    <cellStyle name="Normal 9 9 2" xfId="6906"/>
    <cellStyle name="Normal 9 9 2 2" xfId="6907"/>
    <cellStyle name="Normal 9 9 2 2 2" xfId="6908"/>
    <cellStyle name="Normal 9 9 2 2 2 2" xfId="15575"/>
    <cellStyle name="Normal 9 9 2 2 2_Year to Date" xfId="15576"/>
    <cellStyle name="Normal 9 9 2 2 3" xfId="6909"/>
    <cellStyle name="Normal 9 9 2 2 3 2" xfId="15577"/>
    <cellStyle name="Normal 9 9 2 2 3_Year to Date" xfId="15578"/>
    <cellStyle name="Normal 9 9 2 2 4" xfId="15579"/>
    <cellStyle name="Normal 9 9 2 2_CS Indicators" xfId="6910"/>
    <cellStyle name="Normal 9 9 2 3" xfId="6911"/>
    <cellStyle name="Normal 9 9 2 3 2" xfId="15580"/>
    <cellStyle name="Normal 9 9 2 3_Year to Date" xfId="15581"/>
    <cellStyle name="Normal 9 9 2 4" xfId="6912"/>
    <cellStyle name="Normal 9 9 2 4 2" xfId="15582"/>
    <cellStyle name="Normal 9 9 2 4_Year to Date" xfId="15583"/>
    <cellStyle name="Normal 9 9 2 5" xfId="15584"/>
    <cellStyle name="Normal 9 9 2_CS Indicators" xfId="6913"/>
    <cellStyle name="Normal 9 9 3" xfId="6914"/>
    <cellStyle name="Normal 9 9 3 2" xfId="6915"/>
    <cellStyle name="Normal 9 9 3 2 2" xfId="15585"/>
    <cellStyle name="Normal 9 9 3 2_Year to Date" xfId="15586"/>
    <cellStyle name="Normal 9 9 3 3" xfId="6916"/>
    <cellStyle name="Normal 9 9 3 3 2" xfId="15587"/>
    <cellStyle name="Normal 9 9 3 3_Year to Date" xfId="15588"/>
    <cellStyle name="Normal 9 9 3 4" xfId="15589"/>
    <cellStyle name="Normal 9 9 3_CS Indicators" xfId="6917"/>
    <cellStyle name="Normal 9 9 4" xfId="6918"/>
    <cellStyle name="Normal 9 9 4 2" xfId="15590"/>
    <cellStyle name="Normal 9 9 4_Year to Date" xfId="15591"/>
    <cellStyle name="Normal 9 9 5" xfId="6919"/>
    <cellStyle name="Normal 9 9 5 2" xfId="15592"/>
    <cellStyle name="Normal 9 9 5_Year to Date" xfId="15593"/>
    <cellStyle name="Normal 9 9 6" xfId="15594"/>
    <cellStyle name="Normal 9 9_CS Indicators" xfId="6920"/>
    <cellStyle name="Normal 9 90" xfId="18252"/>
    <cellStyle name="Normal 9 91" xfId="18253"/>
    <cellStyle name="Normal 9 92" xfId="18254"/>
    <cellStyle name="Normal 9 93" xfId="18255"/>
    <cellStyle name="Normal 9 94" xfId="18256"/>
    <cellStyle name="Normal 9 95" xfId="18257"/>
    <cellStyle name="Normal 9 96" xfId="18258"/>
    <cellStyle name="Normal 9 97" xfId="18259"/>
    <cellStyle name="Normal 9 98" xfId="18260"/>
    <cellStyle name="Normal 9 99" xfId="18261"/>
    <cellStyle name="Normal 9_CS Indicators" xfId="6921"/>
    <cellStyle name="Normal 90" xfId="6922"/>
    <cellStyle name="Normal 90 2" xfId="15595"/>
    <cellStyle name="Normal 91" xfId="6923"/>
    <cellStyle name="Normal 92" xfId="6924"/>
    <cellStyle name="Normal 93" xfId="6925"/>
    <cellStyle name="Normal 94" xfId="6926"/>
    <cellStyle name="Normal 95" xfId="6927"/>
    <cellStyle name="Normal 95 2" xfId="15596"/>
    <cellStyle name="Normal 96" xfId="6928"/>
    <cellStyle name="Normal 96 2" xfId="15597"/>
    <cellStyle name="Normal 97" xfId="6929"/>
    <cellStyle name="Normal 97 2" xfId="15598"/>
    <cellStyle name="Normal 98" xfId="6930"/>
    <cellStyle name="Normal 98 2" xfId="15599"/>
    <cellStyle name="Normal 99" xfId="6931"/>
    <cellStyle name="NormalRed" xfId="15600"/>
    <cellStyle name="Note 10" xfId="6932"/>
    <cellStyle name="Note 10 2" xfId="6933"/>
    <cellStyle name="Note 10 2 2" xfId="18262"/>
    <cellStyle name="Note 10 2 3" xfId="18263"/>
    <cellStyle name="Note 10 2 4" xfId="18264"/>
    <cellStyle name="Note 10 3" xfId="18265"/>
    <cellStyle name="Note 10 4" xfId="18266"/>
    <cellStyle name="Note 10 5" xfId="18267"/>
    <cellStyle name="Note 11" xfId="6934"/>
    <cellStyle name="Note 11 2" xfId="6935"/>
    <cellStyle name="Note 11 2 2" xfId="18268"/>
    <cellStyle name="Note 11 2 3" xfId="18269"/>
    <cellStyle name="Note 11 2 4" xfId="18270"/>
    <cellStyle name="Note 11 3" xfId="18271"/>
    <cellStyle name="Note 11 4" xfId="18272"/>
    <cellStyle name="Note 11 5" xfId="18273"/>
    <cellStyle name="Note 12" xfId="6936"/>
    <cellStyle name="Note 12 2" xfId="6937"/>
    <cellStyle name="Note 12 2 2" xfId="15601"/>
    <cellStyle name="Note 12 2_Year to Date" xfId="15602"/>
    <cellStyle name="Note 12 3" xfId="6938"/>
    <cellStyle name="Note 12 3 2" xfId="15603"/>
    <cellStyle name="Note 12 3_Year to Date" xfId="15604"/>
    <cellStyle name="Note 12 4" xfId="15605"/>
    <cellStyle name="Note 12_CS Indicators" xfId="6939"/>
    <cellStyle name="Note 13" xfId="6940"/>
    <cellStyle name="Note 13 2" xfId="6941"/>
    <cellStyle name="Note 14" xfId="6942"/>
    <cellStyle name="Note 2" xfId="6943"/>
    <cellStyle name="Note 2 2" xfId="6944"/>
    <cellStyle name="Note 2 2 2" xfId="6945"/>
    <cellStyle name="Note 2 2 3" xfId="18274"/>
    <cellStyle name="Note 2 2 4" xfId="18275"/>
    <cellStyle name="Note 2 2 5" xfId="18276"/>
    <cellStyle name="Note 2 2_CS Indicators" xfId="6946"/>
    <cellStyle name="Note 2 3" xfId="6947"/>
    <cellStyle name="Note 2 4" xfId="6948"/>
    <cellStyle name="Note 2 4 2" xfId="6949"/>
    <cellStyle name="Note 2 4 3" xfId="18277"/>
    <cellStyle name="Note 2 4 4" xfId="18278"/>
    <cellStyle name="Note 2 4 5" xfId="18279"/>
    <cellStyle name="Note 2 5" xfId="15606"/>
    <cellStyle name="Note 2 5 2" xfId="18280"/>
    <cellStyle name="Note 2 5 3" xfId="18281"/>
    <cellStyle name="Note 2 5 4" xfId="18282"/>
    <cellStyle name="Note 2 6" xfId="18283"/>
    <cellStyle name="Note 2 7" xfId="18284"/>
    <cellStyle name="Note 2 8" xfId="18285"/>
    <cellStyle name="Note 2_CS Indicators" xfId="6950"/>
    <cellStyle name="Note 3" xfId="6951"/>
    <cellStyle name="Note 3 2" xfId="6952"/>
    <cellStyle name="Note 3 2 2" xfId="6953"/>
    <cellStyle name="Note 3 2 3" xfId="6954"/>
    <cellStyle name="Note 3 2 3 2" xfId="18286"/>
    <cellStyle name="Note 3 2 3 3" xfId="18287"/>
    <cellStyle name="Note 3 2 3 4" xfId="18288"/>
    <cellStyle name="Note 3 2_CS Indicators" xfId="6955"/>
    <cellStyle name="Note 3 3" xfId="6956"/>
    <cellStyle name="Note 3 3 2" xfId="6957"/>
    <cellStyle name="Note 3 3 3" xfId="6958"/>
    <cellStyle name="Note 3 3 3 2" xfId="18289"/>
    <cellStyle name="Note 3 3 3 3" xfId="18290"/>
    <cellStyle name="Note 3 3 3 4" xfId="18291"/>
    <cellStyle name="Note 3 3 4" xfId="18292"/>
    <cellStyle name="Note 3 3 5" xfId="18293"/>
    <cellStyle name="Note 3 3 6" xfId="18294"/>
    <cellStyle name="Note 3 3_CS Indicators" xfId="6959"/>
    <cellStyle name="Note 3 4" xfId="6960"/>
    <cellStyle name="Note 3 4 2" xfId="15607"/>
    <cellStyle name="Note 3 4 2 2" xfId="15608"/>
    <cellStyle name="Note 3 4 2 2 2" xfId="15609"/>
    <cellStyle name="Note 3 4 2 2 3" xfId="15610"/>
    <cellStyle name="Note 3 4 2 3" xfId="15611"/>
    <cellStyle name="Note 3 4 2 4" xfId="15612"/>
    <cellStyle name="Note 3 4 3" xfId="15613"/>
    <cellStyle name="Note 3 4 3 2" xfId="15614"/>
    <cellStyle name="Note 3 4 3 3" xfId="15615"/>
    <cellStyle name="Note 3 4 4" xfId="15616"/>
    <cellStyle name="Note 3 4 5" xfId="15617"/>
    <cellStyle name="Note 3 5" xfId="6961"/>
    <cellStyle name="Note 3 6" xfId="6962"/>
    <cellStyle name="Note 3 6 2" xfId="18295"/>
    <cellStyle name="Note 3 6 3" xfId="18296"/>
    <cellStyle name="Note 3 6 4" xfId="18297"/>
    <cellStyle name="Note 3 7" xfId="15618"/>
    <cellStyle name="Note 3 7 2" xfId="15619"/>
    <cellStyle name="Note 3 7 2 2" xfId="15620"/>
    <cellStyle name="Note 3 7 2 2 2" xfId="15621"/>
    <cellStyle name="Note 3 7 2 2 3" xfId="15622"/>
    <cellStyle name="Note 3 7 2 3" xfId="15623"/>
    <cellStyle name="Note 3 7 2 4" xfId="15624"/>
    <cellStyle name="Note 3 7 3" xfId="15625"/>
    <cellStyle name="Note 3 7 3 2" xfId="15626"/>
    <cellStyle name="Note 3 7 3 3" xfId="15627"/>
    <cellStyle name="Note 3 7 4" xfId="15628"/>
    <cellStyle name="Note 3 7 5" xfId="15629"/>
    <cellStyle name="Note 3 8" xfId="15630"/>
    <cellStyle name="Note 3 8 2" xfId="18298"/>
    <cellStyle name="Note 3 8 3" xfId="18299"/>
    <cellStyle name="Note 3 8 4" xfId="18300"/>
    <cellStyle name="Note 3_CS Indicators" xfId="6963"/>
    <cellStyle name="Note 4" xfId="6964"/>
    <cellStyle name="Note 4 2" xfId="15631"/>
    <cellStyle name="Note 4 2 2" xfId="15632"/>
    <cellStyle name="Note 4 3" xfId="15633"/>
    <cellStyle name="Note 4 3 2" xfId="15634"/>
    <cellStyle name="Note 4 3 2 2" xfId="15635"/>
    <cellStyle name="Note 4 3 2 2 2" xfId="15636"/>
    <cellStyle name="Note 4 3 2 2 3" xfId="15637"/>
    <cellStyle name="Note 4 3 2 3" xfId="15638"/>
    <cellStyle name="Note 4 3 2 4" xfId="15639"/>
    <cellStyle name="Note 4 3 3" xfId="15640"/>
    <cellStyle name="Note 4 3 3 2" xfId="15641"/>
    <cellStyle name="Note 4 3 3 3" xfId="15642"/>
    <cellStyle name="Note 4 3 4" xfId="15643"/>
    <cellStyle name="Note 4 3 5" xfId="15644"/>
    <cellStyle name="Note 4 4" xfId="15645"/>
    <cellStyle name="Note 4 4 2" xfId="18301"/>
    <cellStyle name="Note 4 4 3" xfId="18302"/>
    <cellStyle name="Note 4 4 4" xfId="18303"/>
    <cellStyle name="Note 4_Year to Date" xfId="15646"/>
    <cellStyle name="Note 5" xfId="6965"/>
    <cellStyle name="Note 5 2" xfId="6966"/>
    <cellStyle name="Note 5 2 2" xfId="18304"/>
    <cellStyle name="Note 5 2 3" xfId="18305"/>
    <cellStyle name="Note 5 2 4" xfId="18306"/>
    <cellStyle name="Note 5 3" xfId="18307"/>
    <cellStyle name="Note 5 4" xfId="18308"/>
    <cellStyle name="Note 5 5" xfId="18309"/>
    <cellStyle name="Note 6" xfId="6967"/>
    <cellStyle name="Note 6 2" xfId="6968"/>
    <cellStyle name="Note 6 2 2" xfId="18310"/>
    <cellStyle name="Note 6 2 3" xfId="18311"/>
    <cellStyle name="Note 6 2 4" xfId="18312"/>
    <cellStyle name="Note 6 3" xfId="18313"/>
    <cellStyle name="Note 6 4" xfId="18314"/>
    <cellStyle name="Note 6 5" xfId="18315"/>
    <cellStyle name="Note 7" xfId="6969"/>
    <cellStyle name="Note 7 2" xfId="6970"/>
    <cellStyle name="Note 7 2 2" xfId="18316"/>
    <cellStyle name="Note 7 2 3" xfId="18317"/>
    <cellStyle name="Note 7 2 4" xfId="18318"/>
    <cellStyle name="Note 7 3" xfId="18319"/>
    <cellStyle name="Note 7 4" xfId="18320"/>
    <cellStyle name="Note 7 5" xfId="18321"/>
    <cellStyle name="Note 8" xfId="6971"/>
    <cellStyle name="Note 8 2" xfId="6972"/>
    <cellStyle name="Note 8 2 2" xfId="18322"/>
    <cellStyle name="Note 8 2 3" xfId="18323"/>
    <cellStyle name="Note 8 2 4" xfId="18324"/>
    <cellStyle name="Note 8 3" xfId="18325"/>
    <cellStyle name="Note 8 4" xfId="18326"/>
    <cellStyle name="Note 8 5" xfId="18327"/>
    <cellStyle name="Note 9" xfId="6973"/>
    <cellStyle name="Note 9 2" xfId="6974"/>
    <cellStyle name="Note 9 2 2" xfId="18328"/>
    <cellStyle name="Note 9 2 3" xfId="18329"/>
    <cellStyle name="Note 9 2 4" xfId="18330"/>
    <cellStyle name="Note 9 3" xfId="18331"/>
    <cellStyle name="Note 9 4" xfId="18332"/>
    <cellStyle name="Note 9 5" xfId="18333"/>
    <cellStyle name="Outlined" xfId="6975"/>
    <cellStyle name="Outlined 2" xfId="15647"/>
    <cellStyle name="Outlined 2 2" xfId="18334"/>
    <cellStyle name="Outlined 2 3" xfId="18335"/>
    <cellStyle name="Outlined 2 4" xfId="18336"/>
    <cellStyle name="Outlined 2 5" xfId="18337"/>
    <cellStyle name="Output 10" xfId="6976"/>
    <cellStyle name="Output 10 2" xfId="6977"/>
    <cellStyle name="Output 10 3" xfId="18338"/>
    <cellStyle name="Output 10 4" xfId="18339"/>
    <cellStyle name="Output 10 5" xfId="18340"/>
    <cellStyle name="Output 11" xfId="6978"/>
    <cellStyle name="Output 11 2" xfId="6979"/>
    <cellStyle name="Output 12" xfId="6980"/>
    <cellStyle name="Output 12 2" xfId="6981"/>
    <cellStyle name="Output 13" xfId="6982"/>
    <cellStyle name="Output 14" xfId="15648"/>
    <cellStyle name="Output 15" xfId="15649"/>
    <cellStyle name="Output 16" xfId="15650"/>
    <cellStyle name="Output 17" xfId="15651"/>
    <cellStyle name="Output 2" xfId="6983"/>
    <cellStyle name="Output 2 2" xfId="6984"/>
    <cellStyle name="Output 2 2 2" xfId="18341"/>
    <cellStyle name="Output 2 2 3" xfId="18342"/>
    <cellStyle name="Output 2 2 4" xfId="18343"/>
    <cellStyle name="Output 2 3" xfId="6985"/>
    <cellStyle name="Output 2 4" xfId="6986"/>
    <cellStyle name="Output 2 4 2" xfId="6987"/>
    <cellStyle name="Output 2 4 3" xfId="18344"/>
    <cellStyle name="Output 2 4 4" xfId="18345"/>
    <cellStyle name="Output 2 4 5" xfId="18346"/>
    <cellStyle name="Output 2 5" xfId="15652"/>
    <cellStyle name="Output 2 5 2" xfId="18347"/>
    <cellStyle name="Output 2 5 3" xfId="18348"/>
    <cellStyle name="Output 2 5 4" xfId="18349"/>
    <cellStyle name="Output 2 6" xfId="18350"/>
    <cellStyle name="Output 2 7" xfId="18351"/>
    <cellStyle name="Output 2 8" xfId="18352"/>
    <cellStyle name="Output 2_CS Indicators" xfId="6988"/>
    <cellStyle name="Output 3" xfId="6989"/>
    <cellStyle name="Output 3 2" xfId="6990"/>
    <cellStyle name="Output 3 2 2" xfId="6991"/>
    <cellStyle name="Output 3 2 3" xfId="18353"/>
    <cellStyle name="Output 3 2 4" xfId="18354"/>
    <cellStyle name="Output 3 2 5" xfId="18355"/>
    <cellStyle name="Output 3 3" xfId="6992"/>
    <cellStyle name="Output 3 4" xfId="6993"/>
    <cellStyle name="Output 3 5" xfId="6994"/>
    <cellStyle name="Output 3 5 2" xfId="6995"/>
    <cellStyle name="Output 3 5 3" xfId="18356"/>
    <cellStyle name="Output 3 5 4" xfId="18357"/>
    <cellStyle name="Output 3 5 5" xfId="18358"/>
    <cellStyle name="Output 3 6" xfId="18359"/>
    <cellStyle name="Output 3 7" xfId="18360"/>
    <cellStyle name="Output 3 8" xfId="18361"/>
    <cellStyle name="Output 3_CS Indicators" xfId="6996"/>
    <cellStyle name="Output 4" xfId="6997"/>
    <cellStyle name="Output 4 2" xfId="18362"/>
    <cellStyle name="Output 4 3" xfId="18363"/>
    <cellStyle name="Output 4 4" xfId="18364"/>
    <cellStyle name="Output 5" xfId="6998"/>
    <cellStyle name="Output 5 2" xfId="6999"/>
    <cellStyle name="Output 5 3" xfId="18365"/>
    <cellStyle name="Output 5 4" xfId="18366"/>
    <cellStyle name="Output 5 5" xfId="18367"/>
    <cellStyle name="Output 6" xfId="7000"/>
    <cellStyle name="Output 6 2" xfId="7001"/>
    <cellStyle name="Output 6 3" xfId="18368"/>
    <cellStyle name="Output 6 4" xfId="18369"/>
    <cellStyle name="Output 6 5" xfId="18370"/>
    <cellStyle name="Output 7" xfId="7002"/>
    <cellStyle name="Output 7 2" xfId="7003"/>
    <cellStyle name="Output 7 3" xfId="18371"/>
    <cellStyle name="Output 7 4" xfId="18372"/>
    <cellStyle name="Output 7 5" xfId="18373"/>
    <cellStyle name="Output 8" xfId="7004"/>
    <cellStyle name="Output 8 2" xfId="7005"/>
    <cellStyle name="Output 8 3" xfId="18374"/>
    <cellStyle name="Output 8 4" xfId="18375"/>
    <cellStyle name="Output 8 5" xfId="18376"/>
    <cellStyle name="Output 9" xfId="7006"/>
    <cellStyle name="Output 9 2" xfId="7007"/>
    <cellStyle name="Output 9 3" xfId="18377"/>
    <cellStyle name="Output 9 4" xfId="18378"/>
    <cellStyle name="Output 9 5" xfId="18379"/>
    <cellStyle name="Page Title" xfId="7008"/>
    <cellStyle name="Percent" xfId="2" builtinId="5"/>
    <cellStyle name="Percent [0]" xfId="7009"/>
    <cellStyle name="Percent [0] 2" xfId="7010"/>
    <cellStyle name="Percent [0] 3" xfId="7011"/>
    <cellStyle name="Percent [0]_AMI Operations 2" xfId="7012"/>
    <cellStyle name="Percent [1]" xfId="7013"/>
    <cellStyle name="Percent [1] 2" xfId="7014"/>
    <cellStyle name="Percent [1] 3" xfId="7015"/>
    <cellStyle name="Percent [1]_CS Indicators" xfId="7016"/>
    <cellStyle name="Percent [2]" xfId="7017"/>
    <cellStyle name="Percent [2] 2" xfId="7018"/>
    <cellStyle name="Percent [2] 3" xfId="7019"/>
    <cellStyle name="Percent [2] 4" xfId="7020"/>
    <cellStyle name="Percent [2]_AMI Operations 2" xfId="7021"/>
    <cellStyle name="Percent 10" xfId="7022"/>
    <cellStyle name="Percent 10 2" xfId="7023"/>
    <cellStyle name="Percent 10 3" xfId="7024"/>
    <cellStyle name="Percent 10 4" xfId="7025"/>
    <cellStyle name="Percent 10_CS Indicators" xfId="7026"/>
    <cellStyle name="Percent 100" xfId="18380"/>
    <cellStyle name="Percent 101" xfId="18381"/>
    <cellStyle name="Percent 102" xfId="18382"/>
    <cellStyle name="Percent 103" xfId="18383"/>
    <cellStyle name="Percent 104" xfId="18384"/>
    <cellStyle name="Percent 105" xfId="18385"/>
    <cellStyle name="Percent 106" xfId="18386"/>
    <cellStyle name="Percent 107" xfId="18387"/>
    <cellStyle name="Percent 108" xfId="18388"/>
    <cellStyle name="Percent 109" xfId="18389"/>
    <cellStyle name="Percent 11" xfId="7027"/>
    <cellStyle name="Percent 11 2" xfId="7028"/>
    <cellStyle name="Percent 11 3" xfId="7029"/>
    <cellStyle name="Percent 11_CS Indicators" xfId="7030"/>
    <cellStyle name="Percent 110" xfId="18390"/>
    <cellStyle name="Percent 111" xfId="18391"/>
    <cellStyle name="Percent 112" xfId="18392"/>
    <cellStyle name="Percent 113" xfId="18393"/>
    <cellStyle name="Percent 114" xfId="18394"/>
    <cellStyle name="Percent 115" xfId="18395"/>
    <cellStyle name="Percent 116" xfId="18396"/>
    <cellStyle name="Percent 117" xfId="18397"/>
    <cellStyle name="Percent 118" xfId="18398"/>
    <cellStyle name="Percent 119" xfId="18399"/>
    <cellStyle name="Percent 12" xfId="7031"/>
    <cellStyle name="Percent 12 2" xfId="7032"/>
    <cellStyle name="Percent 12 3" xfId="7033"/>
    <cellStyle name="Percent 12_CS Indicators" xfId="7034"/>
    <cellStyle name="Percent 120" xfId="18400"/>
    <cellStyle name="Percent 121" xfId="18401"/>
    <cellStyle name="Percent 122" xfId="18402"/>
    <cellStyle name="Percent 123" xfId="18403"/>
    <cellStyle name="Percent 124" xfId="18404"/>
    <cellStyle name="Percent 125" xfId="18405"/>
    <cellStyle name="Percent 126" xfId="18406"/>
    <cellStyle name="Percent 127" xfId="18407"/>
    <cellStyle name="Percent 128" xfId="18408"/>
    <cellStyle name="Percent 129" xfId="18409"/>
    <cellStyle name="Percent 13" xfId="7035"/>
    <cellStyle name="Percent 13 2" xfId="15653"/>
    <cellStyle name="Percent 130" xfId="18410"/>
    <cellStyle name="Percent 131" xfId="18411"/>
    <cellStyle name="Percent 14" xfId="7036"/>
    <cellStyle name="Percent 14 2" xfId="15654"/>
    <cellStyle name="Percent 15" xfId="7037"/>
    <cellStyle name="Percent 15 2" xfId="15655"/>
    <cellStyle name="Percent 16" xfId="7038"/>
    <cellStyle name="Percent 16 2" xfId="15656"/>
    <cellStyle name="Percent 17" xfId="7039"/>
    <cellStyle name="Percent 17 2" xfId="7040"/>
    <cellStyle name="Percent 17 2 2" xfId="15657"/>
    <cellStyle name="Percent 17 3" xfId="15658"/>
    <cellStyle name="Percent 17 3 2" xfId="15659"/>
    <cellStyle name="Percent 17 3 2 2" xfId="15660"/>
    <cellStyle name="Percent 17 3 2 3" xfId="15661"/>
    <cellStyle name="Percent 17 3 3" xfId="15662"/>
    <cellStyle name="Percent 17 3 4" xfId="15663"/>
    <cellStyle name="Percent 17 4" xfId="15664"/>
    <cellStyle name="Percent 17 4 2" xfId="15665"/>
    <cellStyle name="Percent 17 4 3" xfId="15666"/>
    <cellStyle name="Percent 17 5" xfId="15667"/>
    <cellStyle name="Percent 17 6" xfId="15668"/>
    <cellStyle name="Percent 17_CS Indicators" xfId="7041"/>
    <cellStyle name="Percent 18" xfId="7042"/>
    <cellStyle name="Percent 18 2" xfId="15669"/>
    <cellStyle name="Percent 19" xfId="7043"/>
    <cellStyle name="Percent 19 2" xfId="15670"/>
    <cellStyle name="Percent 2" xfId="5"/>
    <cellStyle name="Percent 2 10" xfId="15671"/>
    <cellStyle name="Percent 2 10 2" xfId="18412"/>
    <cellStyle name="Percent 2 11" xfId="15969"/>
    <cellStyle name="Percent 2 2" xfId="7044"/>
    <cellStyle name="Percent 2 2 2" xfId="15672"/>
    <cellStyle name="Percent 2 2 2 2" xfId="15673"/>
    <cellStyle name="Percent 2 2 3" xfId="15674"/>
    <cellStyle name="Percent 2 2_Year to Date" xfId="15675"/>
    <cellStyle name="Percent 2 3" xfId="15676"/>
    <cellStyle name="Percent 2 3 2" xfId="15677"/>
    <cellStyle name="Percent 2 4" xfId="15678"/>
    <cellStyle name="Percent 2 4 2" xfId="18413"/>
    <cellStyle name="Percent 2 5" xfId="15679"/>
    <cellStyle name="Percent 2 6" xfId="15680"/>
    <cellStyle name="Percent 2 6 2" xfId="18414"/>
    <cellStyle name="Percent 2 7" xfId="15681"/>
    <cellStyle name="Percent 2 7 2" xfId="18415"/>
    <cellStyle name="Percent 2 8" xfId="15682"/>
    <cellStyle name="Percent 2 8 2" xfId="18416"/>
    <cellStyle name="Percent 2 9" xfId="15683"/>
    <cellStyle name="Percent 2 9 2" xfId="18417"/>
    <cellStyle name="Percent 2_CS Indicators" xfId="7045"/>
    <cellStyle name="Percent 20" xfId="7046"/>
    <cellStyle name="Percent 20 2" xfId="15684"/>
    <cellStyle name="Percent 21" xfId="7047"/>
    <cellStyle name="Percent 21 2" xfId="15685"/>
    <cellStyle name="Percent 22" xfId="7048"/>
    <cellStyle name="Percent 22 2" xfId="15686"/>
    <cellStyle name="Percent 23" xfId="7049"/>
    <cellStyle name="Percent 24" xfId="7050"/>
    <cellStyle name="Percent 25" xfId="7051"/>
    <cellStyle name="Percent 25 2" xfId="15687"/>
    <cellStyle name="Percent 26" xfId="7052"/>
    <cellStyle name="Percent 26 2" xfId="7053"/>
    <cellStyle name="Percent 26 2 2" xfId="7054"/>
    <cellStyle name="Percent 26 2 2 2" xfId="7055"/>
    <cellStyle name="Percent 26 2 2 2 2" xfId="7056"/>
    <cellStyle name="Percent 26 2 2 2 2 2" xfId="15688"/>
    <cellStyle name="Percent 26 2 2 2 2_Year to Date" xfId="15689"/>
    <cellStyle name="Percent 26 2 2 2 3" xfId="7057"/>
    <cellStyle name="Percent 26 2 2 2 3 2" xfId="15690"/>
    <cellStyle name="Percent 26 2 2 2 3_Year to Date" xfId="15691"/>
    <cellStyle name="Percent 26 2 2 2 4" xfId="15692"/>
    <cellStyle name="Percent 26 2 2 2_CS Indicators" xfId="7058"/>
    <cellStyle name="Percent 26 2 2 3" xfId="7059"/>
    <cellStyle name="Percent 26 2 2 3 2" xfId="15693"/>
    <cellStyle name="Percent 26 2 2 3_Year to Date" xfId="15694"/>
    <cellStyle name="Percent 26 2 2 4" xfId="7060"/>
    <cellStyle name="Percent 26 2 2 4 2" xfId="15695"/>
    <cellStyle name="Percent 26 2 2 4_Year to Date" xfId="15696"/>
    <cellStyle name="Percent 26 2 2 5" xfId="15697"/>
    <cellStyle name="Percent 26 2 2_CS Indicators" xfId="7061"/>
    <cellStyle name="Percent 26 2 3" xfId="7062"/>
    <cellStyle name="Percent 26 2 3 2" xfId="7063"/>
    <cellStyle name="Percent 26 2 3 2 2" xfId="15698"/>
    <cellStyle name="Percent 26 2 3 2_Year to Date" xfId="15699"/>
    <cellStyle name="Percent 26 2 3 3" xfId="7064"/>
    <cellStyle name="Percent 26 2 3 3 2" xfId="15700"/>
    <cellStyle name="Percent 26 2 3 3_Year to Date" xfId="15701"/>
    <cellStyle name="Percent 26 2 3 4" xfId="15702"/>
    <cellStyle name="Percent 26 2 3_CS Indicators" xfId="7065"/>
    <cellStyle name="Percent 26 2 4" xfId="7066"/>
    <cellStyle name="Percent 26 2 4 2" xfId="15703"/>
    <cellStyle name="Percent 26 2 4_Year to Date" xfId="15704"/>
    <cellStyle name="Percent 26 2 5" xfId="7067"/>
    <cellStyle name="Percent 26 2 5 2" xfId="15705"/>
    <cellStyle name="Percent 26 2 5_Year to Date" xfId="15706"/>
    <cellStyle name="Percent 26 2 6" xfId="15707"/>
    <cellStyle name="Percent 26 2_CS Indicators" xfId="7068"/>
    <cellStyle name="Percent 26 3" xfId="7069"/>
    <cellStyle name="Percent 26 3 2" xfId="7070"/>
    <cellStyle name="Percent 26 3 2 2" xfId="7071"/>
    <cellStyle name="Percent 26 3 2 2 2" xfId="15708"/>
    <cellStyle name="Percent 26 3 2 2_Year to Date" xfId="15709"/>
    <cellStyle name="Percent 26 3 2 3" xfId="7072"/>
    <cellStyle name="Percent 26 3 2 3 2" xfId="15710"/>
    <cellStyle name="Percent 26 3 2 3_Year to Date" xfId="15711"/>
    <cellStyle name="Percent 26 3 2 4" xfId="15712"/>
    <cellStyle name="Percent 26 3 2_CS Indicators" xfId="7073"/>
    <cellStyle name="Percent 26 3 3" xfId="7074"/>
    <cellStyle name="Percent 26 3 3 2" xfId="15713"/>
    <cellStyle name="Percent 26 3 3_Year to Date" xfId="15714"/>
    <cellStyle name="Percent 26 3 4" xfId="7075"/>
    <cellStyle name="Percent 26 3 4 2" xfId="15715"/>
    <cellStyle name="Percent 26 3 4_Year to Date" xfId="15716"/>
    <cellStyle name="Percent 26 3 5" xfId="15717"/>
    <cellStyle name="Percent 26 3_CS Indicators" xfId="7076"/>
    <cellStyle name="Percent 26 4" xfId="7077"/>
    <cellStyle name="Percent 26 4 2" xfId="7078"/>
    <cellStyle name="Percent 26 4 2 2" xfId="15718"/>
    <cellStyle name="Percent 26 4 2_Year to Date" xfId="15719"/>
    <cellStyle name="Percent 26 4 3" xfId="7079"/>
    <cellStyle name="Percent 26 4 3 2" xfId="15720"/>
    <cellStyle name="Percent 26 4 3_Year to Date" xfId="15721"/>
    <cellStyle name="Percent 26 4 4" xfId="15722"/>
    <cellStyle name="Percent 26 4_CS Indicators" xfId="7080"/>
    <cellStyle name="Percent 26 5" xfId="7081"/>
    <cellStyle name="Percent 26 5 2" xfId="15723"/>
    <cellStyle name="Percent 26 5_Year to Date" xfId="15724"/>
    <cellStyle name="Percent 26 6" xfId="7082"/>
    <cellStyle name="Percent 26 6 2" xfId="15725"/>
    <cellStyle name="Percent 26 6_Year to Date" xfId="15726"/>
    <cellStyle name="Percent 26 7" xfId="15727"/>
    <cellStyle name="Percent 26_CS Indicators" xfId="7083"/>
    <cellStyle name="Percent 27" xfId="7084"/>
    <cellStyle name="Percent 27 2" xfId="7085"/>
    <cellStyle name="Percent 27 2 2" xfId="7086"/>
    <cellStyle name="Percent 27 2 2 2" xfId="7087"/>
    <cellStyle name="Percent 27 2 2 2 2" xfId="7088"/>
    <cellStyle name="Percent 27 2 2 2 2 2" xfId="15728"/>
    <cellStyle name="Percent 27 2 2 2 2_Year to Date" xfId="15729"/>
    <cellStyle name="Percent 27 2 2 2 3" xfId="7089"/>
    <cellStyle name="Percent 27 2 2 2 3 2" xfId="15730"/>
    <cellStyle name="Percent 27 2 2 2 3_Year to Date" xfId="15731"/>
    <cellStyle name="Percent 27 2 2 2 4" xfId="15732"/>
    <cellStyle name="Percent 27 2 2 2_CS Indicators" xfId="7090"/>
    <cellStyle name="Percent 27 2 2 3" xfId="7091"/>
    <cellStyle name="Percent 27 2 2 3 2" xfId="15733"/>
    <cellStyle name="Percent 27 2 2 3_Year to Date" xfId="15734"/>
    <cellStyle name="Percent 27 2 2 4" xfId="7092"/>
    <cellStyle name="Percent 27 2 2 4 2" xfId="15735"/>
    <cellStyle name="Percent 27 2 2 4_Year to Date" xfId="15736"/>
    <cellStyle name="Percent 27 2 2 5" xfId="15737"/>
    <cellStyle name="Percent 27 2 2_CS Indicators" xfId="7093"/>
    <cellStyle name="Percent 27 2 3" xfId="7094"/>
    <cellStyle name="Percent 27 2 3 2" xfId="7095"/>
    <cellStyle name="Percent 27 2 3 2 2" xfId="15738"/>
    <cellStyle name="Percent 27 2 3 2_Year to Date" xfId="15739"/>
    <cellStyle name="Percent 27 2 3 3" xfId="7096"/>
    <cellStyle name="Percent 27 2 3 3 2" xfId="15740"/>
    <cellStyle name="Percent 27 2 3 3_Year to Date" xfId="15741"/>
    <cellStyle name="Percent 27 2 3 4" xfId="15742"/>
    <cellStyle name="Percent 27 2 3_CS Indicators" xfId="7097"/>
    <cellStyle name="Percent 27 2 4" xfId="7098"/>
    <cellStyle name="Percent 27 2 4 2" xfId="15743"/>
    <cellStyle name="Percent 27 2 4_Year to Date" xfId="15744"/>
    <cellStyle name="Percent 27 2 5" xfId="7099"/>
    <cellStyle name="Percent 27 2 5 2" xfId="15745"/>
    <cellStyle name="Percent 27 2 5_Year to Date" xfId="15746"/>
    <cellStyle name="Percent 27 2 6" xfId="15747"/>
    <cellStyle name="Percent 27 2_CS Indicators" xfId="7100"/>
    <cellStyle name="Percent 27 3" xfId="7101"/>
    <cellStyle name="Percent 27 3 2" xfId="7102"/>
    <cellStyle name="Percent 27 3 2 2" xfId="7103"/>
    <cellStyle name="Percent 27 3 2 2 2" xfId="15748"/>
    <cellStyle name="Percent 27 3 2 2_Year to Date" xfId="15749"/>
    <cellStyle name="Percent 27 3 2 3" xfId="7104"/>
    <cellStyle name="Percent 27 3 2 3 2" xfId="15750"/>
    <cellStyle name="Percent 27 3 2 3_Year to Date" xfId="15751"/>
    <cellStyle name="Percent 27 3 2 4" xfId="15752"/>
    <cellStyle name="Percent 27 3 2_CS Indicators" xfId="7105"/>
    <cellStyle name="Percent 27 3 3" xfId="7106"/>
    <cellStyle name="Percent 27 3 3 2" xfId="15753"/>
    <cellStyle name="Percent 27 3 3_Year to Date" xfId="15754"/>
    <cellStyle name="Percent 27 3 4" xfId="7107"/>
    <cellStyle name="Percent 27 3 4 2" xfId="15755"/>
    <cellStyle name="Percent 27 3 4_Year to Date" xfId="15756"/>
    <cellStyle name="Percent 27 3 5" xfId="15757"/>
    <cellStyle name="Percent 27 3_CS Indicators" xfId="7108"/>
    <cellStyle name="Percent 27 4" xfId="7109"/>
    <cellStyle name="Percent 27 4 2" xfId="7110"/>
    <cellStyle name="Percent 27 4 2 2" xfId="15758"/>
    <cellStyle name="Percent 27 4 2_Year to Date" xfId="15759"/>
    <cellStyle name="Percent 27 4 3" xfId="7111"/>
    <cellStyle name="Percent 27 4 3 2" xfId="15760"/>
    <cellStyle name="Percent 27 4 3_Year to Date" xfId="15761"/>
    <cellStyle name="Percent 27 4 4" xfId="15762"/>
    <cellStyle name="Percent 27 4_CS Indicators" xfId="7112"/>
    <cellStyle name="Percent 27 5" xfId="7113"/>
    <cellStyle name="Percent 27 5 2" xfId="15763"/>
    <cellStyle name="Percent 27 5_Year to Date" xfId="15764"/>
    <cellStyle name="Percent 27 6" xfId="7114"/>
    <cellStyle name="Percent 27 6 2" xfId="15765"/>
    <cellStyle name="Percent 27 6_Year to Date" xfId="15766"/>
    <cellStyle name="Percent 27 7" xfId="15767"/>
    <cellStyle name="Percent 27_CS Indicators" xfId="7115"/>
    <cellStyle name="Percent 28" xfId="7116"/>
    <cellStyle name="Percent 28 2" xfId="15768"/>
    <cellStyle name="Percent 28 2 2" xfId="15769"/>
    <cellStyle name="Percent 28 2 2 2" xfId="15770"/>
    <cellStyle name="Percent 28 2 2 3" xfId="15771"/>
    <cellStyle name="Percent 28 2 3" xfId="15772"/>
    <cellStyle name="Percent 28 2 4" xfId="15773"/>
    <cellStyle name="Percent 28 3" xfId="15774"/>
    <cellStyle name="Percent 28 3 2" xfId="15775"/>
    <cellStyle name="Percent 28 3 3" xfId="15776"/>
    <cellStyle name="Percent 28 4" xfId="15777"/>
    <cellStyle name="Percent 28 5" xfId="15778"/>
    <cellStyle name="Percent 29" xfId="7117"/>
    <cellStyle name="Percent 29 2" xfId="15779"/>
    <cellStyle name="Percent 3" xfId="7118"/>
    <cellStyle name="Percent 3 2" xfId="7119"/>
    <cellStyle name="Percent 3 2 2" xfId="7120"/>
    <cellStyle name="Percent 3 2_CS Indicators" xfId="7121"/>
    <cellStyle name="Percent 3 3" xfId="7122"/>
    <cellStyle name="Percent 3 3 2" xfId="15780"/>
    <cellStyle name="Percent 3 4" xfId="7123"/>
    <cellStyle name="Percent 3 4 2" xfId="15781"/>
    <cellStyle name="Percent 3 4 2 2" xfId="15782"/>
    <cellStyle name="Percent 3 4 2 2 2" xfId="15783"/>
    <cellStyle name="Percent 3 4 2 2 3" xfId="15784"/>
    <cellStyle name="Percent 3 4 2 3" xfId="15785"/>
    <cellStyle name="Percent 3 4 2 4" xfId="15786"/>
    <cellStyle name="Percent 3 4 3" xfId="15787"/>
    <cellStyle name="Percent 3 4 3 2" xfId="15788"/>
    <cellStyle name="Percent 3 4 3 3" xfId="15789"/>
    <cellStyle name="Percent 3 4 4" xfId="15790"/>
    <cellStyle name="Percent 3 4 5" xfId="15791"/>
    <cellStyle name="Percent 3 5" xfId="15792"/>
    <cellStyle name="Percent 3 6" xfId="15793"/>
    <cellStyle name="Percent 3 7" xfId="15794"/>
    <cellStyle name="Percent 3 7 2" xfId="18418"/>
    <cellStyle name="Percent 3_CS Indicators" xfId="7124"/>
    <cellStyle name="Percent 30" xfId="7125"/>
    <cellStyle name="Percent 30 2" xfId="15795"/>
    <cellStyle name="Percent 31" xfId="7126"/>
    <cellStyle name="Percent 31 2" xfId="15796"/>
    <cellStyle name="Percent 32" xfId="7127"/>
    <cellStyle name="Percent 32 2" xfId="15797"/>
    <cellStyle name="Percent 33" xfId="7128"/>
    <cellStyle name="Percent 34" xfId="7129"/>
    <cellStyle name="Percent 35" xfId="7130"/>
    <cellStyle name="Percent 35 2" xfId="15798"/>
    <cellStyle name="Percent 36" xfId="7131"/>
    <cellStyle name="Percent 36 2" xfId="15799"/>
    <cellStyle name="Percent 37" xfId="7132"/>
    <cellStyle name="Percent 37 2" xfId="15800"/>
    <cellStyle name="Percent 37 2 2" xfId="15801"/>
    <cellStyle name="Percent 37 2 2 2" xfId="15802"/>
    <cellStyle name="Percent 37 2 2 3" xfId="15803"/>
    <cellStyle name="Percent 37 2 3" xfId="15804"/>
    <cellStyle name="Percent 37 2 4" xfId="15805"/>
    <cellStyle name="Percent 37 3" xfId="15806"/>
    <cellStyle name="Percent 37 3 2" xfId="15807"/>
    <cellStyle name="Percent 37 3 3" xfId="15808"/>
    <cellStyle name="Percent 37 4" xfId="15809"/>
    <cellStyle name="Percent 37 5" xfId="15810"/>
    <cellStyle name="Percent 38" xfId="7133"/>
    <cellStyle name="Percent 38 2" xfId="15811"/>
    <cellStyle name="Percent 39" xfId="7134"/>
    <cellStyle name="Percent 39 2" xfId="15812"/>
    <cellStyle name="Percent 4" xfId="7135"/>
    <cellStyle name="Percent 4 2" xfId="7136"/>
    <cellStyle name="Percent 4 2 2" xfId="7137"/>
    <cellStyle name="Percent 4 2_CS Indicators" xfId="7138"/>
    <cellStyle name="Percent 4 3" xfId="7139"/>
    <cellStyle name="Percent 4 3 2" xfId="15813"/>
    <cellStyle name="Percent 4 4" xfId="7140"/>
    <cellStyle name="Percent 4_CS Indicators" xfId="7141"/>
    <cellStyle name="Percent 40" xfId="7142"/>
    <cellStyle name="Percent 40 2" xfId="15814"/>
    <cellStyle name="Percent 41" xfId="7143"/>
    <cellStyle name="Percent 41 2" xfId="15815"/>
    <cellStyle name="Percent 42" xfId="7144"/>
    <cellStyle name="Percent 42 2" xfId="15816"/>
    <cellStyle name="Percent 43" xfId="7145"/>
    <cellStyle name="Percent 43 2" xfId="7146"/>
    <cellStyle name="Percent 44" xfId="7147"/>
    <cellStyle name="Percent 44 2" xfId="7148"/>
    <cellStyle name="Percent 45" xfId="7149"/>
    <cellStyle name="Percent 45 2" xfId="7150"/>
    <cellStyle name="Percent 46" xfId="7151"/>
    <cellStyle name="Percent 46 2" xfId="7152"/>
    <cellStyle name="Percent 47" xfId="7153"/>
    <cellStyle name="Percent 47 2" xfId="7154"/>
    <cellStyle name="Percent 47 3" xfId="7155"/>
    <cellStyle name="Percent 48" xfId="7156"/>
    <cellStyle name="Percent 48 2" xfId="7157"/>
    <cellStyle name="Percent 48 3" xfId="7158"/>
    <cellStyle name="Percent 49" xfId="7159"/>
    <cellStyle name="Percent 49 2" xfId="15817"/>
    <cellStyle name="Percent 5" xfId="7160"/>
    <cellStyle name="Percent 5 2" xfId="7161"/>
    <cellStyle name="Percent 5 2 2" xfId="7162"/>
    <cellStyle name="Percent 5 2_CS Indicators" xfId="7163"/>
    <cellStyle name="Percent 5 3" xfId="7164"/>
    <cellStyle name="Percent 5 3 2" xfId="15818"/>
    <cellStyle name="Percent 5 4" xfId="7165"/>
    <cellStyle name="Percent 5_CS Indicators" xfId="7166"/>
    <cellStyle name="Percent 50" xfId="7167"/>
    <cellStyle name="Percent 50 2" xfId="15819"/>
    <cellStyle name="Percent 51" xfId="7168"/>
    <cellStyle name="Percent 51 2" xfId="15820"/>
    <cellStyle name="Percent 52" xfId="7730"/>
    <cellStyle name="Percent 52 2" xfId="15821"/>
    <cellStyle name="Percent 53" xfId="15822"/>
    <cellStyle name="Percent 53 2" xfId="15823"/>
    <cellStyle name="Percent 54" xfId="15824"/>
    <cellStyle name="Percent 54 2" xfId="15825"/>
    <cellStyle name="Percent 55" xfId="15826"/>
    <cellStyle name="Percent 55 2" xfId="18419"/>
    <cellStyle name="Percent 56" xfId="15827"/>
    <cellStyle name="Percent 56 2" xfId="18420"/>
    <cellStyle name="Percent 57" xfId="15828"/>
    <cellStyle name="Percent 57 2" xfId="15829"/>
    <cellStyle name="Percent 57 2 2" xfId="15830"/>
    <cellStyle name="Percent 57 2 2 2" xfId="15831"/>
    <cellStyle name="Percent 57 2 2 3" xfId="15832"/>
    <cellStyle name="Percent 57 2 3" xfId="15833"/>
    <cellStyle name="Percent 57 2 4" xfId="15834"/>
    <cellStyle name="Percent 57 3" xfId="15835"/>
    <cellStyle name="Percent 57 3 2" xfId="15836"/>
    <cellStyle name="Percent 57 3 3" xfId="15837"/>
    <cellStyle name="Percent 57 4" xfId="15838"/>
    <cellStyle name="Percent 57 5" xfId="15839"/>
    <cellStyle name="Percent 58" xfId="15840"/>
    <cellStyle name="Percent 58 2" xfId="15841"/>
    <cellStyle name="Percent 58 2 2" xfId="15842"/>
    <cellStyle name="Percent 58 2 2 2" xfId="15843"/>
    <cellStyle name="Percent 58 2 2 3" xfId="15844"/>
    <cellStyle name="Percent 58 2 3" xfId="15845"/>
    <cellStyle name="Percent 58 2 4" xfId="15846"/>
    <cellStyle name="Percent 58 3" xfId="15847"/>
    <cellStyle name="Percent 58 3 2" xfId="15848"/>
    <cellStyle name="Percent 58 3 3" xfId="15849"/>
    <cellStyle name="Percent 58 4" xfId="15850"/>
    <cellStyle name="Percent 58 5" xfId="15851"/>
    <cellStyle name="Percent 59" xfId="15852"/>
    <cellStyle name="Percent 59 2" xfId="15853"/>
    <cellStyle name="Percent 6" xfId="7169"/>
    <cellStyle name="Percent 6 2" xfId="7170"/>
    <cellStyle name="Percent 6 2 2" xfId="15854"/>
    <cellStyle name="Percent 6 3" xfId="7171"/>
    <cellStyle name="Percent 6 4" xfId="15855"/>
    <cellStyle name="Percent 6 4 2" xfId="15856"/>
    <cellStyle name="Percent 6 4 2 2" xfId="15857"/>
    <cellStyle name="Percent 6 4 2 3" xfId="15858"/>
    <cellStyle name="Percent 6 4 3" xfId="15859"/>
    <cellStyle name="Percent 6 4 4" xfId="15860"/>
    <cellStyle name="Percent 6 5" xfId="15861"/>
    <cellStyle name="Percent 6 5 2" xfId="15862"/>
    <cellStyle name="Percent 6 5 3" xfId="15863"/>
    <cellStyle name="Percent 6 6" xfId="15864"/>
    <cellStyle name="Percent 6 7" xfId="15865"/>
    <cellStyle name="Percent 6_CS Indicators" xfId="7172"/>
    <cellStyle name="Percent 60" xfId="15866"/>
    <cellStyle name="Percent 60 2" xfId="15867"/>
    <cellStyle name="Percent 61" xfId="15868"/>
    <cellStyle name="Percent 61 2" xfId="15869"/>
    <cellStyle name="Percent 62" xfId="15870"/>
    <cellStyle name="Percent 62 2" xfId="15871"/>
    <cellStyle name="Percent 63" xfId="15872"/>
    <cellStyle name="Percent 63 2" xfId="15873"/>
    <cellStyle name="Percent 64" xfId="15874"/>
    <cellStyle name="Percent 64 2" xfId="15875"/>
    <cellStyle name="Percent 65" xfId="15876"/>
    <cellStyle name="Percent 65 2" xfId="15877"/>
    <cellStyle name="Percent 66" xfId="15878"/>
    <cellStyle name="Percent 66 2" xfId="15879"/>
    <cellStyle name="Percent 67" xfId="15880"/>
    <cellStyle name="Percent 67 2" xfId="15881"/>
    <cellStyle name="Percent 68" xfId="15882"/>
    <cellStyle name="Percent 68 2" xfId="15883"/>
    <cellStyle name="Percent 69" xfId="15884"/>
    <cellStyle name="Percent 69 2" xfId="15885"/>
    <cellStyle name="Percent 7" xfId="7173"/>
    <cellStyle name="Percent 7 2" xfId="7174"/>
    <cellStyle name="Percent 7 3" xfId="7175"/>
    <cellStyle name="Percent 7_CS Indicators" xfId="7176"/>
    <cellStyle name="Percent 70" xfId="15886"/>
    <cellStyle name="Percent 70 2" xfId="15887"/>
    <cellStyle name="Percent 71" xfId="15888"/>
    <cellStyle name="Percent 71 2" xfId="15889"/>
    <cellStyle name="Percent 72" xfId="15890"/>
    <cellStyle name="Percent 72 2" xfId="15891"/>
    <cellStyle name="Percent 73" xfId="15892"/>
    <cellStyle name="Percent 73 2" xfId="15893"/>
    <cellStyle name="Percent 74" xfId="15894"/>
    <cellStyle name="Percent 74 2" xfId="15895"/>
    <cellStyle name="Percent 75" xfId="15896"/>
    <cellStyle name="Percent 75 2" xfId="15897"/>
    <cellStyle name="Percent 76" xfId="15898"/>
    <cellStyle name="Percent 76 2" xfId="15899"/>
    <cellStyle name="Percent 76 2 2" xfId="15900"/>
    <cellStyle name="Percent 76 2 2 2" xfId="15901"/>
    <cellStyle name="Percent 76 2 2 3" xfId="15902"/>
    <cellStyle name="Percent 76 2 3" xfId="15903"/>
    <cellStyle name="Percent 76 2 4" xfId="15904"/>
    <cellStyle name="Percent 76 3" xfId="15905"/>
    <cellStyle name="Percent 76 3 2" xfId="15906"/>
    <cellStyle name="Percent 76 3 3" xfId="15907"/>
    <cellStyle name="Percent 76 4" xfId="15908"/>
    <cellStyle name="Percent 76 5" xfId="15909"/>
    <cellStyle name="Percent 77" xfId="15910"/>
    <cellStyle name="Percent 77 2" xfId="18421"/>
    <cellStyle name="Percent 78" xfId="15911"/>
    <cellStyle name="Percent 78 2" xfId="18422"/>
    <cellStyle name="Percent 79" xfId="15912"/>
    <cellStyle name="Percent 79 2" xfId="18423"/>
    <cellStyle name="Percent 8" xfId="7177"/>
    <cellStyle name="Percent 8 2" xfId="7178"/>
    <cellStyle name="Percent 8 3" xfId="7179"/>
    <cellStyle name="Percent 8_CS Indicators" xfId="7180"/>
    <cellStyle name="Percent 80" xfId="15913"/>
    <cellStyle name="Percent 80 2" xfId="18424"/>
    <cellStyle name="Percent 81" xfId="15914"/>
    <cellStyle name="Percent 81 2" xfId="18425"/>
    <cellStyle name="Percent 82" xfId="15915"/>
    <cellStyle name="Percent 82 2" xfId="18426"/>
    <cellStyle name="Percent 83" xfId="15916"/>
    <cellStyle name="Percent 83 2" xfId="18427"/>
    <cellStyle name="Percent 84" xfId="17849"/>
    <cellStyle name="Percent 85" xfId="18428"/>
    <cellStyle name="Percent 86" xfId="18429"/>
    <cellStyle name="Percent 87" xfId="18430"/>
    <cellStyle name="Percent 88" xfId="18431"/>
    <cellStyle name="Percent 89" xfId="18432"/>
    <cellStyle name="Percent 9" xfId="7181"/>
    <cellStyle name="Percent 9 2" xfId="7182"/>
    <cellStyle name="Percent 9 3" xfId="7183"/>
    <cellStyle name="Percent 9_CS Indicators" xfId="7184"/>
    <cellStyle name="Percent 90" xfId="18433"/>
    <cellStyle name="Percent 91" xfId="18434"/>
    <cellStyle name="Percent 92" xfId="18435"/>
    <cellStyle name="Percent 93" xfId="18436"/>
    <cellStyle name="Percent 94" xfId="18437"/>
    <cellStyle name="Percent 95" xfId="18438"/>
    <cellStyle name="Percent 96" xfId="18439"/>
    <cellStyle name="Percent 97" xfId="18440"/>
    <cellStyle name="Percent 98" xfId="18441"/>
    <cellStyle name="Percent 99" xfId="18442"/>
    <cellStyle name="Percent.0" xfId="15917"/>
    <cellStyle name="Percent.0 2" xfId="18443"/>
    <cellStyle name="Percent.0 3" xfId="18444"/>
    <cellStyle name="Percent.0 4" xfId="18445"/>
    <cellStyle name="Percent.00" xfId="15918"/>
    <cellStyle name="Percent.00 2" xfId="18446"/>
    <cellStyle name="Percent.00 3" xfId="18447"/>
    <cellStyle name="Percent.00 4" xfId="18448"/>
    <cellStyle name="Power Price" xfId="7185"/>
    <cellStyle name="Power Price 2" xfId="7186"/>
    <cellStyle name="Power Price 3" xfId="7187"/>
    <cellStyle name="Power Price_AMI Operations 2" xfId="7188"/>
    <cellStyle name="Present Value" xfId="7189"/>
    <cellStyle name="Present Value 2" xfId="7190"/>
    <cellStyle name="Present Value 3" xfId="7191"/>
    <cellStyle name="Present Value_AMI Operations 2" xfId="7192"/>
    <cellStyle name="RED POSTED" xfId="15919"/>
    <cellStyle name="RevList" xfId="17855"/>
    <cellStyle name="SAPBEXaggData" xfId="7193"/>
    <cellStyle name="SAPBEXaggData 10" xfId="18449"/>
    <cellStyle name="SAPBEXaggData 11" xfId="18450"/>
    <cellStyle name="SAPBEXaggData 12" xfId="18451"/>
    <cellStyle name="SAPBEXaggData 2" xfId="7194"/>
    <cellStyle name="SAPBEXaggData 2 2" xfId="7195"/>
    <cellStyle name="SAPBEXaggData 2 3" xfId="18452"/>
    <cellStyle name="SAPBEXaggData 2 4" xfId="18453"/>
    <cellStyle name="SAPBEXaggData 2 5" xfId="18454"/>
    <cellStyle name="SAPBEXaggData 2_CS Indicators" xfId="7196"/>
    <cellStyle name="SAPBEXaggData 3" xfId="7197"/>
    <cellStyle name="SAPBEXaggData 3 2" xfId="18455"/>
    <cellStyle name="SAPBEXaggData 3 3" xfId="18456"/>
    <cellStyle name="SAPBEXaggData 3 4" xfId="18457"/>
    <cellStyle name="SAPBEXaggData 4" xfId="17706"/>
    <cellStyle name="SAPBEXaggData 4 2" xfId="18458"/>
    <cellStyle name="SAPBEXaggData 4 3" xfId="18459"/>
    <cellStyle name="SAPBEXaggData 4 4" xfId="18460"/>
    <cellStyle name="SAPBEXaggData 4 5" xfId="18461"/>
    <cellStyle name="SAPBEXaggData 5" xfId="17707"/>
    <cellStyle name="SAPBEXaggData 6" xfId="17708"/>
    <cellStyle name="SAPBEXaggData 7" xfId="17709"/>
    <cellStyle name="SAPBEXaggData 8" xfId="17710"/>
    <cellStyle name="SAPBEXaggData 9" xfId="17711"/>
    <cellStyle name="SAPBEXaggData_1st Quarter 2012 Review" xfId="7198"/>
    <cellStyle name="SAPBEXaggDataEmph" xfId="7199"/>
    <cellStyle name="SAPBEXaggDataEmph 10" xfId="18462"/>
    <cellStyle name="SAPBEXaggDataEmph 11" xfId="18463"/>
    <cellStyle name="SAPBEXaggDataEmph 12" xfId="18464"/>
    <cellStyle name="SAPBEXaggDataEmph 13" xfId="18465"/>
    <cellStyle name="SAPBEXaggDataEmph 2" xfId="7200"/>
    <cellStyle name="SAPBEXaggDataEmph 2 2" xfId="7201"/>
    <cellStyle name="SAPBEXaggDataEmph 2_CS Indicators" xfId="7202"/>
    <cellStyle name="SAPBEXaggDataEmph 3" xfId="7203"/>
    <cellStyle name="SAPBEXaggDataEmph 3 2" xfId="18466"/>
    <cellStyle name="SAPBEXaggDataEmph 3 3" xfId="18467"/>
    <cellStyle name="SAPBEXaggDataEmph 3 4" xfId="18468"/>
    <cellStyle name="SAPBEXaggDataEmph 4" xfId="7204"/>
    <cellStyle name="SAPBEXaggDataEmph 4 2" xfId="7205"/>
    <cellStyle name="SAPBEXaggDataEmph 4 3" xfId="18469"/>
    <cellStyle name="SAPBEXaggDataEmph 4 4" xfId="18470"/>
    <cellStyle name="SAPBEXaggDataEmph 4 5" xfId="18471"/>
    <cellStyle name="SAPBEXaggDataEmph 5" xfId="17712"/>
    <cellStyle name="SAPBEXaggDataEmph 5 2" xfId="18472"/>
    <cellStyle name="SAPBEXaggDataEmph 5 3" xfId="18473"/>
    <cellStyle name="SAPBEXaggDataEmph 5 4" xfId="18474"/>
    <cellStyle name="SAPBEXaggDataEmph 5 5" xfId="18475"/>
    <cellStyle name="SAPBEXaggDataEmph 6" xfId="17713"/>
    <cellStyle name="SAPBEXaggDataEmph 7" xfId="17714"/>
    <cellStyle name="SAPBEXaggDataEmph 8" xfId="18476"/>
    <cellStyle name="SAPBEXaggDataEmph 9" xfId="18477"/>
    <cellStyle name="SAPBEXaggDataEmph_1st Quarter 2012 Review" xfId="7206"/>
    <cellStyle name="SAPBEXaggItem" xfId="7207"/>
    <cellStyle name="SAPBEXaggItem 10" xfId="18478"/>
    <cellStyle name="SAPBEXaggItem 11" xfId="18479"/>
    <cellStyle name="SAPBEXaggItem 12" xfId="18480"/>
    <cellStyle name="SAPBEXaggItem 2" xfId="7208"/>
    <cellStyle name="SAPBEXaggItem 2 2" xfId="7209"/>
    <cellStyle name="SAPBEXaggItem 2 3" xfId="18481"/>
    <cellStyle name="SAPBEXaggItem 2 4" xfId="18482"/>
    <cellStyle name="SAPBEXaggItem 2 5" xfId="18483"/>
    <cellStyle name="SAPBEXaggItem 2_CS Indicators" xfId="7210"/>
    <cellStyle name="SAPBEXaggItem 3" xfId="7211"/>
    <cellStyle name="SAPBEXaggItem 3 2" xfId="18484"/>
    <cellStyle name="SAPBEXaggItem 3 3" xfId="18485"/>
    <cellStyle name="SAPBEXaggItem 3 4" xfId="18486"/>
    <cellStyle name="SAPBEXaggItem 4" xfId="7212"/>
    <cellStyle name="SAPBEXaggItem 4 2" xfId="7213"/>
    <cellStyle name="SAPBEXaggItem 4 3" xfId="18487"/>
    <cellStyle name="SAPBEXaggItem 4 4" xfId="18488"/>
    <cellStyle name="SAPBEXaggItem 4 5" xfId="18489"/>
    <cellStyle name="SAPBEXaggItem 5" xfId="17715"/>
    <cellStyle name="SAPBEXaggItem 5 2" xfId="18490"/>
    <cellStyle name="SAPBEXaggItem 5 3" xfId="18491"/>
    <cellStyle name="SAPBEXaggItem 5 4" xfId="18492"/>
    <cellStyle name="SAPBEXaggItem 5 5" xfId="18493"/>
    <cellStyle name="SAPBEXaggItem 6" xfId="17716"/>
    <cellStyle name="SAPBEXaggItem 7" xfId="17717"/>
    <cellStyle name="SAPBEXaggItem 8" xfId="17718"/>
    <cellStyle name="SAPBEXaggItem 9" xfId="17719"/>
    <cellStyle name="SAPBEXaggItem_1st Quarter 2012 Review" xfId="7214"/>
    <cellStyle name="SAPBEXaggItemX" xfId="7215"/>
    <cellStyle name="SAPBEXaggItemX 10" xfId="18494"/>
    <cellStyle name="SAPBEXaggItemX 11" xfId="18495"/>
    <cellStyle name="SAPBEXaggItemX 12" xfId="18496"/>
    <cellStyle name="SAPBEXaggItemX 13" xfId="18497"/>
    <cellStyle name="SAPBEXaggItemX 2" xfId="7216"/>
    <cellStyle name="SAPBEXaggItemX 2 2" xfId="7217"/>
    <cellStyle name="SAPBEXaggItemX 2_CS Indicators" xfId="7218"/>
    <cellStyle name="SAPBEXaggItemX 3" xfId="7219"/>
    <cellStyle name="SAPBEXaggItemX 3 2" xfId="18498"/>
    <cellStyle name="SAPBEXaggItemX 3 3" xfId="18499"/>
    <cellStyle name="SAPBEXaggItemX 3 4" xfId="18500"/>
    <cellStyle name="SAPBEXaggItemX 4" xfId="7220"/>
    <cellStyle name="SAPBEXaggItemX 4 2" xfId="7221"/>
    <cellStyle name="SAPBEXaggItemX 4 3" xfId="18501"/>
    <cellStyle name="SAPBEXaggItemX 4 4" xfId="18502"/>
    <cellStyle name="SAPBEXaggItemX 4 5" xfId="18503"/>
    <cellStyle name="SAPBEXaggItemX 5" xfId="17720"/>
    <cellStyle name="SAPBEXaggItemX 5 2" xfId="18504"/>
    <cellStyle name="SAPBEXaggItemX 5 3" xfId="18505"/>
    <cellStyle name="SAPBEXaggItemX 5 4" xfId="18506"/>
    <cellStyle name="SAPBEXaggItemX 5 5" xfId="18507"/>
    <cellStyle name="SAPBEXaggItemX 6" xfId="17721"/>
    <cellStyle name="SAPBEXaggItemX 7" xfId="17722"/>
    <cellStyle name="SAPBEXaggItemX 8" xfId="18508"/>
    <cellStyle name="SAPBEXaggItemX 9" xfId="18509"/>
    <cellStyle name="SAPBEXaggItemX_1st Quarter 2012 Review" xfId="7222"/>
    <cellStyle name="SAPBEXchaText" xfId="7223"/>
    <cellStyle name="SAPBEXchaText 10" xfId="18510"/>
    <cellStyle name="SAPBEXchaText 11" xfId="18511"/>
    <cellStyle name="SAPBEXchaText 12" xfId="18512"/>
    <cellStyle name="SAPBEXchaText 13" xfId="19164"/>
    <cellStyle name="SAPBEXchaText 2" xfId="7224"/>
    <cellStyle name="SAPBEXchaText 2 2" xfId="7225"/>
    <cellStyle name="SAPBEXchaText 2 3" xfId="18513"/>
    <cellStyle name="SAPBEXchaText 2 4" xfId="18514"/>
    <cellStyle name="SAPBEXchaText 2 5" xfId="18515"/>
    <cellStyle name="SAPBEXchaText 2_CS Indicators" xfId="7226"/>
    <cellStyle name="SAPBEXchaText 3" xfId="7227"/>
    <cellStyle name="SAPBEXchaText 3 2" xfId="7228"/>
    <cellStyle name="SAPBEXchaText 3_Year to Date" xfId="15920"/>
    <cellStyle name="SAPBEXchaText 4" xfId="7229"/>
    <cellStyle name="SAPBEXchaText 5" xfId="7230"/>
    <cellStyle name="SAPBEXchaText 6" xfId="17723"/>
    <cellStyle name="SAPBEXchaText 6 2" xfId="18516"/>
    <cellStyle name="SAPBEXchaText 7" xfId="17724"/>
    <cellStyle name="SAPBEXchaText 7 2" xfId="18517"/>
    <cellStyle name="SAPBEXchaText 8" xfId="17725"/>
    <cellStyle name="SAPBEXchaText 9" xfId="17726"/>
    <cellStyle name="SAPBEXchaText_1st Quarter 2012 Review" xfId="7231"/>
    <cellStyle name="SAPBEXexcBad7" xfId="7232"/>
    <cellStyle name="SAPBEXexcBad7 10" xfId="18518"/>
    <cellStyle name="SAPBEXexcBad7 11" xfId="18519"/>
    <cellStyle name="SAPBEXexcBad7 12" xfId="18520"/>
    <cellStyle name="SAPBEXexcBad7 13" xfId="18521"/>
    <cellStyle name="SAPBEXexcBad7 2" xfId="7233"/>
    <cellStyle name="SAPBEXexcBad7 2 2" xfId="7234"/>
    <cellStyle name="SAPBEXexcBad7 2_CS Indicators" xfId="7235"/>
    <cellStyle name="SAPBEXexcBad7 3" xfId="7236"/>
    <cellStyle name="SAPBEXexcBad7 3 2" xfId="18522"/>
    <cellStyle name="SAPBEXexcBad7 3 3" xfId="18523"/>
    <cellStyle name="SAPBEXexcBad7 3 4" xfId="18524"/>
    <cellStyle name="SAPBEXexcBad7 4" xfId="17727"/>
    <cellStyle name="SAPBEXexcBad7 4 2" xfId="18525"/>
    <cellStyle name="SAPBEXexcBad7 4 3" xfId="18526"/>
    <cellStyle name="SAPBEXexcBad7 4 4" xfId="18527"/>
    <cellStyle name="SAPBEXexcBad7 4 5" xfId="18528"/>
    <cellStyle name="SAPBEXexcBad7 5" xfId="17728"/>
    <cellStyle name="SAPBEXexcBad7 6" xfId="17729"/>
    <cellStyle name="SAPBEXexcBad7 7" xfId="17730"/>
    <cellStyle name="SAPBEXexcBad7 8" xfId="17731"/>
    <cellStyle name="SAPBEXexcBad7 9" xfId="18529"/>
    <cellStyle name="SAPBEXexcBad7_1st Quarter 2012 Review" xfId="7237"/>
    <cellStyle name="SAPBEXexcBad8" xfId="7238"/>
    <cellStyle name="SAPBEXexcBad8 10" xfId="18530"/>
    <cellStyle name="SAPBEXexcBad8 11" xfId="18531"/>
    <cellStyle name="SAPBEXexcBad8 12" xfId="18532"/>
    <cellStyle name="SAPBEXexcBad8 13" xfId="18533"/>
    <cellStyle name="SAPBEXexcBad8 2" xfId="7239"/>
    <cellStyle name="SAPBEXexcBad8 2 2" xfId="7240"/>
    <cellStyle name="SAPBEXexcBad8 2_CS Indicators" xfId="7241"/>
    <cellStyle name="SAPBEXexcBad8 3" xfId="7242"/>
    <cellStyle name="SAPBEXexcBad8 3 2" xfId="18534"/>
    <cellStyle name="SAPBEXexcBad8 3 3" xfId="18535"/>
    <cellStyle name="SAPBEXexcBad8 3 4" xfId="18536"/>
    <cellStyle name="SAPBEXexcBad8 4" xfId="17732"/>
    <cellStyle name="SAPBEXexcBad8 4 2" xfId="18537"/>
    <cellStyle name="SAPBEXexcBad8 4 3" xfId="18538"/>
    <cellStyle name="SAPBEXexcBad8 4 4" xfId="18539"/>
    <cellStyle name="SAPBEXexcBad8 4 5" xfId="18540"/>
    <cellStyle name="SAPBEXexcBad8 5" xfId="17733"/>
    <cellStyle name="SAPBEXexcBad8 6" xfId="17734"/>
    <cellStyle name="SAPBEXexcBad8 7" xfId="17735"/>
    <cellStyle name="SAPBEXexcBad8 8" xfId="17736"/>
    <cellStyle name="SAPBEXexcBad8 9" xfId="18541"/>
    <cellStyle name="SAPBEXexcBad8_1st Quarter 2012 Review" xfId="7243"/>
    <cellStyle name="SAPBEXexcBad9" xfId="7244"/>
    <cellStyle name="SAPBEXexcBad9 10" xfId="18542"/>
    <cellStyle name="SAPBEXexcBad9 11" xfId="18543"/>
    <cellStyle name="SAPBEXexcBad9 12" xfId="18544"/>
    <cellStyle name="SAPBEXexcBad9 13" xfId="18545"/>
    <cellStyle name="SAPBEXexcBad9 2" xfId="7245"/>
    <cellStyle name="SAPBEXexcBad9 2 2" xfId="7246"/>
    <cellStyle name="SAPBEXexcBad9 2_CS Indicators" xfId="7247"/>
    <cellStyle name="SAPBEXexcBad9 3" xfId="7248"/>
    <cellStyle name="SAPBEXexcBad9 3 2" xfId="18546"/>
    <cellStyle name="SAPBEXexcBad9 3 3" xfId="18547"/>
    <cellStyle name="SAPBEXexcBad9 3 4" xfId="18548"/>
    <cellStyle name="SAPBEXexcBad9 4" xfId="17737"/>
    <cellStyle name="SAPBEXexcBad9 4 2" xfId="18549"/>
    <cellStyle name="SAPBEXexcBad9 4 3" xfId="18550"/>
    <cellStyle name="SAPBEXexcBad9 4 4" xfId="18551"/>
    <cellStyle name="SAPBEXexcBad9 4 5" xfId="18552"/>
    <cellStyle name="SAPBEXexcBad9 5" xfId="17738"/>
    <cellStyle name="SAPBEXexcBad9 6" xfId="17739"/>
    <cellStyle name="SAPBEXexcBad9 7" xfId="17740"/>
    <cellStyle name="SAPBEXexcBad9 8" xfId="18553"/>
    <cellStyle name="SAPBEXexcBad9 9" xfId="18554"/>
    <cellStyle name="SAPBEXexcBad9_1st Quarter 2012 Review" xfId="7249"/>
    <cellStyle name="SAPBEXexcCritical4" xfId="7250"/>
    <cellStyle name="SAPBEXexcCritical4 10" xfId="18555"/>
    <cellStyle name="SAPBEXexcCritical4 11" xfId="18556"/>
    <cellStyle name="SAPBEXexcCritical4 12" xfId="18557"/>
    <cellStyle name="SAPBEXexcCritical4 13" xfId="18558"/>
    <cellStyle name="SAPBEXexcCritical4 2" xfId="7251"/>
    <cellStyle name="SAPBEXexcCritical4 2 2" xfId="7252"/>
    <cellStyle name="SAPBEXexcCritical4 2_CS Indicators" xfId="7253"/>
    <cellStyle name="SAPBEXexcCritical4 3" xfId="7254"/>
    <cellStyle name="SAPBEXexcCritical4 3 2" xfId="18559"/>
    <cellStyle name="SAPBEXexcCritical4 3 3" xfId="18560"/>
    <cellStyle name="SAPBEXexcCritical4 3 4" xfId="18561"/>
    <cellStyle name="SAPBEXexcCritical4 4" xfId="17741"/>
    <cellStyle name="SAPBEXexcCritical4 4 2" xfId="18562"/>
    <cellStyle name="SAPBEXexcCritical4 4 3" xfId="18563"/>
    <cellStyle name="SAPBEXexcCritical4 4 4" xfId="18564"/>
    <cellStyle name="SAPBEXexcCritical4 4 5" xfId="18565"/>
    <cellStyle name="SAPBEXexcCritical4 5" xfId="17742"/>
    <cellStyle name="SAPBEXexcCritical4 6" xfId="17743"/>
    <cellStyle name="SAPBEXexcCritical4 7" xfId="17744"/>
    <cellStyle name="SAPBEXexcCritical4 8" xfId="17745"/>
    <cellStyle name="SAPBEXexcCritical4 9" xfId="18566"/>
    <cellStyle name="SAPBEXexcCritical4_1st Quarter 2012 Review" xfId="7255"/>
    <cellStyle name="SAPBEXexcCritical5" xfId="7256"/>
    <cellStyle name="SAPBEXexcCritical5 10" xfId="18567"/>
    <cellStyle name="SAPBEXexcCritical5 11" xfId="18568"/>
    <cellStyle name="SAPBEXexcCritical5 12" xfId="18569"/>
    <cellStyle name="SAPBEXexcCritical5 13" xfId="18570"/>
    <cellStyle name="SAPBEXexcCritical5 2" xfId="7257"/>
    <cellStyle name="SAPBEXexcCritical5 2 2" xfId="7258"/>
    <cellStyle name="SAPBEXexcCritical5 2_CS Indicators" xfId="7259"/>
    <cellStyle name="SAPBEXexcCritical5 3" xfId="7260"/>
    <cellStyle name="SAPBEXexcCritical5 3 2" xfId="18571"/>
    <cellStyle name="SAPBEXexcCritical5 3 3" xfId="18572"/>
    <cellStyle name="SAPBEXexcCritical5 3 4" xfId="18573"/>
    <cellStyle name="SAPBEXexcCritical5 4" xfId="17746"/>
    <cellStyle name="SAPBEXexcCritical5 4 2" xfId="18574"/>
    <cellStyle name="SAPBEXexcCritical5 4 3" xfId="18575"/>
    <cellStyle name="SAPBEXexcCritical5 4 4" xfId="18576"/>
    <cellStyle name="SAPBEXexcCritical5 4 5" xfId="18577"/>
    <cellStyle name="SAPBEXexcCritical5 5" xfId="17747"/>
    <cellStyle name="SAPBEXexcCritical5 6" xfId="17748"/>
    <cellStyle name="SAPBEXexcCritical5 7" xfId="17749"/>
    <cellStyle name="SAPBEXexcCritical5 8" xfId="17750"/>
    <cellStyle name="SAPBEXexcCritical5 9" xfId="18578"/>
    <cellStyle name="SAPBEXexcCritical5_1st Quarter 2012 Review" xfId="7261"/>
    <cellStyle name="SAPBEXexcCritical6" xfId="7262"/>
    <cellStyle name="SAPBEXexcCritical6 10" xfId="18579"/>
    <cellStyle name="SAPBEXexcCritical6 11" xfId="18580"/>
    <cellStyle name="SAPBEXexcCritical6 12" xfId="18581"/>
    <cellStyle name="SAPBEXexcCritical6 13" xfId="18582"/>
    <cellStyle name="SAPBEXexcCritical6 2" xfId="7263"/>
    <cellStyle name="SAPBEXexcCritical6 2 2" xfId="7264"/>
    <cellStyle name="SAPBEXexcCritical6 2_CS Indicators" xfId="7265"/>
    <cellStyle name="SAPBEXexcCritical6 3" xfId="7266"/>
    <cellStyle name="SAPBEXexcCritical6 3 2" xfId="18583"/>
    <cellStyle name="SAPBEXexcCritical6 3 3" xfId="18584"/>
    <cellStyle name="SAPBEXexcCritical6 3 4" xfId="18585"/>
    <cellStyle name="SAPBEXexcCritical6 4" xfId="17751"/>
    <cellStyle name="SAPBEXexcCritical6 4 2" xfId="18586"/>
    <cellStyle name="SAPBEXexcCritical6 4 3" xfId="18587"/>
    <cellStyle name="SAPBEXexcCritical6 4 4" xfId="18588"/>
    <cellStyle name="SAPBEXexcCritical6 4 5" xfId="18589"/>
    <cellStyle name="SAPBEXexcCritical6 5" xfId="17752"/>
    <cellStyle name="SAPBEXexcCritical6 6" xfId="17753"/>
    <cellStyle name="SAPBEXexcCritical6 7" xfId="17754"/>
    <cellStyle name="SAPBEXexcCritical6 8" xfId="17755"/>
    <cellStyle name="SAPBEXexcCritical6 9" xfId="18590"/>
    <cellStyle name="SAPBEXexcCritical6_1st Quarter 2012 Review" xfId="7267"/>
    <cellStyle name="SAPBEXexcGood1" xfId="7268"/>
    <cellStyle name="SAPBEXexcGood1 10" xfId="18591"/>
    <cellStyle name="SAPBEXexcGood1 11" xfId="18592"/>
    <cellStyle name="SAPBEXexcGood1 12" xfId="18593"/>
    <cellStyle name="SAPBEXexcGood1 13" xfId="18594"/>
    <cellStyle name="SAPBEXexcGood1 2" xfId="7269"/>
    <cellStyle name="SAPBEXexcGood1 2 2" xfId="7270"/>
    <cellStyle name="SAPBEXexcGood1 2_CS Indicators" xfId="7271"/>
    <cellStyle name="SAPBEXexcGood1 3" xfId="7272"/>
    <cellStyle name="SAPBEXexcGood1 3 2" xfId="18595"/>
    <cellStyle name="SAPBEXexcGood1 3 3" xfId="18596"/>
    <cellStyle name="SAPBEXexcGood1 3 4" xfId="18597"/>
    <cellStyle name="SAPBEXexcGood1 4" xfId="17756"/>
    <cellStyle name="SAPBEXexcGood1 4 2" xfId="18598"/>
    <cellStyle name="SAPBEXexcGood1 4 3" xfId="18599"/>
    <cellStyle name="SAPBEXexcGood1 4 4" xfId="18600"/>
    <cellStyle name="SAPBEXexcGood1 4 5" xfId="18601"/>
    <cellStyle name="SAPBEXexcGood1 5" xfId="17757"/>
    <cellStyle name="SAPBEXexcGood1 6" xfId="17758"/>
    <cellStyle name="SAPBEXexcGood1 7" xfId="17759"/>
    <cellStyle name="SAPBEXexcGood1 8" xfId="17760"/>
    <cellStyle name="SAPBEXexcGood1 9" xfId="18602"/>
    <cellStyle name="SAPBEXexcGood1_1st Quarter 2012 Review" xfId="7273"/>
    <cellStyle name="SAPBEXexcGood2" xfId="7274"/>
    <cellStyle name="SAPBEXexcGood2 10" xfId="18603"/>
    <cellStyle name="SAPBEXexcGood2 11" xfId="18604"/>
    <cellStyle name="SAPBEXexcGood2 12" xfId="18605"/>
    <cellStyle name="SAPBEXexcGood2 13" xfId="18606"/>
    <cellStyle name="SAPBEXexcGood2 2" xfId="7275"/>
    <cellStyle name="SAPBEXexcGood2 2 2" xfId="7276"/>
    <cellStyle name="SAPBEXexcGood2 2_CS Indicators" xfId="7277"/>
    <cellStyle name="SAPBEXexcGood2 3" xfId="7278"/>
    <cellStyle name="SAPBEXexcGood2 3 2" xfId="18607"/>
    <cellStyle name="SAPBEXexcGood2 3 3" xfId="18608"/>
    <cellStyle name="SAPBEXexcGood2 3 4" xfId="18609"/>
    <cellStyle name="SAPBEXexcGood2 4" xfId="17761"/>
    <cellStyle name="SAPBEXexcGood2 4 2" xfId="18610"/>
    <cellStyle name="SAPBEXexcGood2 4 3" xfId="18611"/>
    <cellStyle name="SAPBEXexcGood2 4 4" xfId="18612"/>
    <cellStyle name="SAPBEXexcGood2 4 5" xfId="18613"/>
    <cellStyle name="SAPBEXexcGood2 5" xfId="17762"/>
    <cellStyle name="SAPBEXexcGood2 6" xfId="17763"/>
    <cellStyle name="SAPBEXexcGood2 7" xfId="17764"/>
    <cellStyle name="SAPBEXexcGood2 8" xfId="17765"/>
    <cellStyle name="SAPBEXexcGood2 9" xfId="18614"/>
    <cellStyle name="SAPBEXexcGood2_1st Quarter 2012 Review" xfId="7279"/>
    <cellStyle name="SAPBEXexcGood3" xfId="7280"/>
    <cellStyle name="SAPBEXexcGood3 10" xfId="18615"/>
    <cellStyle name="SAPBEXexcGood3 11" xfId="18616"/>
    <cellStyle name="SAPBEXexcGood3 12" xfId="18617"/>
    <cellStyle name="SAPBEXexcGood3 13" xfId="18618"/>
    <cellStyle name="SAPBEXexcGood3 2" xfId="7281"/>
    <cellStyle name="SAPBEXexcGood3 2 2" xfId="7282"/>
    <cellStyle name="SAPBEXexcGood3 2_CS Indicators" xfId="7283"/>
    <cellStyle name="SAPBEXexcGood3 3" xfId="7284"/>
    <cellStyle name="SAPBEXexcGood3 3 2" xfId="18619"/>
    <cellStyle name="SAPBEXexcGood3 3 3" xfId="18620"/>
    <cellStyle name="SAPBEXexcGood3 3 4" xfId="18621"/>
    <cellStyle name="SAPBEXexcGood3 4" xfId="17766"/>
    <cellStyle name="SAPBEXexcGood3 4 2" xfId="18622"/>
    <cellStyle name="SAPBEXexcGood3 4 3" xfId="18623"/>
    <cellStyle name="SAPBEXexcGood3 4 4" xfId="18624"/>
    <cellStyle name="SAPBEXexcGood3 4 5" xfId="18625"/>
    <cellStyle name="SAPBEXexcGood3 5" xfId="17767"/>
    <cellStyle name="SAPBEXexcGood3 6" xfId="17768"/>
    <cellStyle name="SAPBEXexcGood3 7" xfId="17769"/>
    <cellStyle name="SAPBEXexcGood3 8" xfId="17770"/>
    <cellStyle name="SAPBEXexcGood3 9" xfId="18626"/>
    <cellStyle name="SAPBEXexcGood3_1st Quarter 2012 Review" xfId="7285"/>
    <cellStyle name="SAPBEXfilterDrill" xfId="7286"/>
    <cellStyle name="SAPBEXfilterDrill 10" xfId="18627"/>
    <cellStyle name="SAPBEXfilterDrill 11" xfId="18628"/>
    <cellStyle name="SAPBEXfilterDrill 12" xfId="18629"/>
    <cellStyle name="SAPBEXfilterDrill 13" xfId="18630"/>
    <cellStyle name="SAPBEXfilterDrill 2" xfId="7287"/>
    <cellStyle name="SAPBEXfilterDrill 2 2" xfId="7288"/>
    <cellStyle name="SAPBEXfilterDrill 2_CS Indicators" xfId="7289"/>
    <cellStyle name="SAPBEXfilterDrill 3" xfId="7290"/>
    <cellStyle name="SAPBEXfilterDrill 4" xfId="17771"/>
    <cellStyle name="SAPBEXfilterDrill 5" xfId="17772"/>
    <cellStyle name="SAPBEXfilterDrill 6" xfId="17773"/>
    <cellStyle name="SAPBEXfilterDrill 7" xfId="17774"/>
    <cellStyle name="SAPBEXfilterDrill 8" xfId="18631"/>
    <cellStyle name="SAPBEXfilterDrill 9" xfId="18632"/>
    <cellStyle name="SAPBEXfilterDrill_1st Quarter 2012 Review" xfId="7291"/>
    <cellStyle name="SAPBEXfilterItem" xfId="7292"/>
    <cellStyle name="SAPBEXfilterItem 10" xfId="17775"/>
    <cellStyle name="SAPBEXfilterItem 11" xfId="18633"/>
    <cellStyle name="SAPBEXfilterItem 12" xfId="18634"/>
    <cellStyle name="SAPBEXfilterItem 13" xfId="18635"/>
    <cellStyle name="SAPBEXfilterItem 2" xfId="7293"/>
    <cellStyle name="SAPBEXfilterItem 2 2" xfId="7294"/>
    <cellStyle name="SAPBEXfilterItem 2 2 2" xfId="15921"/>
    <cellStyle name="SAPBEXfilterItem 2 2 2 2" xfId="18636"/>
    <cellStyle name="SAPBEXfilterItem 2 2 2 3" xfId="18637"/>
    <cellStyle name="SAPBEXfilterItem 2 2 2 4" xfId="18638"/>
    <cellStyle name="SAPBEXfilterItem 2 2 3" xfId="18639"/>
    <cellStyle name="SAPBEXfilterItem 2 2 4" xfId="18640"/>
    <cellStyle name="SAPBEXfilterItem 2 2 5" xfId="18641"/>
    <cellStyle name="SAPBEXfilterItem 2 3" xfId="15922"/>
    <cellStyle name="SAPBEXfilterItem 2 4" xfId="18642"/>
    <cellStyle name="SAPBEXfilterItem 2 5" xfId="18643"/>
    <cellStyle name="SAPBEXfilterItem 2 6" xfId="18644"/>
    <cellStyle name="SAPBEXfilterItem 2_CS Indicators" xfId="7295"/>
    <cellStyle name="SAPBEXfilterItem 3" xfId="7296"/>
    <cellStyle name="SAPBEXfilterItem 3 2" xfId="15923"/>
    <cellStyle name="SAPBEXfilterItem 3 3" xfId="18645"/>
    <cellStyle name="SAPBEXfilterItem 3 4" xfId="18646"/>
    <cellStyle name="SAPBEXfilterItem 3 5" xfId="18647"/>
    <cellStyle name="SAPBEXfilterItem 4" xfId="15924"/>
    <cellStyle name="SAPBEXfilterItem 4 2" xfId="18648"/>
    <cellStyle name="SAPBEXfilterItem 4 3" xfId="18649"/>
    <cellStyle name="SAPBEXfilterItem 4 4" xfId="18650"/>
    <cellStyle name="SAPBEXfilterItem 5" xfId="17776"/>
    <cellStyle name="SAPBEXfilterItem 6" xfId="17777"/>
    <cellStyle name="SAPBEXfilterItem 7" xfId="17778"/>
    <cellStyle name="SAPBEXfilterItem 8" xfId="17779"/>
    <cellStyle name="SAPBEXfilterItem 9" xfId="17780"/>
    <cellStyle name="SAPBEXfilterItem_1st Quarter 2012 Review" xfId="7297"/>
    <cellStyle name="SAPBEXfilterText" xfId="7298"/>
    <cellStyle name="SAPBEXfilterText 10" xfId="17781"/>
    <cellStyle name="SAPBEXfilterText 11" xfId="18651"/>
    <cellStyle name="SAPBEXfilterText 12" xfId="18652"/>
    <cellStyle name="SAPBEXfilterText 13" xfId="18653"/>
    <cellStyle name="SAPBEXfilterText 2" xfId="7299"/>
    <cellStyle name="SAPBEXfilterText 2 2" xfId="7300"/>
    <cellStyle name="SAPBEXfilterText 2 2 2" xfId="15925"/>
    <cellStyle name="SAPBEXfilterText 2 2 2 2" xfId="18654"/>
    <cellStyle name="SAPBEXfilterText 2 2 2 3" xfId="18655"/>
    <cellStyle name="SAPBEXfilterText 2 2 2 4" xfId="18656"/>
    <cellStyle name="SAPBEXfilterText 2 2 3" xfId="18657"/>
    <cellStyle name="SAPBEXfilterText 2 2 4" xfId="18658"/>
    <cellStyle name="SAPBEXfilterText 2 2 5" xfId="18659"/>
    <cellStyle name="SAPBEXfilterText 2 3" xfId="15926"/>
    <cellStyle name="SAPBEXfilterText 2 4" xfId="18660"/>
    <cellStyle name="SAPBEXfilterText 2 5" xfId="18661"/>
    <cellStyle name="SAPBEXfilterText 2 6" xfId="18662"/>
    <cellStyle name="SAPBEXfilterText 2_CS Indicators" xfId="7301"/>
    <cellStyle name="SAPBEXfilterText 3" xfId="7302"/>
    <cellStyle name="SAPBEXfilterText 3 2" xfId="15927"/>
    <cellStyle name="SAPBEXfilterText 3 3" xfId="18663"/>
    <cellStyle name="SAPBEXfilterText 3 4" xfId="18664"/>
    <cellStyle name="SAPBEXfilterText 3 5" xfId="18665"/>
    <cellStyle name="SAPBEXfilterText 4" xfId="7303"/>
    <cellStyle name="SAPBEXfilterText 5" xfId="15928"/>
    <cellStyle name="SAPBEXfilterText 5 2" xfId="18666"/>
    <cellStyle name="SAPBEXfilterText 5 3" xfId="18667"/>
    <cellStyle name="SAPBEXfilterText 5 4" xfId="18668"/>
    <cellStyle name="SAPBEXfilterText 6" xfId="17782"/>
    <cellStyle name="SAPBEXfilterText 7" xfId="17783"/>
    <cellStyle name="SAPBEXfilterText 8" xfId="17784"/>
    <cellStyle name="SAPBEXfilterText 9" xfId="17785"/>
    <cellStyle name="SAPBEXfilterText_1st Quarter 2012 Review" xfId="7304"/>
    <cellStyle name="SAPBEXformats" xfId="7305"/>
    <cellStyle name="SAPBEXformats 10" xfId="18669"/>
    <cellStyle name="SAPBEXformats 11" xfId="18670"/>
    <cellStyle name="SAPBEXformats 12" xfId="18671"/>
    <cellStyle name="SAPBEXformats 13" xfId="18672"/>
    <cellStyle name="SAPBEXformats 2" xfId="7306"/>
    <cellStyle name="SAPBEXformats 2 2" xfId="7307"/>
    <cellStyle name="SAPBEXformats 2_CS Indicators" xfId="7308"/>
    <cellStyle name="SAPBEXformats 3" xfId="7309"/>
    <cellStyle name="SAPBEXformats 3 2" xfId="18673"/>
    <cellStyle name="SAPBEXformats 3 3" xfId="18674"/>
    <cellStyle name="SAPBEXformats 3 4" xfId="18675"/>
    <cellStyle name="SAPBEXformats 4" xfId="17786"/>
    <cellStyle name="SAPBEXformats 4 2" xfId="18676"/>
    <cellStyle name="SAPBEXformats 4 3" xfId="18677"/>
    <cellStyle name="SAPBEXformats 4 4" xfId="18678"/>
    <cellStyle name="SAPBEXformats 4 5" xfId="18679"/>
    <cellStyle name="SAPBEXformats 5" xfId="17787"/>
    <cellStyle name="SAPBEXformats 6" xfId="17788"/>
    <cellStyle name="SAPBEXformats 7" xfId="17789"/>
    <cellStyle name="SAPBEXformats 8" xfId="17790"/>
    <cellStyle name="SAPBEXformats 9" xfId="18680"/>
    <cellStyle name="SAPBEXformats_1st Quarter 2012 Review" xfId="7310"/>
    <cellStyle name="SAPBEXheaderItem" xfId="7311"/>
    <cellStyle name="SAPBEXheaderItem 10" xfId="18681"/>
    <cellStyle name="SAPBEXheaderItem 11" xfId="18682"/>
    <cellStyle name="SAPBEXheaderItem 12" xfId="18683"/>
    <cellStyle name="SAPBEXheaderItem 2" xfId="7312"/>
    <cellStyle name="SAPBEXheaderItem 2 2" xfId="7313"/>
    <cellStyle name="SAPBEXheaderItem 2 3" xfId="7314"/>
    <cellStyle name="SAPBEXheaderItem 2_CS Indicators" xfId="7315"/>
    <cellStyle name="SAPBEXheaderItem 3" xfId="7316"/>
    <cellStyle name="SAPBEXheaderItem 4" xfId="7317"/>
    <cellStyle name="SAPBEXheaderItem 5" xfId="17791"/>
    <cellStyle name="SAPBEXheaderItem 6" xfId="17792"/>
    <cellStyle name="SAPBEXheaderItem 7" xfId="17793"/>
    <cellStyle name="SAPBEXheaderItem 8" xfId="18684"/>
    <cellStyle name="SAPBEXheaderItem 9" xfId="18685"/>
    <cellStyle name="SAPBEXheaderItem_03 2012 CS MOPR Report" xfId="7318"/>
    <cellStyle name="SAPBEXheaderText" xfId="7319"/>
    <cellStyle name="SAPBEXheaderText 10" xfId="18686"/>
    <cellStyle name="SAPBEXheaderText 11" xfId="18687"/>
    <cellStyle name="SAPBEXheaderText 12" xfId="18688"/>
    <cellStyle name="SAPBEXheaderText 2" xfId="7320"/>
    <cellStyle name="SAPBEXheaderText 2 2" xfId="7321"/>
    <cellStyle name="SAPBEXheaderText 2 3" xfId="7322"/>
    <cellStyle name="SAPBEXheaderText 2_CS Indicators" xfId="7323"/>
    <cellStyle name="SAPBEXheaderText 3" xfId="7324"/>
    <cellStyle name="SAPBEXheaderText 4" xfId="7325"/>
    <cellStyle name="SAPBEXheaderText 5" xfId="17794"/>
    <cellStyle name="SAPBEXheaderText 6" xfId="17795"/>
    <cellStyle name="SAPBEXheaderText 7" xfId="17796"/>
    <cellStyle name="SAPBEXheaderText 8" xfId="18689"/>
    <cellStyle name="SAPBEXheaderText 9" xfId="18690"/>
    <cellStyle name="SAPBEXheaderText_03 2012 CS MOPR Report" xfId="7326"/>
    <cellStyle name="SAPBEXHLevel0" xfId="7327"/>
    <cellStyle name="SAPBEXHLevel0 10" xfId="18691"/>
    <cellStyle name="SAPBEXHLevel0 10 2" xfId="19170"/>
    <cellStyle name="SAPBEXHLevel0 11" xfId="18692"/>
    <cellStyle name="SAPBEXHLevel0 2" xfId="7328"/>
    <cellStyle name="SAPBEXHLevel0 2 2" xfId="7329"/>
    <cellStyle name="SAPBEXHLevel0 2 3" xfId="18693"/>
    <cellStyle name="SAPBEXHLevel0 2 4" xfId="18694"/>
    <cellStyle name="SAPBEXHLevel0 2 5" xfId="18695"/>
    <cellStyle name="SAPBEXHLevel0 2_CS Indicators" xfId="7330"/>
    <cellStyle name="SAPBEXHLevel0 3" xfId="7331"/>
    <cellStyle name="SAPBEXHLevel0 3 2" xfId="7332"/>
    <cellStyle name="SAPBEXHLevel0 3 2 2" xfId="7333"/>
    <cellStyle name="SAPBEXHLevel0 3 2 2 2" xfId="18696"/>
    <cellStyle name="SAPBEXHLevel0 3 2 2 3" xfId="18697"/>
    <cellStyle name="SAPBEXHLevel0 3 2 2 4" xfId="18698"/>
    <cellStyle name="SAPBEXHLevel0 3 2 3" xfId="18699"/>
    <cellStyle name="SAPBEXHLevel0 3 2 4" xfId="18700"/>
    <cellStyle name="SAPBEXHLevel0 3 2 5" xfId="18701"/>
    <cellStyle name="SAPBEXHLevel0 3 3" xfId="15929"/>
    <cellStyle name="SAPBEXHLevel0 3 3 2" xfId="18702"/>
    <cellStyle name="SAPBEXHLevel0 3 3 3" xfId="18703"/>
    <cellStyle name="SAPBEXHLevel0 3 3 4" xfId="18704"/>
    <cellStyle name="SAPBEXHLevel0 3 4" xfId="18705"/>
    <cellStyle name="SAPBEXHLevel0 3 5" xfId="18706"/>
    <cellStyle name="SAPBEXHLevel0 3 6" xfId="18707"/>
    <cellStyle name="SAPBEXHLevel0 3_Year to Date" xfId="15930"/>
    <cellStyle name="SAPBEXHLevel0 4" xfId="7334"/>
    <cellStyle name="SAPBEXHLevel0 4 2" xfId="7335"/>
    <cellStyle name="SAPBEXHLevel0 4 2 2" xfId="7336"/>
    <cellStyle name="SAPBEXHLevel0 4 2 2 2" xfId="18708"/>
    <cellStyle name="SAPBEXHLevel0 4 2 2 3" xfId="18709"/>
    <cellStyle name="SAPBEXHLevel0 4 2 2 4" xfId="18710"/>
    <cellStyle name="SAPBEXHLevel0 4 2 3" xfId="18711"/>
    <cellStyle name="SAPBEXHLevel0 4 2 4" xfId="18712"/>
    <cellStyle name="SAPBEXHLevel0 4 2 5" xfId="18713"/>
    <cellStyle name="SAPBEXHLevel0 4 3" xfId="7337"/>
    <cellStyle name="SAPBEXHLevel0 4 3 2" xfId="18714"/>
    <cellStyle name="SAPBEXHLevel0 4 3 3" xfId="18715"/>
    <cellStyle name="SAPBEXHLevel0 4 3 4" xfId="18716"/>
    <cellStyle name="SAPBEXHLevel0 4 4" xfId="18717"/>
    <cellStyle name="SAPBEXHLevel0 4 5" xfId="18718"/>
    <cellStyle name="SAPBEXHLevel0 4 6" xfId="18719"/>
    <cellStyle name="SAPBEXHLevel0 4_CS Indicators" xfId="7338"/>
    <cellStyle name="SAPBEXHLevel0 5" xfId="7339"/>
    <cellStyle name="SAPBEXHLevel0 5 2" xfId="7340"/>
    <cellStyle name="SAPBEXHLevel0 5 3" xfId="18720"/>
    <cellStyle name="SAPBEXHLevel0 5 4" xfId="18721"/>
    <cellStyle name="SAPBEXHLevel0 5 5" xfId="18722"/>
    <cellStyle name="SAPBEXHLevel0 6" xfId="17797"/>
    <cellStyle name="SAPBEXHLevel0 6 2" xfId="18723"/>
    <cellStyle name="SAPBEXHLevel0 6 3" xfId="18724"/>
    <cellStyle name="SAPBEXHLevel0 6 4" xfId="18725"/>
    <cellStyle name="SAPBEXHLevel0 6 5" xfId="18726"/>
    <cellStyle name="SAPBEXHLevel0 7" xfId="17798"/>
    <cellStyle name="SAPBEXHLevel0 7 2" xfId="18727"/>
    <cellStyle name="SAPBEXHLevel0 7 3" xfId="18728"/>
    <cellStyle name="SAPBEXHLevel0 7 4" xfId="18729"/>
    <cellStyle name="SAPBEXHLevel0 7 5" xfId="18730"/>
    <cellStyle name="SAPBEXHLevel0 8" xfId="17799"/>
    <cellStyle name="SAPBEXHLevel0 9" xfId="18731"/>
    <cellStyle name="SAPBEXHLevel0_1st Quarter 2012 Review" xfId="7341"/>
    <cellStyle name="SAPBEXHLevel0X" xfId="7342"/>
    <cellStyle name="SAPBEXHLevel0X 10" xfId="7343"/>
    <cellStyle name="SAPBEXHLevel0X 11" xfId="18732"/>
    <cellStyle name="SAPBEXHLevel0X 12" xfId="18733"/>
    <cellStyle name="SAPBEXHLevel0X 13" xfId="18734"/>
    <cellStyle name="SAPBEXHLevel0X 2" xfId="7344"/>
    <cellStyle name="SAPBEXHLevel0X 2 2" xfId="7345"/>
    <cellStyle name="SAPBEXHLevel0X 2 2 2" xfId="18735"/>
    <cellStyle name="SAPBEXHLevel0X 2 2 3" xfId="18736"/>
    <cellStyle name="SAPBEXHLevel0X 2 2 4" xfId="18737"/>
    <cellStyle name="SAPBEXHLevel0X 2 3" xfId="7346"/>
    <cellStyle name="SAPBEXHLevel0X 2 4" xfId="18738"/>
    <cellStyle name="SAPBEXHLevel0X 2 5" xfId="18739"/>
    <cellStyle name="SAPBEXHLevel0X 2 6" xfId="18740"/>
    <cellStyle name="SAPBEXHLevel0X 2_CS Indicators" xfId="7347"/>
    <cellStyle name="SAPBEXHLevel0X 3" xfId="7348"/>
    <cellStyle name="SAPBEXHLevel0X 3 2" xfId="18741"/>
    <cellStyle name="SAPBEXHLevel0X 3 3" xfId="18742"/>
    <cellStyle name="SAPBEXHLevel0X 3 4" xfId="18743"/>
    <cellStyle name="SAPBEXHLevel0X 4" xfId="7349"/>
    <cellStyle name="SAPBEXHLevel0X 4 2" xfId="7350"/>
    <cellStyle name="SAPBEXHLevel0X 4 2 2" xfId="7351"/>
    <cellStyle name="SAPBEXHLevel0X 4 2 2 2" xfId="18744"/>
    <cellStyle name="SAPBEXHLevel0X 4 2 2 3" xfId="18745"/>
    <cellStyle name="SAPBEXHLevel0X 4 2 2 4" xfId="18746"/>
    <cellStyle name="SAPBEXHLevel0X 4 2 3" xfId="18747"/>
    <cellStyle name="SAPBEXHLevel0X 4 2 4" xfId="18748"/>
    <cellStyle name="SAPBEXHLevel0X 4 2 5" xfId="18749"/>
    <cellStyle name="SAPBEXHLevel0X 4 3" xfId="15931"/>
    <cellStyle name="SAPBEXHLevel0X 4 3 2" xfId="18750"/>
    <cellStyle name="SAPBEXHLevel0X 4 3 3" xfId="18751"/>
    <cellStyle name="SAPBEXHLevel0X 4 3 4" xfId="18752"/>
    <cellStyle name="SAPBEXHLevel0X 4 4" xfId="18753"/>
    <cellStyle name="SAPBEXHLevel0X 4 5" xfId="18754"/>
    <cellStyle name="SAPBEXHLevel0X 4 6" xfId="18755"/>
    <cellStyle name="SAPBEXHLevel0X 4_CS Indicators" xfId="7352"/>
    <cellStyle name="SAPBEXHLevel0X 5" xfId="7353"/>
    <cellStyle name="SAPBEXHLevel0X 5 2" xfId="7354"/>
    <cellStyle name="SAPBEXHLevel0X 5 3" xfId="18756"/>
    <cellStyle name="SAPBEXHLevel0X 5 4" xfId="18757"/>
    <cellStyle name="SAPBEXHLevel0X 5 5" xfId="18758"/>
    <cellStyle name="SAPBEXHLevel0X 5_1st Quarter 2012 Review" xfId="7355"/>
    <cellStyle name="SAPBEXHLevel0X 6" xfId="7356"/>
    <cellStyle name="SAPBEXHLevel0X 6 2" xfId="7357"/>
    <cellStyle name="SAPBEXHLevel0X 6 2 2" xfId="7358"/>
    <cellStyle name="SAPBEXHLevel0X 6 3" xfId="18759"/>
    <cellStyle name="SAPBEXHLevel0X 6 4" xfId="18760"/>
    <cellStyle name="SAPBEXHLevel0X 6 5" xfId="18761"/>
    <cellStyle name="SAPBEXHLevel0X 6_CS Indicators" xfId="7359"/>
    <cellStyle name="SAPBEXHLevel0X 7" xfId="7360"/>
    <cellStyle name="SAPBEXHLevel0X 7 2" xfId="18762"/>
    <cellStyle name="SAPBEXHLevel0X 7 3" xfId="18763"/>
    <cellStyle name="SAPBEXHLevel0X 7 4" xfId="18764"/>
    <cellStyle name="SAPBEXHLevel0X 7 5" xfId="18765"/>
    <cellStyle name="SAPBEXHLevel0X 8" xfId="7361"/>
    <cellStyle name="SAPBEXHLevel0X 9" xfId="7362"/>
    <cellStyle name="SAPBEXHLevel0X_03 2012 SAP Data" xfId="7363"/>
    <cellStyle name="SAPBEXHLevel1" xfId="7364"/>
    <cellStyle name="SAPBEXHLevel1 10" xfId="7365"/>
    <cellStyle name="SAPBEXHLevel1 11" xfId="18766"/>
    <cellStyle name="SAPBEXHLevel1 11 2" xfId="19166"/>
    <cellStyle name="SAPBEXHLevel1 12" xfId="18767"/>
    <cellStyle name="SAPBEXHLevel1 13" xfId="18768"/>
    <cellStyle name="SAPBEXHLevel1 2" xfId="7366"/>
    <cellStyle name="SAPBEXHLevel1 2 2" xfId="7367"/>
    <cellStyle name="SAPBEXHLevel1 2 3" xfId="7368"/>
    <cellStyle name="SAPBEXHLevel1 2 4" xfId="18769"/>
    <cellStyle name="SAPBEXHLevel1 2 5" xfId="18770"/>
    <cellStyle name="SAPBEXHLevel1 2 6" xfId="18771"/>
    <cellStyle name="SAPBEXHLevel1 2_CS Indicators" xfId="7369"/>
    <cellStyle name="SAPBEXHLevel1 3" xfId="7370"/>
    <cellStyle name="SAPBEXHLevel1 3 2" xfId="7371"/>
    <cellStyle name="SAPBEXHLevel1 3 2 2" xfId="7372"/>
    <cellStyle name="SAPBEXHLevel1 3 2 2 2" xfId="18772"/>
    <cellStyle name="SAPBEXHLevel1 3 2 2 3" xfId="18773"/>
    <cellStyle name="SAPBEXHLevel1 3 2 2 4" xfId="18774"/>
    <cellStyle name="SAPBEXHLevel1 3 2 3" xfId="18775"/>
    <cellStyle name="SAPBEXHLevel1 3 2 4" xfId="18776"/>
    <cellStyle name="SAPBEXHLevel1 3 2 5" xfId="18777"/>
    <cellStyle name="SAPBEXHLevel1 3 3" xfId="15932"/>
    <cellStyle name="SAPBEXHLevel1 3 3 2" xfId="18778"/>
    <cellStyle name="SAPBEXHLevel1 3 3 3" xfId="18779"/>
    <cellStyle name="SAPBEXHLevel1 3 3 4" xfId="18780"/>
    <cellStyle name="SAPBEXHLevel1 3 4" xfId="18781"/>
    <cellStyle name="SAPBEXHLevel1 3 5" xfId="18782"/>
    <cellStyle name="SAPBEXHLevel1 3 6" xfId="18783"/>
    <cellStyle name="SAPBEXHLevel1 3_CS Indicators" xfId="7373"/>
    <cellStyle name="SAPBEXHLevel1 4" xfId="7374"/>
    <cellStyle name="SAPBEXHLevel1 4 2" xfId="7375"/>
    <cellStyle name="SAPBEXHLevel1 4 2 2" xfId="7376"/>
    <cellStyle name="SAPBEXHLevel1 4 2 2 2" xfId="18784"/>
    <cellStyle name="SAPBEXHLevel1 4 2 2 3" xfId="18785"/>
    <cellStyle name="SAPBEXHLevel1 4 2 2 4" xfId="18786"/>
    <cellStyle name="SAPBEXHLevel1 4 2 3" xfId="18787"/>
    <cellStyle name="SAPBEXHLevel1 4 2 4" xfId="18788"/>
    <cellStyle name="SAPBEXHLevel1 4 2 5" xfId="18789"/>
    <cellStyle name="SAPBEXHLevel1 4 3" xfId="15933"/>
    <cellStyle name="SAPBEXHLevel1 4 3 2" xfId="18790"/>
    <cellStyle name="SAPBEXHLevel1 4 3 3" xfId="18791"/>
    <cellStyle name="SAPBEXHLevel1 4 3 4" xfId="18792"/>
    <cellStyle name="SAPBEXHLevel1 4 4" xfId="18793"/>
    <cellStyle name="SAPBEXHLevel1 4 5" xfId="18794"/>
    <cellStyle name="SAPBEXHLevel1 4 6" xfId="18795"/>
    <cellStyle name="SAPBEXHLevel1 4_CS Indicators" xfId="7377"/>
    <cellStyle name="SAPBEXHLevel1 5" xfId="7378"/>
    <cellStyle name="SAPBEXHLevel1 5 2" xfId="7379"/>
    <cellStyle name="SAPBEXHLevel1 5 3" xfId="18796"/>
    <cellStyle name="SAPBEXHLevel1 5 4" xfId="18797"/>
    <cellStyle name="SAPBEXHLevel1 5 5" xfId="18798"/>
    <cellStyle name="SAPBEXHLevel1 5_1st Quarter 2012 Review" xfId="7380"/>
    <cellStyle name="SAPBEXHLevel1 6" xfId="7381"/>
    <cellStyle name="SAPBEXHLevel1 6 2" xfId="7382"/>
    <cellStyle name="SAPBEXHLevel1 6 2 2" xfId="7383"/>
    <cellStyle name="SAPBEXHLevel1 6 3" xfId="18799"/>
    <cellStyle name="SAPBEXHLevel1 6 4" xfId="18800"/>
    <cellStyle name="SAPBEXHLevel1 6 5" xfId="18801"/>
    <cellStyle name="SAPBEXHLevel1 6_CS Indicators" xfId="7384"/>
    <cellStyle name="SAPBEXHLevel1 7" xfId="7385"/>
    <cellStyle name="SAPBEXHLevel1 8" xfId="7386"/>
    <cellStyle name="SAPBEXHLevel1 9" xfId="7387"/>
    <cellStyle name="SAPBEXHLevel1_03 2012 SAP Data" xfId="7388"/>
    <cellStyle name="SAPBEXHLevel1X" xfId="7389"/>
    <cellStyle name="SAPBEXHLevel1X 10" xfId="7390"/>
    <cellStyle name="SAPBEXHLevel1X 11" xfId="18802"/>
    <cellStyle name="SAPBEXHLevel1X 12" xfId="18803"/>
    <cellStyle name="SAPBEXHLevel1X 13" xfId="18804"/>
    <cellStyle name="SAPBEXHLevel1X 2" xfId="7391"/>
    <cellStyle name="SAPBEXHLevel1X 2 2" xfId="7392"/>
    <cellStyle name="SAPBEXHLevel1X 2 3" xfId="7393"/>
    <cellStyle name="SAPBEXHLevel1X 2_CS Indicators" xfId="7394"/>
    <cellStyle name="SAPBEXHLevel1X 3" xfId="7395"/>
    <cellStyle name="SAPBEXHLevel1X 3 2" xfId="18805"/>
    <cellStyle name="SAPBEXHLevel1X 3 3" xfId="18806"/>
    <cellStyle name="SAPBEXHLevel1X 3 4" xfId="18807"/>
    <cellStyle name="SAPBEXHLevel1X 4" xfId="7396"/>
    <cellStyle name="SAPBEXHLevel1X 4 2" xfId="7397"/>
    <cellStyle name="SAPBEXHLevel1X 4 2 2" xfId="7398"/>
    <cellStyle name="SAPBEXHLevel1X 4 2 2 2" xfId="18808"/>
    <cellStyle name="SAPBEXHLevel1X 4 2 2 3" xfId="18809"/>
    <cellStyle name="SAPBEXHLevel1X 4 2 2 4" xfId="18810"/>
    <cellStyle name="SAPBEXHLevel1X 4 2 3" xfId="18811"/>
    <cellStyle name="SAPBEXHLevel1X 4 2 4" xfId="18812"/>
    <cellStyle name="SAPBEXHLevel1X 4 2 5" xfId="18813"/>
    <cellStyle name="SAPBEXHLevel1X 4 3" xfId="15934"/>
    <cellStyle name="SAPBEXHLevel1X 4 3 2" xfId="18814"/>
    <cellStyle name="SAPBEXHLevel1X 4 3 3" xfId="18815"/>
    <cellStyle name="SAPBEXHLevel1X 4 3 4" xfId="18816"/>
    <cellStyle name="SAPBEXHLevel1X 4 4" xfId="18817"/>
    <cellStyle name="SAPBEXHLevel1X 4 5" xfId="18818"/>
    <cellStyle name="SAPBEXHLevel1X 4 6" xfId="18819"/>
    <cellStyle name="SAPBEXHLevel1X 4_CS Indicators" xfId="7399"/>
    <cellStyle name="SAPBEXHLevel1X 5" xfId="7400"/>
    <cellStyle name="SAPBEXHLevel1X 5 2" xfId="7401"/>
    <cellStyle name="SAPBEXHLevel1X 5 3" xfId="18820"/>
    <cellStyle name="SAPBEXHLevel1X 5 4" xfId="18821"/>
    <cellStyle name="SAPBEXHLevel1X 5 5" xfId="18822"/>
    <cellStyle name="SAPBEXHLevel1X 5_1st Quarter 2012 Review" xfId="7402"/>
    <cellStyle name="SAPBEXHLevel1X 6" xfId="7403"/>
    <cellStyle name="SAPBEXHLevel1X 6 2" xfId="7404"/>
    <cellStyle name="SAPBEXHLevel1X 6 2 2" xfId="7405"/>
    <cellStyle name="SAPBEXHLevel1X 6 3" xfId="18823"/>
    <cellStyle name="SAPBEXHLevel1X 6 4" xfId="18824"/>
    <cellStyle name="SAPBEXHLevel1X 6 5" xfId="18825"/>
    <cellStyle name="SAPBEXHLevel1X 6_CS Indicators" xfId="7406"/>
    <cellStyle name="SAPBEXHLevel1X 7" xfId="7407"/>
    <cellStyle name="SAPBEXHLevel1X 7 2" xfId="18826"/>
    <cellStyle name="SAPBEXHLevel1X 7 3" xfId="18827"/>
    <cellStyle name="SAPBEXHLevel1X 7 4" xfId="18828"/>
    <cellStyle name="SAPBEXHLevel1X 7 5" xfId="18829"/>
    <cellStyle name="SAPBEXHLevel1X 8" xfId="7408"/>
    <cellStyle name="SAPBEXHLevel1X 9" xfId="7409"/>
    <cellStyle name="SAPBEXHLevel1X_03 2012 SAP Data" xfId="7410"/>
    <cellStyle name="SAPBEXHLevel2" xfId="7411"/>
    <cellStyle name="SAPBEXHLevel2 10" xfId="18830"/>
    <cellStyle name="SAPBEXHLevel2 11" xfId="18831"/>
    <cellStyle name="SAPBEXHLevel2 12" xfId="19169"/>
    <cellStyle name="SAPBEXHLevel2 2" xfId="7412"/>
    <cellStyle name="SAPBEXHLevel2 2 2" xfId="7413"/>
    <cellStyle name="SAPBEXHLevel2 2 3" xfId="7414"/>
    <cellStyle name="SAPBEXHLevel2 2 4" xfId="18832"/>
    <cellStyle name="SAPBEXHLevel2 2 5" xfId="18833"/>
    <cellStyle name="SAPBEXHLevel2 2 6" xfId="18834"/>
    <cellStyle name="SAPBEXHLevel2 2_CS Indicators" xfId="7415"/>
    <cellStyle name="SAPBEXHLevel2 3" xfId="7416"/>
    <cellStyle name="SAPBEXHLevel2 3 2" xfId="7417"/>
    <cellStyle name="SAPBEXHLevel2 3 2 2" xfId="7418"/>
    <cellStyle name="SAPBEXHLevel2 3 2 2 2" xfId="18835"/>
    <cellStyle name="SAPBEXHLevel2 3 2 2 3" xfId="18836"/>
    <cellStyle name="SAPBEXHLevel2 3 2 2 4" xfId="18837"/>
    <cellStyle name="SAPBEXHLevel2 3 2 3" xfId="18838"/>
    <cellStyle name="SAPBEXHLevel2 3 2 4" xfId="18839"/>
    <cellStyle name="SAPBEXHLevel2 3 2 5" xfId="18840"/>
    <cellStyle name="SAPBEXHLevel2 3 3" xfId="15935"/>
    <cellStyle name="SAPBEXHLevel2 3 3 2" xfId="18841"/>
    <cellStyle name="SAPBEXHLevel2 3 3 3" xfId="18842"/>
    <cellStyle name="SAPBEXHLevel2 3 3 4" xfId="18843"/>
    <cellStyle name="SAPBEXHLevel2 3 4" xfId="18844"/>
    <cellStyle name="SAPBEXHLevel2 3 5" xfId="18845"/>
    <cellStyle name="SAPBEXHLevel2 3 6" xfId="18846"/>
    <cellStyle name="SAPBEXHLevel2 3_Year to Date" xfId="15936"/>
    <cellStyle name="SAPBEXHLevel2 4" xfId="7419"/>
    <cellStyle name="SAPBEXHLevel2 4 2" xfId="7420"/>
    <cellStyle name="SAPBEXHLevel2 4 2 2" xfId="7421"/>
    <cellStyle name="SAPBEXHLevel2 4 2 2 2" xfId="18847"/>
    <cellStyle name="SAPBEXHLevel2 4 2 2 3" xfId="18848"/>
    <cellStyle name="SAPBEXHLevel2 4 2 2 4" xfId="18849"/>
    <cellStyle name="SAPBEXHLevel2 4 2 3" xfId="18850"/>
    <cellStyle name="SAPBEXHLevel2 4 2 4" xfId="18851"/>
    <cellStyle name="SAPBEXHLevel2 4 2 5" xfId="18852"/>
    <cellStyle name="SAPBEXHLevel2 4 3" xfId="7422"/>
    <cellStyle name="SAPBEXHLevel2 4 3 2" xfId="18853"/>
    <cellStyle name="SAPBEXHLevel2 4 3 3" xfId="18854"/>
    <cellStyle name="SAPBEXHLevel2 4 3 4" xfId="18855"/>
    <cellStyle name="SAPBEXHLevel2 4 4" xfId="18856"/>
    <cellStyle name="SAPBEXHLevel2 4 5" xfId="18857"/>
    <cellStyle name="SAPBEXHLevel2 4 6" xfId="18858"/>
    <cellStyle name="SAPBEXHLevel2 4_CS Indicators" xfId="7423"/>
    <cellStyle name="SAPBEXHLevel2 5" xfId="17800"/>
    <cellStyle name="SAPBEXHLevel2 5 2" xfId="18859"/>
    <cellStyle name="SAPBEXHLevel2 5 3" xfId="18860"/>
    <cellStyle name="SAPBEXHLevel2 5 4" xfId="18861"/>
    <cellStyle name="SAPBEXHLevel2 5 5" xfId="18862"/>
    <cellStyle name="SAPBEXHLevel2 6" xfId="17801"/>
    <cellStyle name="SAPBEXHLevel2 6 2" xfId="18863"/>
    <cellStyle name="SAPBEXHLevel2 6 3" xfId="18864"/>
    <cellStyle name="SAPBEXHLevel2 6 4" xfId="18865"/>
    <cellStyle name="SAPBEXHLevel2 6 5" xfId="18866"/>
    <cellStyle name="SAPBEXHLevel2 7" xfId="17802"/>
    <cellStyle name="SAPBEXHLevel2 8" xfId="17803"/>
    <cellStyle name="SAPBEXHLevel2 9" xfId="18867"/>
    <cellStyle name="SAPBEXHLevel2_03 2012 SAP Data" xfId="7424"/>
    <cellStyle name="SAPBEXHLevel2X" xfId="7425"/>
    <cellStyle name="SAPBEXHLevel2X 10" xfId="7426"/>
    <cellStyle name="SAPBEXHLevel2X 11" xfId="18868"/>
    <cellStyle name="SAPBEXHLevel2X 12" xfId="18869"/>
    <cellStyle name="SAPBEXHLevel2X 13" xfId="18870"/>
    <cellStyle name="SAPBEXHLevel2X 2" xfId="7427"/>
    <cellStyle name="SAPBEXHLevel2X 2 2" xfId="7428"/>
    <cellStyle name="SAPBEXHLevel2X 2 3" xfId="7429"/>
    <cellStyle name="SAPBEXHLevel2X 2_CS Indicators" xfId="7430"/>
    <cellStyle name="SAPBEXHLevel2X 3" xfId="7431"/>
    <cellStyle name="SAPBEXHLevel2X 3 2" xfId="18871"/>
    <cellStyle name="SAPBEXHLevel2X 3 3" xfId="18872"/>
    <cellStyle name="SAPBEXHLevel2X 3 4" xfId="18873"/>
    <cellStyle name="SAPBEXHLevel2X 4" xfId="7432"/>
    <cellStyle name="SAPBEXHLevel2X 4 2" xfId="7433"/>
    <cellStyle name="SAPBEXHLevel2X 4 2 2" xfId="7434"/>
    <cellStyle name="SAPBEXHLevel2X 4 2 2 2" xfId="18874"/>
    <cellStyle name="SAPBEXHLevel2X 4 2 2 3" xfId="18875"/>
    <cellStyle name="SAPBEXHLevel2X 4 2 2 4" xfId="18876"/>
    <cellStyle name="SAPBEXHLevel2X 4 2 3" xfId="18877"/>
    <cellStyle name="SAPBEXHLevel2X 4 2 4" xfId="18878"/>
    <cellStyle name="SAPBEXHLevel2X 4 2 5" xfId="18879"/>
    <cellStyle name="SAPBEXHLevel2X 4 3" xfId="15937"/>
    <cellStyle name="SAPBEXHLevel2X 4 3 2" xfId="18880"/>
    <cellStyle name="SAPBEXHLevel2X 4 3 3" xfId="18881"/>
    <cellStyle name="SAPBEXHLevel2X 4 3 4" xfId="18882"/>
    <cellStyle name="SAPBEXHLevel2X 4 4" xfId="18883"/>
    <cellStyle name="SAPBEXHLevel2X 4 5" xfId="18884"/>
    <cellStyle name="SAPBEXHLevel2X 4 6" xfId="18885"/>
    <cellStyle name="SAPBEXHLevel2X 4_CS Indicators" xfId="7435"/>
    <cellStyle name="SAPBEXHLevel2X 5" xfId="7436"/>
    <cellStyle name="SAPBEXHLevel2X 5 2" xfId="7437"/>
    <cellStyle name="SAPBEXHLevel2X 5 3" xfId="18886"/>
    <cellStyle name="SAPBEXHLevel2X 5 4" xfId="18887"/>
    <cellStyle name="SAPBEXHLevel2X 5 5" xfId="18888"/>
    <cellStyle name="SAPBEXHLevel2X 5_1st Quarter 2012 Review" xfId="7438"/>
    <cellStyle name="SAPBEXHLevel2X 6" xfId="7439"/>
    <cellStyle name="SAPBEXHLevel2X 6 2" xfId="7440"/>
    <cellStyle name="SAPBEXHLevel2X 6 2 2" xfId="7441"/>
    <cellStyle name="SAPBEXHLevel2X 6 3" xfId="18889"/>
    <cellStyle name="SAPBEXHLevel2X 6 4" xfId="18890"/>
    <cellStyle name="SAPBEXHLevel2X 6 5" xfId="18891"/>
    <cellStyle name="SAPBEXHLevel2X 6_CS Indicators" xfId="7442"/>
    <cellStyle name="SAPBEXHLevel2X 7" xfId="7443"/>
    <cellStyle name="SAPBEXHLevel2X 7 2" xfId="18892"/>
    <cellStyle name="SAPBEXHLevel2X 7 3" xfId="18893"/>
    <cellStyle name="SAPBEXHLevel2X 7 4" xfId="18894"/>
    <cellStyle name="SAPBEXHLevel2X 7 5" xfId="18895"/>
    <cellStyle name="SAPBEXHLevel2X 8" xfId="7444"/>
    <cellStyle name="SAPBEXHLevel2X 9" xfId="7445"/>
    <cellStyle name="SAPBEXHLevel2X_03 2012 SAP Data" xfId="7446"/>
    <cellStyle name="SAPBEXHLevel3" xfId="7447"/>
    <cellStyle name="SAPBEXHLevel3 10" xfId="7448"/>
    <cellStyle name="SAPBEXHLevel3 11" xfId="18896"/>
    <cellStyle name="SAPBEXHLevel3 12" xfId="18897"/>
    <cellStyle name="SAPBEXHLevel3 13" xfId="18898"/>
    <cellStyle name="SAPBEXHLevel3 14" xfId="19167"/>
    <cellStyle name="SAPBEXHLevel3 2" xfId="7449"/>
    <cellStyle name="SAPBEXHLevel3 2 2" xfId="7450"/>
    <cellStyle name="SAPBEXHLevel3 2 3" xfId="7451"/>
    <cellStyle name="SAPBEXHLevel3 2 4" xfId="18899"/>
    <cellStyle name="SAPBEXHLevel3 2 5" xfId="18900"/>
    <cellStyle name="SAPBEXHLevel3 2 6" xfId="18901"/>
    <cellStyle name="SAPBEXHLevel3 2_CS Indicators" xfId="7452"/>
    <cellStyle name="SAPBEXHLevel3 3" xfId="7453"/>
    <cellStyle name="SAPBEXHLevel3 3 2" xfId="7454"/>
    <cellStyle name="SAPBEXHLevel3 3 2 2" xfId="7455"/>
    <cellStyle name="SAPBEXHLevel3 3 2 2 2" xfId="18902"/>
    <cellStyle name="SAPBEXHLevel3 3 2 2 3" xfId="18903"/>
    <cellStyle name="SAPBEXHLevel3 3 2 2 4" xfId="18904"/>
    <cellStyle name="SAPBEXHLevel3 3 2 3" xfId="18905"/>
    <cellStyle name="SAPBEXHLevel3 3 2 4" xfId="18906"/>
    <cellStyle name="SAPBEXHLevel3 3 2 5" xfId="18907"/>
    <cellStyle name="SAPBEXHLevel3 3 3" xfId="15938"/>
    <cellStyle name="SAPBEXHLevel3 3 3 2" xfId="18908"/>
    <cellStyle name="SAPBEXHLevel3 3 3 3" xfId="18909"/>
    <cellStyle name="SAPBEXHLevel3 3 3 4" xfId="18910"/>
    <cellStyle name="SAPBEXHLevel3 3 4" xfId="18911"/>
    <cellStyle name="SAPBEXHLevel3 3 5" xfId="18912"/>
    <cellStyle name="SAPBEXHLevel3 3 6" xfId="18913"/>
    <cellStyle name="SAPBEXHLevel3 3_CS Indicators" xfId="7456"/>
    <cellStyle name="SAPBEXHLevel3 4" xfId="7457"/>
    <cellStyle name="SAPBEXHLevel3 4 2" xfId="7458"/>
    <cellStyle name="SAPBEXHLevel3 4 2 2" xfId="7459"/>
    <cellStyle name="SAPBEXHLevel3 4 2 2 2" xfId="18914"/>
    <cellStyle name="SAPBEXHLevel3 4 2 2 3" xfId="18915"/>
    <cellStyle name="SAPBEXHLevel3 4 2 2 4" xfId="18916"/>
    <cellStyle name="SAPBEXHLevel3 4 2 3" xfId="18917"/>
    <cellStyle name="SAPBEXHLevel3 4 2 4" xfId="18918"/>
    <cellStyle name="SAPBEXHLevel3 4 2 5" xfId="18919"/>
    <cellStyle name="SAPBEXHLevel3 4 3" xfId="15939"/>
    <cellStyle name="SAPBEXHLevel3 4 3 2" xfId="18920"/>
    <cellStyle name="SAPBEXHLevel3 4 3 3" xfId="18921"/>
    <cellStyle name="SAPBEXHLevel3 4 3 4" xfId="18922"/>
    <cellStyle name="SAPBEXHLevel3 4 4" xfId="18923"/>
    <cellStyle name="SAPBEXHLevel3 4 5" xfId="18924"/>
    <cellStyle name="SAPBEXHLevel3 4 6" xfId="18925"/>
    <cellStyle name="SAPBEXHLevel3 4_CS Indicators" xfId="7460"/>
    <cellStyle name="SAPBEXHLevel3 5" xfId="7461"/>
    <cellStyle name="SAPBEXHLevel3 5 2" xfId="7462"/>
    <cellStyle name="SAPBEXHLevel3 5 3" xfId="18926"/>
    <cellStyle name="SAPBEXHLevel3 5 4" xfId="18927"/>
    <cellStyle name="SAPBEXHLevel3 5 5" xfId="18928"/>
    <cellStyle name="SAPBEXHLevel3 5_1st Quarter 2012 Review" xfId="7463"/>
    <cellStyle name="SAPBEXHLevel3 6" xfId="7464"/>
    <cellStyle name="SAPBEXHLevel3 6 2" xfId="7465"/>
    <cellStyle name="SAPBEXHLevel3 6 2 2" xfId="7466"/>
    <cellStyle name="SAPBEXHLevel3 6 3" xfId="18929"/>
    <cellStyle name="SAPBEXHLevel3 6 4" xfId="18930"/>
    <cellStyle name="SAPBEXHLevel3 6 5" xfId="18931"/>
    <cellStyle name="SAPBEXHLevel3 6_CS Indicators" xfId="7467"/>
    <cellStyle name="SAPBEXHLevel3 7" xfId="7468"/>
    <cellStyle name="SAPBEXHLevel3 8" xfId="7469"/>
    <cellStyle name="SAPBEXHLevel3 9" xfId="7470"/>
    <cellStyle name="SAPBEXHLevel3_03 2012 SAP Data" xfId="7471"/>
    <cellStyle name="SAPBEXHLevel3X" xfId="7472"/>
    <cellStyle name="SAPBEXHLevel3X 10" xfId="7473"/>
    <cellStyle name="SAPBEXHLevel3X 11" xfId="18932"/>
    <cellStyle name="SAPBEXHLevel3X 12" xfId="18933"/>
    <cellStyle name="SAPBEXHLevel3X 13" xfId="18934"/>
    <cellStyle name="SAPBEXHLevel3X 2" xfId="7474"/>
    <cellStyle name="SAPBEXHLevel3X 2 2" xfId="7475"/>
    <cellStyle name="SAPBEXHLevel3X 2 3" xfId="7476"/>
    <cellStyle name="SAPBEXHLevel3X 2_CS Indicators" xfId="7477"/>
    <cellStyle name="SAPBEXHLevel3X 3" xfId="7478"/>
    <cellStyle name="SAPBEXHLevel3X 3 2" xfId="18935"/>
    <cellStyle name="SAPBEXHLevel3X 3 3" xfId="18936"/>
    <cellStyle name="SAPBEXHLevel3X 3 4" xfId="18937"/>
    <cellStyle name="SAPBEXHLevel3X 4" xfId="7479"/>
    <cellStyle name="SAPBEXHLevel3X 4 2" xfId="7480"/>
    <cellStyle name="SAPBEXHLevel3X 4 2 2" xfId="7481"/>
    <cellStyle name="SAPBEXHLevel3X 4 2 2 2" xfId="18938"/>
    <cellStyle name="SAPBEXHLevel3X 4 2 2 3" xfId="18939"/>
    <cellStyle name="SAPBEXHLevel3X 4 2 2 4" xfId="18940"/>
    <cellStyle name="SAPBEXHLevel3X 4 2 3" xfId="18941"/>
    <cellStyle name="SAPBEXHLevel3X 4 2 4" xfId="18942"/>
    <cellStyle name="SAPBEXHLevel3X 4 2 5" xfId="18943"/>
    <cellStyle name="SAPBEXHLevel3X 4 3" xfId="15940"/>
    <cellStyle name="SAPBEXHLevel3X 4 3 2" xfId="18944"/>
    <cellStyle name="SAPBEXHLevel3X 4 3 3" xfId="18945"/>
    <cellStyle name="SAPBEXHLevel3X 4 3 4" xfId="18946"/>
    <cellStyle name="SAPBEXHLevel3X 4 4" xfId="18947"/>
    <cellStyle name="SAPBEXHLevel3X 4 5" xfId="18948"/>
    <cellStyle name="SAPBEXHLevel3X 4 6" xfId="18949"/>
    <cellStyle name="SAPBEXHLevel3X 4_CS Indicators" xfId="7482"/>
    <cellStyle name="SAPBEXHLevel3X 5" xfId="7483"/>
    <cellStyle name="SAPBEXHLevel3X 5 2" xfId="7484"/>
    <cellStyle name="SAPBEXHLevel3X 5 3" xfId="18950"/>
    <cellStyle name="SAPBEXHLevel3X 5 4" xfId="18951"/>
    <cellStyle name="SAPBEXHLevel3X 5 5" xfId="18952"/>
    <cellStyle name="SAPBEXHLevel3X 5_1st Quarter 2012 Review" xfId="7485"/>
    <cellStyle name="SAPBEXHLevel3X 6" xfId="7486"/>
    <cellStyle name="SAPBEXHLevel3X 6 2" xfId="7487"/>
    <cellStyle name="SAPBEXHLevel3X 6 2 2" xfId="7488"/>
    <cellStyle name="SAPBEXHLevel3X 6 3" xfId="18953"/>
    <cellStyle name="SAPBEXHLevel3X 6 4" xfId="18954"/>
    <cellStyle name="SAPBEXHLevel3X 6 5" xfId="18955"/>
    <cellStyle name="SAPBEXHLevel3X 6_CS Indicators" xfId="7489"/>
    <cellStyle name="SAPBEXHLevel3X 7" xfId="7490"/>
    <cellStyle name="SAPBEXHLevel3X 7 2" xfId="18956"/>
    <cellStyle name="SAPBEXHLevel3X 7 3" xfId="18957"/>
    <cellStyle name="SAPBEXHLevel3X 7 4" xfId="18958"/>
    <cellStyle name="SAPBEXHLevel3X 7 5" xfId="18959"/>
    <cellStyle name="SAPBEXHLevel3X 8" xfId="7491"/>
    <cellStyle name="SAPBEXHLevel3X 9" xfId="7492"/>
    <cellStyle name="SAPBEXHLevel3X_03 2012 SAP Data" xfId="7493"/>
    <cellStyle name="SAPBEXinputData" xfId="7494"/>
    <cellStyle name="SAPBEXinputData 2" xfId="7495"/>
    <cellStyle name="SAPBEXinputData 2 2" xfId="7496"/>
    <cellStyle name="SAPBEXinputData 2 3" xfId="7497"/>
    <cellStyle name="SAPBEXinputData 2_CS Indicators" xfId="7498"/>
    <cellStyle name="SAPBEXinputData 3" xfId="7499"/>
    <cellStyle name="SAPBEXinputData 4" xfId="7500"/>
    <cellStyle name="SAPBEXinputData 4 2" xfId="7501"/>
    <cellStyle name="SAPBEXinputData 4 2 2" xfId="15941"/>
    <cellStyle name="SAPBEXinputData 4 3" xfId="15942"/>
    <cellStyle name="SAPBEXinputData 4 3 2" xfId="15943"/>
    <cellStyle name="SAPBEXinputData 4 3 2 2" xfId="18960"/>
    <cellStyle name="SAPBEXinputData 4 3 2 3" xfId="18961"/>
    <cellStyle name="SAPBEXinputData 4 3 2 4" xfId="18962"/>
    <cellStyle name="SAPBEXinputData 4 3 2 5" xfId="18963"/>
    <cellStyle name="SAPBEXinputData 4 3 3" xfId="18964"/>
    <cellStyle name="SAPBEXinputData 4 3 4" xfId="18965"/>
    <cellStyle name="SAPBEXinputData 4 3 5" xfId="18966"/>
    <cellStyle name="SAPBEXinputData 4 3 6" xfId="18967"/>
    <cellStyle name="SAPBEXinputData 4 4" xfId="15944"/>
    <cellStyle name="SAPBEXinputData 4 4 2" xfId="18968"/>
    <cellStyle name="SAPBEXinputData 4 4 3" xfId="18969"/>
    <cellStyle name="SAPBEXinputData 4 4 4" xfId="18970"/>
    <cellStyle name="SAPBEXinputData 4 4 5" xfId="18971"/>
    <cellStyle name="SAPBEXinputData 4_CS Indicators" xfId="7502"/>
    <cellStyle name="SAPBEXinputData 5" xfId="7503"/>
    <cellStyle name="SAPBEXinputData 5 2" xfId="7504"/>
    <cellStyle name="SAPBEXinputData 5 2 2" xfId="15945"/>
    <cellStyle name="SAPBEXinputData 5 2 2 2" xfId="18972"/>
    <cellStyle name="SAPBEXinputData 5 2 2 3" xfId="18973"/>
    <cellStyle name="SAPBEXinputData 5 2 2 4" xfId="18974"/>
    <cellStyle name="SAPBEXinputData 5 2 2 5" xfId="18975"/>
    <cellStyle name="SAPBEXinputData 5 2 3" xfId="18976"/>
    <cellStyle name="SAPBEXinputData 5 2 4" xfId="18977"/>
    <cellStyle name="SAPBEXinputData 5 2 5" xfId="18978"/>
    <cellStyle name="SAPBEXinputData 5 2 6" xfId="18979"/>
    <cellStyle name="SAPBEXinputData 5 3" xfId="15946"/>
    <cellStyle name="SAPBEXinputData 5 3 2" xfId="18980"/>
    <cellStyle name="SAPBEXinputData 5 3 3" xfId="18981"/>
    <cellStyle name="SAPBEXinputData 5 3 4" xfId="18982"/>
    <cellStyle name="SAPBEXinputData 5 3 5" xfId="18983"/>
    <cellStyle name="SAPBEXinputData 6" xfId="7505"/>
    <cellStyle name="SAPBEXinputData 6 2" xfId="7506"/>
    <cellStyle name="SAPBEXinputData 6 2 2" xfId="15947"/>
    <cellStyle name="SAPBEXinputData 6 2 2 2" xfId="18984"/>
    <cellStyle name="SAPBEXinputData 6 2 2 3" xfId="18985"/>
    <cellStyle name="SAPBEXinputData 6 2 2 4" xfId="18986"/>
    <cellStyle name="SAPBEXinputData 6 2 2 5" xfId="18987"/>
    <cellStyle name="SAPBEXinputData 6 2 3" xfId="18988"/>
    <cellStyle name="SAPBEXinputData 6 2 4" xfId="18989"/>
    <cellStyle name="SAPBEXinputData 6 2 5" xfId="18990"/>
    <cellStyle name="SAPBEXinputData 6 2 6" xfId="18991"/>
    <cellStyle name="SAPBEXinputData 6 3" xfId="15948"/>
    <cellStyle name="SAPBEXinputData 6 3 2" xfId="18992"/>
    <cellStyle name="SAPBEXinputData 6 3 3" xfId="18993"/>
    <cellStyle name="SAPBEXinputData 6 3 4" xfId="18994"/>
    <cellStyle name="SAPBEXinputData 6 3 5" xfId="18995"/>
    <cellStyle name="SAPBEXinputData 7" xfId="7507"/>
    <cellStyle name="SAPBEXinputData 7 2" xfId="15949"/>
    <cellStyle name="SAPBEXinputData 8" xfId="7508"/>
    <cellStyle name="SAPBEXinputData 9" xfId="15950"/>
    <cellStyle name="SAPBEXinputData_04 2012 CS MOPR Report" xfId="7509"/>
    <cellStyle name="SAPBEXItemHeader" xfId="7510"/>
    <cellStyle name="SAPBEXItemHeader 10" xfId="19163"/>
    <cellStyle name="SAPBEXItemHeader 2" xfId="17804"/>
    <cellStyle name="SAPBEXItemHeader 3" xfId="17805"/>
    <cellStyle name="SAPBEXItemHeader 4" xfId="17806"/>
    <cellStyle name="SAPBEXItemHeader 5" xfId="17807"/>
    <cellStyle name="SAPBEXItemHeader 6" xfId="17808"/>
    <cellStyle name="SAPBEXItemHeader 7" xfId="18996"/>
    <cellStyle name="SAPBEXItemHeader 8" xfId="18997"/>
    <cellStyle name="SAPBEXItemHeader 9" xfId="18998"/>
    <cellStyle name="SAPBEXresData" xfId="7511"/>
    <cellStyle name="SAPBEXresData 10" xfId="18999"/>
    <cellStyle name="SAPBEXresData 11" xfId="19000"/>
    <cellStyle name="SAPBEXresData 12" xfId="19001"/>
    <cellStyle name="SAPBEXresData 13" xfId="19002"/>
    <cellStyle name="SAPBEXresData 2" xfId="7512"/>
    <cellStyle name="SAPBEXresData 2 2" xfId="7513"/>
    <cellStyle name="SAPBEXresData 2_CS Indicators" xfId="7514"/>
    <cellStyle name="SAPBEXresData 3" xfId="7515"/>
    <cellStyle name="SAPBEXresData 3 2" xfId="19003"/>
    <cellStyle name="SAPBEXresData 3 3" xfId="19004"/>
    <cellStyle name="SAPBEXresData 3 4" xfId="19005"/>
    <cellStyle name="SAPBEXresData 4" xfId="7516"/>
    <cellStyle name="SAPBEXresData 4 2" xfId="7517"/>
    <cellStyle name="SAPBEXresData 4 3" xfId="19006"/>
    <cellStyle name="SAPBEXresData 4 4" xfId="19007"/>
    <cellStyle name="SAPBEXresData 4 5" xfId="19008"/>
    <cellStyle name="SAPBEXresData 5" xfId="17809"/>
    <cellStyle name="SAPBEXresData 5 2" xfId="19009"/>
    <cellStyle name="SAPBEXresData 5 3" xfId="19010"/>
    <cellStyle name="SAPBEXresData 5 4" xfId="19011"/>
    <cellStyle name="SAPBEXresData 5 5" xfId="19012"/>
    <cellStyle name="SAPBEXresData 6" xfId="17810"/>
    <cellStyle name="SAPBEXresData 7" xfId="17811"/>
    <cellStyle name="SAPBEXresData 8" xfId="19013"/>
    <cellStyle name="SAPBEXresData 9" xfId="19014"/>
    <cellStyle name="SAPBEXresData_1st Quarter 2012 Review" xfId="7518"/>
    <cellStyle name="SAPBEXresDataEmph" xfId="7519"/>
    <cellStyle name="SAPBEXresDataEmph 10" xfId="19015"/>
    <cellStyle name="SAPBEXresDataEmph 11" xfId="19016"/>
    <cellStyle name="SAPBEXresDataEmph 12" xfId="19017"/>
    <cellStyle name="SAPBEXresDataEmph 2" xfId="7520"/>
    <cellStyle name="SAPBEXresDataEmph 2 2" xfId="7521"/>
    <cellStyle name="SAPBEXresDataEmph 2_CS Indicators" xfId="7522"/>
    <cellStyle name="SAPBEXresDataEmph 3" xfId="7523"/>
    <cellStyle name="SAPBEXresDataEmph 3 2" xfId="19018"/>
    <cellStyle name="SAPBEXresDataEmph 3 3" xfId="19019"/>
    <cellStyle name="SAPBEXresDataEmph 3 4" xfId="19020"/>
    <cellStyle name="SAPBEXresDataEmph 4" xfId="7524"/>
    <cellStyle name="SAPBEXresDataEmph 4 2" xfId="7525"/>
    <cellStyle name="SAPBEXresDataEmph 4 3" xfId="19021"/>
    <cellStyle name="SAPBEXresDataEmph 4 4" xfId="19022"/>
    <cellStyle name="SAPBEXresDataEmph 4 5" xfId="19023"/>
    <cellStyle name="SAPBEXresDataEmph 5" xfId="15951"/>
    <cellStyle name="SAPBEXresDataEmph 5 2" xfId="19024"/>
    <cellStyle name="SAPBEXresDataEmph 5 3" xfId="19025"/>
    <cellStyle name="SAPBEXresDataEmph 5 4" xfId="19026"/>
    <cellStyle name="SAPBEXresDataEmph 5 5" xfId="19027"/>
    <cellStyle name="SAPBEXresDataEmph 6" xfId="19028"/>
    <cellStyle name="SAPBEXresDataEmph 6 2" xfId="19029"/>
    <cellStyle name="SAPBEXresDataEmph 6 3" xfId="19030"/>
    <cellStyle name="SAPBEXresDataEmph 6 4" xfId="19031"/>
    <cellStyle name="SAPBEXresDataEmph 7" xfId="19032"/>
    <cellStyle name="SAPBEXresDataEmph 8" xfId="19033"/>
    <cellStyle name="SAPBEXresDataEmph 9" xfId="19034"/>
    <cellStyle name="SAPBEXresDataEmph_1st Quarter 2012 Review" xfId="7526"/>
    <cellStyle name="SAPBEXresItem" xfId="7527"/>
    <cellStyle name="SAPBEXresItem 10" xfId="19035"/>
    <cellStyle name="SAPBEXresItem 11" xfId="19036"/>
    <cellStyle name="SAPBEXresItem 12" xfId="19037"/>
    <cellStyle name="SAPBEXresItem 13" xfId="19038"/>
    <cellStyle name="SAPBEXresItem 2" xfId="7528"/>
    <cellStyle name="SAPBEXresItem 2 2" xfId="7529"/>
    <cellStyle name="SAPBEXresItem 2_CS Indicators" xfId="7530"/>
    <cellStyle name="SAPBEXresItem 3" xfId="7531"/>
    <cellStyle name="SAPBEXresItem 3 2" xfId="19039"/>
    <cellStyle name="SAPBEXresItem 3 3" xfId="19040"/>
    <cellStyle name="SAPBEXresItem 3 4" xfId="19041"/>
    <cellStyle name="SAPBEXresItem 4" xfId="7532"/>
    <cellStyle name="SAPBEXresItem 4 2" xfId="7533"/>
    <cellStyle name="SAPBEXresItem 4 3" xfId="19042"/>
    <cellStyle name="SAPBEXresItem 4 4" xfId="19043"/>
    <cellStyle name="SAPBEXresItem 4 5" xfId="19044"/>
    <cellStyle name="SAPBEXresItem 5" xfId="17812"/>
    <cellStyle name="SAPBEXresItem 5 2" xfId="19045"/>
    <cellStyle name="SAPBEXresItem 5 3" xfId="19046"/>
    <cellStyle name="SAPBEXresItem 5 4" xfId="19047"/>
    <cellStyle name="SAPBEXresItem 5 5" xfId="19048"/>
    <cellStyle name="SAPBEXresItem 6" xfId="17813"/>
    <cellStyle name="SAPBEXresItem 7" xfId="17814"/>
    <cellStyle name="SAPBEXresItem 8" xfId="19049"/>
    <cellStyle name="SAPBEXresItem 9" xfId="19050"/>
    <cellStyle name="SAPBEXresItem_1st Quarter 2012 Review" xfId="7534"/>
    <cellStyle name="SAPBEXresItemX" xfId="7535"/>
    <cellStyle name="SAPBEXresItemX 10" xfId="19051"/>
    <cellStyle name="SAPBEXresItemX 11" xfId="19052"/>
    <cellStyle name="SAPBEXresItemX 12" xfId="19053"/>
    <cellStyle name="SAPBEXresItemX 13" xfId="19054"/>
    <cellStyle name="SAPBEXresItemX 2" xfId="7536"/>
    <cellStyle name="SAPBEXresItemX 2 2" xfId="7537"/>
    <cellStyle name="SAPBEXresItemX 2_CS Indicators" xfId="7538"/>
    <cellStyle name="SAPBEXresItemX 3" xfId="7539"/>
    <cellStyle name="SAPBEXresItemX 3 2" xfId="19055"/>
    <cellStyle name="SAPBEXresItemX 3 3" xfId="19056"/>
    <cellStyle name="SAPBEXresItemX 3 4" xfId="19057"/>
    <cellStyle name="SAPBEXresItemX 4" xfId="7540"/>
    <cellStyle name="SAPBEXresItemX 4 2" xfId="7541"/>
    <cellStyle name="SAPBEXresItemX 4 3" xfId="19058"/>
    <cellStyle name="SAPBEXresItemX 4 4" xfId="19059"/>
    <cellStyle name="SAPBEXresItemX 4 5" xfId="19060"/>
    <cellStyle name="SAPBEXresItemX 5" xfId="17815"/>
    <cellStyle name="SAPBEXresItemX 5 2" xfId="19061"/>
    <cellStyle name="SAPBEXresItemX 5 3" xfId="19062"/>
    <cellStyle name="SAPBEXresItemX 5 4" xfId="19063"/>
    <cellStyle name="SAPBEXresItemX 5 5" xfId="19064"/>
    <cellStyle name="SAPBEXresItemX 6" xfId="17816"/>
    <cellStyle name="SAPBEXresItemX 7" xfId="17817"/>
    <cellStyle name="SAPBEXresItemX 8" xfId="19065"/>
    <cellStyle name="SAPBEXresItemX 9" xfId="19066"/>
    <cellStyle name="SAPBEXresItemX_1st Quarter 2012 Review" xfId="7542"/>
    <cellStyle name="SAPBEXstdData" xfId="7543"/>
    <cellStyle name="SAPBEXstdData 10" xfId="19067"/>
    <cellStyle name="SAPBEXstdData 11" xfId="19068"/>
    <cellStyle name="SAPBEXstdData 12" xfId="19069"/>
    <cellStyle name="SAPBEXstdData 13" xfId="19168"/>
    <cellStyle name="SAPBEXstdData 2" xfId="7544"/>
    <cellStyle name="SAPBEXstdData 2 2" xfId="7545"/>
    <cellStyle name="SAPBEXstdData 2 3" xfId="19070"/>
    <cellStyle name="SAPBEXstdData 2 4" xfId="19071"/>
    <cellStyle name="SAPBEXstdData 2 5" xfId="19072"/>
    <cellStyle name="SAPBEXstdData 2_CS Indicators" xfId="7546"/>
    <cellStyle name="SAPBEXstdData 3" xfId="7547"/>
    <cellStyle name="SAPBEXstdData 3 2" xfId="7548"/>
    <cellStyle name="SAPBEXstdData 3 2 2" xfId="7549"/>
    <cellStyle name="SAPBEXstdData 3 2 3" xfId="19073"/>
    <cellStyle name="SAPBEXstdData 3 2 4" xfId="19074"/>
    <cellStyle name="SAPBEXstdData 3 2 5" xfId="19075"/>
    <cellStyle name="SAPBEXstdData 3 3" xfId="7550"/>
    <cellStyle name="SAPBEXstdData 3 3 2" xfId="7551"/>
    <cellStyle name="SAPBEXstdData 3 4" xfId="19076"/>
    <cellStyle name="SAPBEXstdData 3 5" xfId="19077"/>
    <cellStyle name="SAPBEXstdData 3 6" xfId="19078"/>
    <cellStyle name="SAPBEXstdData 3_Year to Date" xfId="15952"/>
    <cellStyle name="SAPBEXstdData 4" xfId="7552"/>
    <cellStyle name="SAPBEXstdData 4 2" xfId="7553"/>
    <cellStyle name="SAPBEXstdData 4 3" xfId="19079"/>
    <cellStyle name="SAPBEXstdData 4 4" xfId="19080"/>
    <cellStyle name="SAPBEXstdData 4 5" xfId="19081"/>
    <cellStyle name="SAPBEXstdData 5" xfId="7554"/>
    <cellStyle name="SAPBEXstdData 6" xfId="17818"/>
    <cellStyle name="SAPBEXstdData 6 2" xfId="19082"/>
    <cellStyle name="SAPBEXstdData 7" xfId="17819"/>
    <cellStyle name="SAPBEXstdData 7 2" xfId="19083"/>
    <cellStyle name="SAPBEXstdData 8" xfId="17820"/>
    <cellStyle name="SAPBEXstdData 9" xfId="17821"/>
    <cellStyle name="SAPBEXstdData_1st Quarter 2012 Review" xfId="7555"/>
    <cellStyle name="SAPBEXstdDataEmph" xfId="7556"/>
    <cellStyle name="SAPBEXstdDataEmph 10" xfId="19084"/>
    <cellStyle name="SAPBEXstdDataEmph 11" xfId="19085"/>
    <cellStyle name="SAPBEXstdDataEmph 12" xfId="19086"/>
    <cellStyle name="SAPBEXstdDataEmph 13" xfId="19087"/>
    <cellStyle name="SAPBEXstdDataEmph 2" xfId="7557"/>
    <cellStyle name="SAPBEXstdDataEmph 2 2" xfId="7558"/>
    <cellStyle name="SAPBEXstdDataEmph 2_CS Indicators" xfId="7559"/>
    <cellStyle name="SAPBEXstdDataEmph 3" xfId="7560"/>
    <cellStyle name="SAPBEXstdDataEmph 3 2" xfId="19088"/>
    <cellStyle name="SAPBEXstdDataEmph 3 3" xfId="19089"/>
    <cellStyle name="SAPBEXstdDataEmph 3 4" xfId="19090"/>
    <cellStyle name="SAPBEXstdDataEmph 4" xfId="17822"/>
    <cellStyle name="SAPBEXstdDataEmph 4 2" xfId="19091"/>
    <cellStyle name="SAPBEXstdDataEmph 4 3" xfId="19092"/>
    <cellStyle name="SAPBEXstdDataEmph 4 4" xfId="19093"/>
    <cellStyle name="SAPBEXstdDataEmph 4 5" xfId="19094"/>
    <cellStyle name="SAPBEXstdDataEmph 5" xfId="17823"/>
    <cellStyle name="SAPBEXstdDataEmph 6" xfId="17824"/>
    <cellStyle name="SAPBEXstdDataEmph 7" xfId="17825"/>
    <cellStyle name="SAPBEXstdDataEmph 8" xfId="19095"/>
    <cellStyle name="SAPBEXstdDataEmph 9" xfId="19096"/>
    <cellStyle name="SAPBEXstdDataEmph_1st Quarter 2012 Review" xfId="7561"/>
    <cellStyle name="SAPBEXstdItem" xfId="7562"/>
    <cellStyle name="SAPBEXstdItem 10" xfId="19097"/>
    <cellStyle name="SAPBEXstdItem 10 2" xfId="19165"/>
    <cellStyle name="SAPBEXstdItem 11" xfId="19098"/>
    <cellStyle name="SAPBEXstdItem 2" xfId="7563"/>
    <cellStyle name="SAPBEXstdItem 2 2" xfId="7564"/>
    <cellStyle name="SAPBEXstdItem 2 3" xfId="19099"/>
    <cellStyle name="SAPBEXstdItem 2 4" xfId="19100"/>
    <cellStyle name="SAPBEXstdItem 2 5" xfId="19101"/>
    <cellStyle name="SAPBEXstdItem 2_CS Indicators" xfId="7565"/>
    <cellStyle name="SAPBEXstdItem 3" xfId="7566"/>
    <cellStyle name="SAPBEXstdItem 3 2" xfId="19102"/>
    <cellStyle name="SAPBEXstdItem 3 3" xfId="19103"/>
    <cellStyle name="SAPBEXstdItem 3 4" xfId="19104"/>
    <cellStyle name="SAPBEXstdItem 4" xfId="7567"/>
    <cellStyle name="SAPBEXstdItem 4 2" xfId="7568"/>
    <cellStyle name="SAPBEXstdItem 5" xfId="17826"/>
    <cellStyle name="SAPBEXstdItem 6" xfId="17827"/>
    <cellStyle name="SAPBEXstdItem 7" xfId="17828"/>
    <cellStyle name="SAPBEXstdItem 8" xfId="17829"/>
    <cellStyle name="SAPBEXstdItem 9" xfId="19105"/>
    <cellStyle name="SAPBEXstdItem_1st Quarter 2012 Review" xfId="7569"/>
    <cellStyle name="SAPBEXstdItemX" xfId="7570"/>
    <cellStyle name="SAPBEXstdItemX 10" xfId="19106"/>
    <cellStyle name="SAPBEXstdItemX 11" xfId="19107"/>
    <cellStyle name="SAPBEXstdItemX 12" xfId="19108"/>
    <cellStyle name="SAPBEXstdItemX 13" xfId="19109"/>
    <cellStyle name="SAPBEXstdItemX 2" xfId="7571"/>
    <cellStyle name="SAPBEXstdItemX 2 2" xfId="7572"/>
    <cellStyle name="SAPBEXstdItemX 2_CS Indicators" xfId="7573"/>
    <cellStyle name="SAPBEXstdItemX 3" xfId="7574"/>
    <cellStyle name="SAPBEXstdItemX 3 2" xfId="19110"/>
    <cellStyle name="SAPBEXstdItemX 3 3" xfId="19111"/>
    <cellStyle name="SAPBEXstdItemX 3 4" xfId="19112"/>
    <cellStyle name="SAPBEXstdItemX 4" xfId="7575"/>
    <cellStyle name="SAPBEXstdItemX 4 2" xfId="7576"/>
    <cellStyle name="SAPBEXstdItemX 4 3" xfId="19113"/>
    <cellStyle name="SAPBEXstdItemX 4 4" xfId="19114"/>
    <cellStyle name="SAPBEXstdItemX 4 5" xfId="19115"/>
    <cellStyle name="SAPBEXstdItemX 5" xfId="7577"/>
    <cellStyle name="SAPBEXstdItemX 6" xfId="17830"/>
    <cellStyle name="SAPBEXstdItemX 7" xfId="17831"/>
    <cellStyle name="SAPBEXstdItemX 8" xfId="19116"/>
    <cellStyle name="SAPBEXstdItemX 9" xfId="19117"/>
    <cellStyle name="SAPBEXstdItemX_1st Quarter 2012 Review" xfId="7578"/>
    <cellStyle name="SAPBEXtitle" xfId="7579"/>
    <cellStyle name="SAPBEXtitle 2" xfId="7580"/>
    <cellStyle name="SAPBEXtitle 2 2" xfId="15953"/>
    <cellStyle name="SAPBEXtitle 3" xfId="7581"/>
    <cellStyle name="SAPBEXtitle 4" xfId="17832"/>
    <cellStyle name="SAPBEXtitle 5" xfId="17833"/>
    <cellStyle name="SAPBEXtitle 6" xfId="17834"/>
    <cellStyle name="SAPBEXtitle 7" xfId="19118"/>
    <cellStyle name="SAPBEXtitle 8" xfId="19119"/>
    <cellStyle name="SAPBEXtitle 9" xfId="19120"/>
    <cellStyle name="SAPBEXtitle_April 2012 - Infrastructure" xfId="7582"/>
    <cellStyle name="SAPBEXunassignedItem" xfId="7583"/>
    <cellStyle name="SAPBEXunassignedItem 2" xfId="15954"/>
    <cellStyle name="SAPBEXunassignedItem 2 2" xfId="19121"/>
    <cellStyle name="SAPBEXunassignedItem 2 3" xfId="19122"/>
    <cellStyle name="SAPBEXunassignedItem 2 4" xfId="19123"/>
    <cellStyle name="SAPBEXunassignedItem 2 5" xfId="19124"/>
    <cellStyle name="SAPBEXunassignedItem 3" xfId="17835"/>
    <cellStyle name="SAPBEXunassignedItem 4" xfId="17836"/>
    <cellStyle name="SAPBEXundefined" xfId="7584"/>
    <cellStyle name="SAPBEXundefined 10" xfId="19125"/>
    <cellStyle name="SAPBEXundefined 11" xfId="19126"/>
    <cellStyle name="SAPBEXundefined 12" xfId="19127"/>
    <cellStyle name="SAPBEXundefined 2" xfId="7585"/>
    <cellStyle name="SAPBEXundefined 2 2" xfId="7586"/>
    <cellStyle name="SAPBEXundefined 2 3" xfId="7587"/>
    <cellStyle name="SAPBEXundefined 2_CS Indicators" xfId="7588"/>
    <cellStyle name="SAPBEXundefined 3" xfId="7589"/>
    <cellStyle name="SAPBEXundefined 4" xfId="17837"/>
    <cellStyle name="SAPBEXundefined 5" xfId="17838"/>
    <cellStyle name="SAPBEXundefined 6" xfId="17839"/>
    <cellStyle name="SAPBEXundefined 7" xfId="17840"/>
    <cellStyle name="SAPBEXundefined 8" xfId="19128"/>
    <cellStyle name="SAPBEXundefined 9" xfId="19129"/>
    <cellStyle name="SAPBEXundefined_03 2012 SAP Data" xfId="7590"/>
    <cellStyle name="Section Heading-Large" xfId="7591"/>
    <cellStyle name="Section Heading-Small" xfId="7592"/>
    <cellStyle name="SEM-BPS-data" xfId="7593"/>
    <cellStyle name="SEM-BPS-data 2" xfId="7594"/>
    <cellStyle name="SEM-BPS-data_CS Indicators" xfId="7595"/>
    <cellStyle name="SEM-BPS-head" xfId="7596"/>
    <cellStyle name="SEM-BPS-head 2" xfId="7597"/>
    <cellStyle name="SEM-BPS-head_CS Indicators" xfId="7598"/>
    <cellStyle name="SEM-BPS-headdata" xfId="7599"/>
    <cellStyle name="SEM-BPS-headdata 2" xfId="19130"/>
    <cellStyle name="SEM-BPS-headdata 3" xfId="19131"/>
    <cellStyle name="SEM-BPS-headdata 4" xfId="19132"/>
    <cellStyle name="SEM-BPS-headdata 5" xfId="19133"/>
    <cellStyle name="SEM-BPS-headdata 6" xfId="19134"/>
    <cellStyle name="SEM-BPS-headdata 7" xfId="19135"/>
    <cellStyle name="SEM-BPS-headkey" xfId="7600"/>
    <cellStyle name="SEM-BPS-input-on" xfId="7601"/>
    <cellStyle name="SEM-BPS-input-on 2" xfId="19136"/>
    <cellStyle name="SEM-BPS-input-on 3" xfId="19137"/>
    <cellStyle name="SEM-BPS-input-on 4" xfId="19138"/>
    <cellStyle name="SEM-BPS-input-on 5" xfId="19139"/>
    <cellStyle name="SEM-BPS-input-on 6" xfId="19140"/>
    <cellStyle name="SEM-BPS-input-on 7" xfId="19141"/>
    <cellStyle name="SEM-BPS-key" xfId="7602"/>
    <cellStyle name="SEM-BPS-sub1" xfId="7603"/>
    <cellStyle name="SEM-BPS-sub1 2" xfId="7604"/>
    <cellStyle name="SEM-BPS-sub1_CS Indicators" xfId="7605"/>
    <cellStyle name="SEM-BPS-sub2" xfId="7606"/>
    <cellStyle name="SEM-BPS-sub2 2" xfId="7607"/>
    <cellStyle name="SEM-BPS-sub2_CS Indicators" xfId="7608"/>
    <cellStyle name="SEM-BPS-total" xfId="7609"/>
    <cellStyle name="SEM-BPS-total 2" xfId="7610"/>
    <cellStyle name="SEM-BPS-total_CS Indicators" xfId="7611"/>
    <cellStyle name="Sheet Title" xfId="7612"/>
    <cellStyle name="SPECIAL1" xfId="7613"/>
    <cellStyle name="SPECIAL1$ZP$" xfId="7614"/>
    <cellStyle name="SPECIAL1$ZP$ 2" xfId="7615"/>
    <cellStyle name="SPECIAL1$ZP$ 3" xfId="7616"/>
    <cellStyle name="SPECIAL1$ZP$_AMI Operations 2" xfId="7617"/>
    <cellStyle name="SPECIAL1_1st Quarter 2012 Review" xfId="7618"/>
    <cellStyle name="SPECIAL2" xfId="7619"/>
    <cellStyle name="SPECIAL2$ZP$" xfId="7620"/>
    <cellStyle name="SPECIAL2$ZP$ 2" xfId="7621"/>
    <cellStyle name="SPECIAL2$ZP$ 3" xfId="7622"/>
    <cellStyle name="SPECIAL2$ZP$_AMI Operations 2" xfId="7623"/>
    <cellStyle name="SPECIAL2_1st Quarter 2012 Review" xfId="7624"/>
    <cellStyle name="SPECIAL3" xfId="7625"/>
    <cellStyle name="SPECIAL3$ZP$" xfId="7626"/>
    <cellStyle name="SPECIAL3$ZP$ 2" xfId="7627"/>
    <cellStyle name="SPECIAL3$ZP$ 3" xfId="7628"/>
    <cellStyle name="SPECIAL3$ZP$_AMI Operations 2" xfId="7629"/>
    <cellStyle name="SPECIAL3_CS Indicators" xfId="7630"/>
    <cellStyle name="SPECIAL4" xfId="7631"/>
    <cellStyle name="SPECIAL4$ZP$" xfId="7632"/>
    <cellStyle name="SPECIAL4$ZP$ 2" xfId="7633"/>
    <cellStyle name="SPECIAL4$ZP$ 3" xfId="7634"/>
    <cellStyle name="SPECIAL4$ZP$_AMI Operations 2" xfId="7635"/>
    <cellStyle name="SPECIAL4_CS Indicators" xfId="7636"/>
    <cellStyle name="Standard_Anpassen der Amortisation" xfId="15955"/>
    <cellStyle name="Style 1" xfId="7637"/>
    <cellStyle name="Style 1 2" xfId="7638"/>
    <cellStyle name="Style 1_04 2012 CS MOPR Report" xfId="7639"/>
    <cellStyle name="Style 21" xfId="15985"/>
    <cellStyle name="Style 22" xfId="15986"/>
    <cellStyle name="Subtotal" xfId="17856"/>
    <cellStyle name="SUMROW2" xfId="7640"/>
    <cellStyle name="SUMROW2$ZP$" xfId="7641"/>
    <cellStyle name="SUMROW2$ZP$ 2" xfId="7642"/>
    <cellStyle name="SUMROW2$ZP$ 3" xfId="7643"/>
    <cellStyle name="SUMROW2$ZP$_AMI Operations 2" xfId="7644"/>
    <cellStyle name="SUMROW2_CS Indicators" xfId="7645"/>
    <cellStyle name="TEXT" xfId="7646"/>
    <cellStyle name="TEXT$ZP$" xfId="7647"/>
    <cellStyle name="TEXT$ZP$ 2" xfId="7648"/>
    <cellStyle name="TEXT$ZP$ 3" xfId="7649"/>
    <cellStyle name="TEXT$ZP$_AMI Operations 2" xfId="7650"/>
    <cellStyle name="TEXT_CS Indicators" xfId="7651"/>
    <cellStyle name="TEXTBOLD" xfId="7652"/>
    <cellStyle name="TEXTBOLD$ZP$" xfId="7653"/>
    <cellStyle name="TEXTBOLD$ZP$ 2" xfId="7654"/>
    <cellStyle name="TEXTBOLD$ZP$ 3" xfId="7655"/>
    <cellStyle name="TEXTBOLD$ZP$_AMI Operations 2" xfId="7656"/>
    <cellStyle name="TEXTBOLD_CS Indicators" xfId="7657"/>
    <cellStyle name="Title 2" xfId="7658"/>
    <cellStyle name="Title 2 2" xfId="7659"/>
    <cellStyle name="Title 2 3" xfId="7660"/>
    <cellStyle name="Title 2_CS Indicators" xfId="7661"/>
    <cellStyle name="Title 3" xfId="7662"/>
    <cellStyle name="Title 3 2" xfId="7663"/>
    <cellStyle name="Title 3 3" xfId="7664"/>
    <cellStyle name="Title 3_CS Indicators" xfId="7665"/>
    <cellStyle name="Title 4" xfId="7666"/>
    <cellStyle name="TmsRmn10BlueItalic" xfId="15956"/>
    <cellStyle name="TmsRmn10Bold" xfId="15957"/>
    <cellStyle name="Total 10" xfId="7667"/>
    <cellStyle name="Total 10 2" xfId="7668"/>
    <cellStyle name="Total 11" xfId="7669"/>
    <cellStyle name="Total 11 2" xfId="7670"/>
    <cellStyle name="Total 12" xfId="7671"/>
    <cellStyle name="Total 2" xfId="7672"/>
    <cellStyle name="Total 2 2" xfId="7673"/>
    <cellStyle name="Total 2 2 2" xfId="19142"/>
    <cellStyle name="Total 2 2 3" xfId="19143"/>
    <cellStyle name="Total 2 2 4" xfId="19144"/>
    <cellStyle name="Total 2 3" xfId="7674"/>
    <cellStyle name="Total 2 4" xfId="7675"/>
    <cellStyle name="Total 2 4 2" xfId="7676"/>
    <cellStyle name="Total 2 4 3" xfId="19145"/>
    <cellStyle name="Total 2 4 4" xfId="19146"/>
    <cellStyle name="Total 2 4 5" xfId="19147"/>
    <cellStyle name="Total 2 5" xfId="15958"/>
    <cellStyle name="Total 2 5 2" xfId="19148"/>
    <cellStyle name="Total 2 5 3" xfId="19149"/>
    <cellStyle name="Total 2 5 4" xfId="19150"/>
    <cellStyle name="Total 2 6" xfId="19151"/>
    <cellStyle name="Total 2 7" xfId="19152"/>
    <cellStyle name="Total 2 8" xfId="19153"/>
    <cellStyle name="Total 2_CS Indicators" xfId="7677"/>
    <cellStyle name="Total 3" xfId="7678"/>
    <cellStyle name="Total 3 2" xfId="7679"/>
    <cellStyle name="Total 3 3" xfId="7680"/>
    <cellStyle name="Total 3 3 2" xfId="7681"/>
    <cellStyle name="Total 3 3 3" xfId="19154"/>
    <cellStyle name="Total 3 3 4" xfId="19155"/>
    <cellStyle name="Total 3 3 5" xfId="19156"/>
    <cellStyle name="Total 3 4" xfId="7682"/>
    <cellStyle name="Total 3 4 2" xfId="7683"/>
    <cellStyle name="Total 3 4 3" xfId="19157"/>
    <cellStyle name="Total 3 4 4" xfId="19158"/>
    <cellStyle name="Total 3 4 5" xfId="19159"/>
    <cellStyle name="Total 3 5" xfId="19160"/>
    <cellStyle name="Total 3 6" xfId="19161"/>
    <cellStyle name="Total 3 7" xfId="19162"/>
    <cellStyle name="Total 3_CS Indicators" xfId="7684"/>
    <cellStyle name="Total 4" xfId="7685"/>
    <cellStyle name="Total 5" xfId="7686"/>
    <cellStyle name="Total 5 2" xfId="7687"/>
    <cellStyle name="Total 6" xfId="7688"/>
    <cellStyle name="Total 6 2" xfId="7689"/>
    <cellStyle name="Total 7" xfId="7690"/>
    <cellStyle name="Total 7 2" xfId="7691"/>
    <cellStyle name="Total 8" xfId="7692"/>
    <cellStyle name="Total 8 2" xfId="7693"/>
    <cellStyle name="Total 9" xfId="7694"/>
    <cellStyle name="Total 9 2" xfId="7695"/>
    <cellStyle name="TOTALCOLUMNFORMAT" xfId="7696"/>
    <cellStyle name="TOTALCOLUMNFORMAT$ZP$" xfId="7697"/>
    <cellStyle name="TOTALCOLUMNFORMAT$ZP$ 2" xfId="7698"/>
    <cellStyle name="TOTALCOLUMNFORMAT$ZP$ 3" xfId="7699"/>
    <cellStyle name="TOTALCOLUMNFORMAT$ZP$_AMI Operations 2" xfId="7700"/>
    <cellStyle name="TOTALCOLUMNFORMAT_CS Indicators" xfId="7701"/>
    <cellStyle name="Unprot" xfId="7702"/>
    <cellStyle name="Unprot 2" xfId="17841"/>
    <cellStyle name="Unprot$" xfId="7703"/>
    <cellStyle name="Unprot$ 2" xfId="17842"/>
    <cellStyle name="Unprot_11 2011 YE $ Estimate" xfId="17843"/>
    <cellStyle name="Unprotect" xfId="7704"/>
    <cellStyle name="USER" xfId="7705"/>
    <cellStyle name="USER$ZL$" xfId="7706"/>
    <cellStyle name="USER$ZP$" xfId="7707"/>
    <cellStyle name="USER$ZP$ 2" xfId="7708"/>
    <cellStyle name="USER$ZP$ 3" xfId="7709"/>
    <cellStyle name="USER$ZP$$ZL$" xfId="7710"/>
    <cellStyle name="USER$ZP$$ZL$ 2" xfId="7711"/>
    <cellStyle name="USER$ZP$$ZL$ 3" xfId="7712"/>
    <cellStyle name="USER$ZP$$ZL$_AMI Operations 2" xfId="7713"/>
    <cellStyle name="USER$ZP$_008100" xfId="7714"/>
    <cellStyle name="USER_CS Indicators" xfId="7715"/>
    <cellStyle name="Währung [0]_Compiling Utility Macros" xfId="15959"/>
    <cellStyle name="Währung_Compiling Utility Macros" xfId="15960"/>
    <cellStyle name="Warning Text 10" xfId="15961"/>
    <cellStyle name="Warning Text 2" xfId="7716"/>
    <cellStyle name="Warning Text 2 2" xfId="7717"/>
    <cellStyle name="Warning Text 2 3" xfId="7718"/>
    <cellStyle name="Warning Text 2 4" xfId="7719"/>
    <cellStyle name="Warning Text 2 5" xfId="15962"/>
    <cellStyle name="Warning Text 2_CS Indicators" xfId="7720"/>
    <cellStyle name="Warning Text 3" xfId="7721"/>
    <cellStyle name="Warning Text 3 2" xfId="7722"/>
    <cellStyle name="Warning Text 3 3" xfId="7723"/>
    <cellStyle name="Warning Text 3_CS Indicators" xfId="7724"/>
    <cellStyle name="Warning Text 4" xfId="7725"/>
    <cellStyle name="Warning Text 5" xfId="15963"/>
    <cellStyle name="Warning Text 6" xfId="15964"/>
    <cellStyle name="Warning Text 7" xfId="15965"/>
    <cellStyle name="Warning Text 8" xfId="15966"/>
    <cellStyle name="Warning Text 9" xfId="15967"/>
    <cellStyle name="Year" xfId="77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
Summary - All  Service Charges</a:t>
            </a:r>
          </a:p>
        </c:rich>
      </c:tx>
      <c:layout>
        <c:manualLayout>
          <c:xMode val="edge"/>
          <c:yMode val="edge"/>
          <c:x val="0.36659537613315341"/>
          <c:y val="3.8757175303211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8706169261437E-2"/>
          <c:y val="0.18952618453865336"/>
          <c:w val="0.9099340441425432"/>
          <c:h val="0.61502434137005302"/>
        </c:manualLayout>
      </c:layout>
      <c:barChart>
        <c:barDir val="col"/>
        <c:grouping val="clustered"/>
        <c:varyColors val="0"/>
        <c:ser>
          <c:idx val="2"/>
          <c:order val="0"/>
          <c:tx>
            <c:v>2009 Forecast</c:v>
          </c:tx>
          <c:spPr>
            <a:gradFill rotWithShape="0">
              <a:gsLst>
                <a:gs pos="0">
                  <a:srgbClr val="FFFFFF"/>
                </a:gs>
                <a:gs pos="100000">
                  <a:srgbClr val="FFFFFF">
                    <a:gamma/>
                    <a:shade val="76078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strRef>
              <c:f>'2015 SERVICE CHARGE REVENUE'!$A$35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REVENUE'!$B$35:$M$35</c:f>
              <c:numCache>
                <c:formatCode>_("$"* #,##0_);_("$"* \(#,##0\);_("$"* "-"??_);_(@_)</c:formatCode>
                <c:ptCount val="12"/>
                <c:pt idx="0">
                  <c:v>8543439.6999999993</c:v>
                </c:pt>
                <c:pt idx="1">
                  <c:v>7215721.3699999992</c:v>
                </c:pt>
                <c:pt idx="2">
                  <c:v>7751897.2199999997</c:v>
                </c:pt>
                <c:pt idx="3">
                  <c:v>7767781</c:v>
                </c:pt>
                <c:pt idx="4">
                  <c:v>7620437.9699999997</c:v>
                </c:pt>
                <c:pt idx="5">
                  <c:v>8093898.580000001</c:v>
                </c:pt>
                <c:pt idx="6">
                  <c:v>8164580.5</c:v>
                </c:pt>
                <c:pt idx="7">
                  <c:v>8676865.9899999984</c:v>
                </c:pt>
                <c:pt idx="8">
                  <c:v>8700240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'2015 SERVICE CHARGE REVENUE'!$A$36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REVENUE'!$B$36:$M$36</c:f>
              <c:numCache>
                <c:formatCode>_("$"* #,##0_);_("$"* \(#,##0\);_("$"* "-"??_);_(@_)</c:formatCode>
                <c:ptCount val="12"/>
                <c:pt idx="0">
                  <c:v>8496085.5087818988</c:v>
                </c:pt>
                <c:pt idx="1">
                  <c:v>7272220.816889734</c:v>
                </c:pt>
                <c:pt idx="2">
                  <c:v>7803081.4331063023</c:v>
                </c:pt>
                <c:pt idx="3">
                  <c:v>7714894.8717118241</c:v>
                </c:pt>
                <c:pt idx="4">
                  <c:v>8074711.4052892793</c:v>
                </c:pt>
                <c:pt idx="5">
                  <c:v>8029952.1713779997</c:v>
                </c:pt>
                <c:pt idx="6">
                  <c:v>8698761.2000623662</c:v>
                </c:pt>
                <c:pt idx="7">
                  <c:v>8993703.0752615854</c:v>
                </c:pt>
                <c:pt idx="8">
                  <c:v>8972149.4365816172</c:v>
                </c:pt>
                <c:pt idx="9">
                  <c:v>8761680.4355700333</c:v>
                </c:pt>
                <c:pt idx="10">
                  <c:v>8991614.3811815083</c:v>
                </c:pt>
                <c:pt idx="11">
                  <c:v>8252691.5054881675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62816"/>
        <c:axId val="86941696"/>
      </c:barChart>
      <c:catAx>
        <c:axId val="749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94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941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962816"/>
        <c:crosses val="autoZero"/>
        <c:crossBetween val="between"/>
        <c:majorUnit val="2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461499651197315"/>
          <c:y val="0.86533665835411466"/>
          <c:w val="0.33865385841343043"/>
          <c:h val="8.47880299251870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8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Late Payment Charge</a:t>
            </a:r>
          </a:p>
        </c:rich>
      </c:tx>
      <c:layout>
        <c:manualLayout>
          <c:xMode val="edge"/>
          <c:yMode val="edge"/>
          <c:x val="0.41236350406694217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74097844301582E-2"/>
          <c:y val="0.14359010314028231"/>
          <c:w val="0.8896720413304795"/>
          <c:h val="0.671796553977749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REVENUE'!$A$68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REVENUE'!$B$67:$M$67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REVENUE'!$B$68:$M$68</c:f>
              <c:numCache>
                <c:formatCode>_("$"* #,##0_);_("$"* \(#,##0\);_("$"* "-"??_);_(@_)</c:formatCode>
                <c:ptCount val="12"/>
                <c:pt idx="0">
                  <c:v>5146806.3899999997</c:v>
                </c:pt>
                <c:pt idx="1">
                  <c:v>4240874.67</c:v>
                </c:pt>
                <c:pt idx="2">
                  <c:v>4509582.13</c:v>
                </c:pt>
                <c:pt idx="3">
                  <c:v>4796308.72</c:v>
                </c:pt>
                <c:pt idx="4">
                  <c:v>4818122.1399999997</c:v>
                </c:pt>
                <c:pt idx="5">
                  <c:v>4692400.97</c:v>
                </c:pt>
                <c:pt idx="6">
                  <c:v>5277858</c:v>
                </c:pt>
                <c:pt idx="7">
                  <c:v>4915442.58</c:v>
                </c:pt>
                <c:pt idx="8">
                  <c:v>5241062.5199999996</c:v>
                </c:pt>
                <c:pt idx="9">
                  <c:v>5439572.4900000002</c:v>
                </c:pt>
                <c:pt idx="10">
                  <c:v>4863134.32</c:v>
                </c:pt>
                <c:pt idx="11">
                  <c:v>5780952.7800000003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REVENUE'!$A$69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REVENUE'!$B$69:$M$69</c:f>
              <c:numCache>
                <c:formatCode>_("$"* #,##0_);_("$"* \(#,##0\);_("$"* "-"??_);_(@_)</c:formatCode>
                <c:ptCount val="12"/>
                <c:pt idx="0">
                  <c:v>4838868.0790047403</c:v>
                </c:pt>
                <c:pt idx="1">
                  <c:v>4510169.9408527771</c:v>
                </c:pt>
                <c:pt idx="2">
                  <c:v>4778301.979373401</c:v>
                </c:pt>
                <c:pt idx="3">
                  <c:v>5039726.2508793222</c:v>
                </c:pt>
                <c:pt idx="4">
                  <c:v>5246223.4496845547</c:v>
                </c:pt>
                <c:pt idx="5">
                  <c:v>4401527.7326511638</c:v>
                </c:pt>
                <c:pt idx="6">
                  <c:v>5767448.4016079577</c:v>
                </c:pt>
                <c:pt idx="7">
                  <c:v>5466766.3022280671</c:v>
                </c:pt>
                <c:pt idx="8">
                  <c:v>5017425.4928099373</c:v>
                </c:pt>
                <c:pt idx="9">
                  <c:v>5993042.5325299501</c:v>
                </c:pt>
                <c:pt idx="10">
                  <c:v>5579392.2137957839</c:v>
                </c:pt>
                <c:pt idx="11">
                  <c:v>4899401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86432"/>
        <c:axId val="213594880"/>
      </c:barChart>
      <c:catAx>
        <c:axId val="2095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59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59488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86432"/>
        <c:crosses val="autoZero"/>
        <c:crossBetween val="between"/>
        <c:majorUnit val="15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851880679890539"/>
          <c:y val="0.93077156142718709"/>
          <c:w val="0.29925947573746797"/>
          <c:h val="5.641039766225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Returned Check Charge</a:t>
            </a:r>
          </a:p>
        </c:rich>
      </c:tx>
      <c:layout>
        <c:manualLayout>
          <c:xMode val="edge"/>
          <c:yMode val="edge"/>
          <c:x val="0.40941212082708928"/>
          <c:y val="3.5190720920363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8046184165276E-2"/>
          <c:y val="0.16422287390029325"/>
          <c:w val="0.89803990352321039"/>
          <c:h val="0.607038123167155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REVENUE'!$A$97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REVENUE'!$B$96:$M$96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REVENUE'!$B$97:$M$97</c:f>
              <c:numCache>
                <c:formatCode>_("$"* #,##0_);_("$"* \(#,##0\);_("$"* "-"??_);_(@_)</c:formatCode>
                <c:ptCount val="12"/>
                <c:pt idx="0">
                  <c:v>517236.23</c:v>
                </c:pt>
                <c:pt idx="1">
                  <c:v>437876.07</c:v>
                </c:pt>
                <c:pt idx="2">
                  <c:v>369486.03</c:v>
                </c:pt>
                <c:pt idx="3">
                  <c:v>397956.94</c:v>
                </c:pt>
                <c:pt idx="4">
                  <c:v>458380.33</c:v>
                </c:pt>
                <c:pt idx="5">
                  <c:v>522024.59</c:v>
                </c:pt>
                <c:pt idx="6">
                  <c:v>580647.4</c:v>
                </c:pt>
                <c:pt idx="7">
                  <c:v>612550.11</c:v>
                </c:pt>
                <c:pt idx="8">
                  <c:v>610728.79</c:v>
                </c:pt>
                <c:pt idx="9">
                  <c:v>593661.79</c:v>
                </c:pt>
                <c:pt idx="10">
                  <c:v>516933.74</c:v>
                </c:pt>
                <c:pt idx="11">
                  <c:v>561152.56999999995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REVENUE'!$A$98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REVENUE'!$B$98:$M$98</c:f>
              <c:numCache>
                <c:formatCode>_("$"* #,##0_);_("$"* \(#,##0\);_("$"* "-"??_);_(@_)</c:formatCode>
                <c:ptCount val="12"/>
                <c:pt idx="0">
                  <c:v>552312.61774144985</c:v>
                </c:pt>
                <c:pt idx="1">
                  <c:v>416233.66955359216</c:v>
                </c:pt>
                <c:pt idx="2">
                  <c:v>379882.93432908994</c:v>
                </c:pt>
                <c:pt idx="3">
                  <c:v>389396.24376681616</c:v>
                </c:pt>
                <c:pt idx="4">
                  <c:v>393577.81198870414</c:v>
                </c:pt>
                <c:pt idx="5">
                  <c:v>476785.67115544039</c:v>
                </c:pt>
                <c:pt idx="6">
                  <c:v>550497.59161098057</c:v>
                </c:pt>
                <c:pt idx="7">
                  <c:v>646435.55513410748</c:v>
                </c:pt>
                <c:pt idx="8">
                  <c:v>565959.2631001994</c:v>
                </c:pt>
                <c:pt idx="9">
                  <c:v>635862.66590910451</c:v>
                </c:pt>
                <c:pt idx="10">
                  <c:v>545806.34290273057</c:v>
                </c:pt>
                <c:pt idx="11">
                  <c:v>475566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96096"/>
        <c:axId val="220206976"/>
      </c:barChart>
      <c:catAx>
        <c:axId val="2189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0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06976"/>
        <c:scaling>
          <c:orientation val="minMax"/>
          <c:max val="7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996096"/>
        <c:crosses val="autoZero"/>
        <c:crossBetween val="between"/>
        <c:majorUnit val="14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851631574233003"/>
          <c:y val="0.92082111436950143"/>
          <c:w val="0.30052221735923035"/>
          <c:h val="6.45161290322580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Field Collection Charge</a:t>
            </a:r>
          </a:p>
        </c:rich>
      </c:tx>
      <c:layout>
        <c:manualLayout>
          <c:xMode val="edge"/>
          <c:yMode val="edge"/>
          <c:x val="0.42845982466646088"/>
          <c:y val="3.3419139915202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14029635132744E-2"/>
          <c:y val="0.13110539845758354"/>
          <c:w val="0.89914029635132742"/>
          <c:h val="0.665809768637532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REVENUE'!$A$129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REVENUE'!$B$128:$M$128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REVENUE'!$B$129:$M$129</c:f>
              <c:numCache>
                <c:formatCode>_("$"* #,##0_);_("$"* \(#,##0\);_("$"* "-"??_);_(@_)</c:formatCode>
                <c:ptCount val="12"/>
                <c:pt idx="0">
                  <c:v>15657.04</c:v>
                </c:pt>
                <c:pt idx="1">
                  <c:v>13781.67</c:v>
                </c:pt>
                <c:pt idx="2">
                  <c:v>16413.32</c:v>
                </c:pt>
                <c:pt idx="3">
                  <c:v>14875.21</c:v>
                </c:pt>
                <c:pt idx="4">
                  <c:v>13638.59</c:v>
                </c:pt>
                <c:pt idx="5">
                  <c:v>15212.47</c:v>
                </c:pt>
                <c:pt idx="6">
                  <c:v>14747.46</c:v>
                </c:pt>
                <c:pt idx="7">
                  <c:v>14440.86</c:v>
                </c:pt>
                <c:pt idx="8">
                  <c:v>14543.06</c:v>
                </c:pt>
                <c:pt idx="9">
                  <c:v>15018.29</c:v>
                </c:pt>
                <c:pt idx="10">
                  <c:v>10598</c:v>
                </c:pt>
                <c:pt idx="11">
                  <c:v>11144.91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REVENUE'!$A$130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REVENUE'!$B$130:$M$130</c:f>
              <c:numCache>
                <c:formatCode>_("$"* #,##0_);_("$"* \(#,##0\);_("$"* "-"??_);_(@_)</c:formatCode>
                <c:ptCount val="12"/>
                <c:pt idx="0">
                  <c:v>14417.865000000002</c:v>
                </c:pt>
                <c:pt idx="1">
                  <c:v>12815.880000000001</c:v>
                </c:pt>
                <c:pt idx="2">
                  <c:v>12815.880000000001</c:v>
                </c:pt>
                <c:pt idx="3">
                  <c:v>14417.865000000002</c:v>
                </c:pt>
                <c:pt idx="4">
                  <c:v>12815.880000000001</c:v>
                </c:pt>
                <c:pt idx="5">
                  <c:v>13616.872500000001</c:v>
                </c:pt>
                <c:pt idx="6">
                  <c:v>14417.865000000002</c:v>
                </c:pt>
                <c:pt idx="7">
                  <c:v>13616.872500000001</c:v>
                </c:pt>
                <c:pt idx="8">
                  <c:v>13616.872500000001</c:v>
                </c:pt>
                <c:pt idx="9">
                  <c:v>14417.865000000002</c:v>
                </c:pt>
                <c:pt idx="10">
                  <c:v>12014.887500000001</c:v>
                </c:pt>
                <c:pt idx="11">
                  <c:v>13617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44608"/>
        <c:axId val="220264320"/>
      </c:barChart>
      <c:catAx>
        <c:axId val="2202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64320"/>
        <c:scaling>
          <c:orientation val="minMax"/>
          <c:max val="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4460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43681302548273"/>
          <c:y val="0.93059125964010281"/>
          <c:w val="0.29992597839381091"/>
          <c:h val="5.65552699228791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Reconnect Charge</a:t>
            </a:r>
          </a:p>
        </c:rich>
      </c:tx>
      <c:layout>
        <c:manualLayout>
          <c:xMode val="edge"/>
          <c:yMode val="edge"/>
          <c:x val="0.44253338545447779"/>
          <c:y val="3.2171676533134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87090409142855E-2"/>
          <c:y val="0.1340484328507677"/>
          <c:w val="0.89739576809907451"/>
          <c:h val="0.65683732096876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REVENUE'!$A$160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REVENUE'!$B$160:$M$160</c:f>
              <c:numCache>
                <c:formatCode>_("$"* #,##0_);_("$"* \(#,##0\);_("$"* "-"??_);_(@_)</c:formatCode>
                <c:ptCount val="12"/>
                <c:pt idx="0">
                  <c:v>1484552.58</c:v>
                </c:pt>
                <c:pt idx="1">
                  <c:v>1138839.08</c:v>
                </c:pt>
                <c:pt idx="2">
                  <c:v>1162451.8400000001</c:v>
                </c:pt>
                <c:pt idx="3">
                  <c:v>1097321.76</c:v>
                </c:pt>
                <c:pt idx="4">
                  <c:v>1236182.3400000001</c:v>
                </c:pt>
                <c:pt idx="5">
                  <c:v>1225798.26</c:v>
                </c:pt>
                <c:pt idx="6">
                  <c:v>1356747.16</c:v>
                </c:pt>
                <c:pt idx="7">
                  <c:v>1451846.26</c:v>
                </c:pt>
                <c:pt idx="8">
                  <c:v>1399696.28</c:v>
                </c:pt>
                <c:pt idx="9">
                  <c:v>1520808.56</c:v>
                </c:pt>
                <c:pt idx="10">
                  <c:v>1295502.28</c:v>
                </c:pt>
                <c:pt idx="11">
                  <c:v>1116306.26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REVENUE'!$A$161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REVENUE'!$B$161:$M$161</c:f>
              <c:numCache>
                <c:formatCode>_("$"* #,##0_);_("$"* \(#,##0\);_("$"* "-"??_);_(@_)</c:formatCode>
                <c:ptCount val="12"/>
                <c:pt idx="0">
                  <c:v>932791.93089194747</c:v>
                </c:pt>
                <c:pt idx="1">
                  <c:v>706548.38656770193</c:v>
                </c:pt>
                <c:pt idx="2">
                  <c:v>708186.83164060465</c:v>
                </c:pt>
                <c:pt idx="3">
                  <c:v>716856.07345085556</c:v>
                </c:pt>
                <c:pt idx="4">
                  <c:v>739467.17306029657</c:v>
                </c:pt>
                <c:pt idx="5">
                  <c:v>820347.12982957659</c:v>
                </c:pt>
                <c:pt idx="6">
                  <c:v>828720.00470870209</c:v>
                </c:pt>
                <c:pt idx="7">
                  <c:v>917991.59944948659</c:v>
                </c:pt>
                <c:pt idx="8">
                  <c:v>1098201.7263868875</c:v>
                </c:pt>
                <c:pt idx="9">
                  <c:v>1022064.9141395675</c:v>
                </c:pt>
                <c:pt idx="10">
                  <c:v>1018881.2733835586</c:v>
                </c:pt>
                <c:pt idx="11">
                  <c:v>1005507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16064"/>
        <c:axId val="221422720"/>
      </c:barChart>
      <c:catAx>
        <c:axId val="221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42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422720"/>
        <c:scaling>
          <c:orientation val="minMax"/>
          <c:max val="2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416064"/>
        <c:crosses val="autoZero"/>
        <c:crossBetween val="between"/>
        <c:majorUnit val="400000"/>
        <c:minorUnit val="56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2451708766716"/>
          <c:y val="0.92761515532731253"/>
          <c:w val="0.300148588410104"/>
          <c:h val="5.89813104543377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Current Diversion Charge</a:t>
            </a:r>
          </a:p>
        </c:rich>
      </c:tx>
      <c:layout>
        <c:manualLayout>
          <c:xMode val="edge"/>
          <c:yMode val="edge"/>
          <c:x val="0.42196106715896392"/>
          <c:y val="3.3613498312710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21632905662458E-2"/>
          <c:y val="0.13445414930778762"/>
          <c:w val="0.9003928465018739"/>
          <c:h val="0.62465156865909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REVENUE'!$A$190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REVENUE'!$B$190:$M$190</c:f>
              <c:numCache>
                <c:formatCode>_("$"* #,##0_);_("$"* \(#,##0\);_("$"* "-"??_);_(@_)</c:formatCode>
                <c:ptCount val="12"/>
                <c:pt idx="0">
                  <c:v>101425.17</c:v>
                </c:pt>
                <c:pt idx="1">
                  <c:v>101580.93</c:v>
                </c:pt>
                <c:pt idx="2">
                  <c:v>160800.67000000001</c:v>
                </c:pt>
                <c:pt idx="3">
                  <c:v>214208.42</c:v>
                </c:pt>
                <c:pt idx="4">
                  <c:v>146408.1</c:v>
                </c:pt>
                <c:pt idx="5">
                  <c:v>101927.15</c:v>
                </c:pt>
                <c:pt idx="6">
                  <c:v>120595</c:v>
                </c:pt>
                <c:pt idx="7">
                  <c:v>165443.19</c:v>
                </c:pt>
                <c:pt idx="8">
                  <c:v>211901.86</c:v>
                </c:pt>
                <c:pt idx="9">
                  <c:v>216904.7</c:v>
                </c:pt>
                <c:pt idx="10">
                  <c:v>158596.66</c:v>
                </c:pt>
                <c:pt idx="11">
                  <c:v>160647.04999999999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REVENUE'!$A$191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REVENUE'!$B$191:$M$191</c:f>
              <c:numCache>
                <c:formatCode>_("$"* #,##0_);_("$"* \(#,##0\);_("$"* "-"??_);_(@_)</c:formatCode>
                <c:ptCount val="12"/>
                <c:pt idx="0">
                  <c:v>108224</c:v>
                </c:pt>
                <c:pt idx="1">
                  <c:v>108224</c:v>
                </c:pt>
                <c:pt idx="2">
                  <c:v>108224</c:v>
                </c:pt>
                <c:pt idx="3">
                  <c:v>108224</c:v>
                </c:pt>
                <c:pt idx="4">
                  <c:v>108224</c:v>
                </c:pt>
                <c:pt idx="5">
                  <c:v>108224</c:v>
                </c:pt>
                <c:pt idx="6">
                  <c:v>108224</c:v>
                </c:pt>
                <c:pt idx="7">
                  <c:v>108224</c:v>
                </c:pt>
                <c:pt idx="8">
                  <c:v>108224</c:v>
                </c:pt>
                <c:pt idx="9">
                  <c:v>108224</c:v>
                </c:pt>
                <c:pt idx="10">
                  <c:v>72149</c:v>
                </c:pt>
                <c:pt idx="11">
                  <c:v>48099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91360"/>
        <c:axId val="249516416"/>
      </c:barChart>
      <c:catAx>
        <c:axId val="232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51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516416"/>
        <c:scaling>
          <c:orientation val="minMax"/>
          <c:max val="2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991360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00774113865377"/>
          <c:y val="0.92437227649103992"/>
          <c:w val="0.30052221735923035"/>
          <c:h val="6.16248184327359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Initial Connect Service Charge</a:t>
            </a:r>
          </a:p>
        </c:rich>
      </c:tx>
      <c:layout>
        <c:manualLayout>
          <c:xMode val="edge"/>
          <c:yMode val="edge"/>
          <c:x val="0.40813148827428131"/>
          <c:y val="3.33332420403971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76356695949417E-2"/>
          <c:y val="0.13846188517098651"/>
          <c:w val="0.8950279692386548"/>
          <c:h val="0.630770810223382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REVENUE'!$A$222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REVENUE'!$B$222:$M$222</c:f>
              <c:numCache>
                <c:formatCode>_("$"* #,##0_);_("$"* \(#,##0\);_("$"* "-"??_);_(@_)</c:formatCode>
                <c:ptCount val="12"/>
                <c:pt idx="0">
                  <c:v>50383.68</c:v>
                </c:pt>
                <c:pt idx="1">
                  <c:v>61811.519999999997</c:v>
                </c:pt>
                <c:pt idx="2">
                  <c:v>58329.599999999999</c:v>
                </c:pt>
                <c:pt idx="3">
                  <c:v>60576.480000000003</c:v>
                </c:pt>
                <c:pt idx="4">
                  <c:v>58404</c:v>
                </c:pt>
                <c:pt idx="5">
                  <c:v>58776</c:v>
                </c:pt>
                <c:pt idx="6">
                  <c:v>62079.360000000001</c:v>
                </c:pt>
                <c:pt idx="7">
                  <c:v>60903.839999999997</c:v>
                </c:pt>
                <c:pt idx="8">
                  <c:v>64817.279999999999</c:v>
                </c:pt>
                <c:pt idx="9">
                  <c:v>74295.839999999997</c:v>
                </c:pt>
                <c:pt idx="10">
                  <c:v>61513.919999999998</c:v>
                </c:pt>
                <c:pt idx="11">
                  <c:v>66885.600000000006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REVENUE'!$A$223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REVENUE'!$B$223:$M$223</c:f>
              <c:numCache>
                <c:formatCode>_("$"* #,##0_);_("$"* \(#,##0\);_("$"* "-"??_);_(@_)</c:formatCode>
                <c:ptCount val="12"/>
                <c:pt idx="0">
                  <c:v>58676.710402766614</c:v>
                </c:pt>
                <c:pt idx="1">
                  <c:v>58770.890530687939</c:v>
                </c:pt>
                <c:pt idx="2">
                  <c:v>58900.287048477694</c:v>
                </c:pt>
                <c:pt idx="3">
                  <c:v>58362.862057816725</c:v>
                </c:pt>
                <c:pt idx="4">
                  <c:v>59347.334735338583</c:v>
                </c:pt>
                <c:pt idx="5">
                  <c:v>60746.715272283851</c:v>
                </c:pt>
                <c:pt idx="6">
                  <c:v>61827.293656772672</c:v>
                </c:pt>
                <c:pt idx="7">
                  <c:v>63439.963614121829</c:v>
                </c:pt>
                <c:pt idx="8">
                  <c:v>65040.67140316149</c:v>
                </c:pt>
                <c:pt idx="9">
                  <c:v>66689.993071311968</c:v>
                </c:pt>
                <c:pt idx="10">
                  <c:v>68318.970580519977</c:v>
                </c:pt>
                <c:pt idx="11">
                  <c:v>69901.246257743493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184128"/>
        <c:axId val="303194112"/>
      </c:barChart>
      <c:catAx>
        <c:axId val="3031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19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194112"/>
        <c:scaling>
          <c:orientation val="minMax"/>
          <c:max val="1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184128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638059856580431"/>
          <c:y val="0.93077156142718709"/>
          <c:w val="0.29903785789384091"/>
          <c:h val="5.641039766225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Existing Connect Service Charge</a:t>
            </a:r>
          </a:p>
        </c:rich>
      </c:tx>
      <c:layout>
        <c:manualLayout>
          <c:xMode val="edge"/>
          <c:yMode val="edge"/>
          <c:x val="0.39906131871087269"/>
          <c:y val="3.2085612025769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14312153321957E-2"/>
          <c:y val="0.1497326203208556"/>
          <c:w val="0.88654214848498969"/>
          <c:h val="0.631016042780748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REVENUE'!$A$252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REVENUE'!$B$252:$M$252</c:f>
              <c:numCache>
                <c:formatCode>_("$"* #,##0_);_("$"* \(#,##0\);_("$"* "-"??_);_(@_)</c:formatCode>
                <c:ptCount val="12"/>
                <c:pt idx="0">
                  <c:v>1343753.28</c:v>
                </c:pt>
                <c:pt idx="1">
                  <c:v>1359168.96</c:v>
                </c:pt>
                <c:pt idx="2">
                  <c:v>1466719.88</c:v>
                </c:pt>
                <c:pt idx="3">
                  <c:v>1458745.92</c:v>
                </c:pt>
                <c:pt idx="4">
                  <c:v>1479369.28</c:v>
                </c:pt>
                <c:pt idx="5">
                  <c:v>1585865.76</c:v>
                </c:pt>
                <c:pt idx="6">
                  <c:v>1600418</c:v>
                </c:pt>
                <c:pt idx="7">
                  <c:v>1567965.12</c:v>
                </c:pt>
                <c:pt idx="8">
                  <c:v>1553963.04</c:v>
                </c:pt>
                <c:pt idx="9">
                  <c:v>1453314.72</c:v>
                </c:pt>
                <c:pt idx="10">
                  <c:v>1400981.76</c:v>
                </c:pt>
                <c:pt idx="11">
                  <c:v>1383676.32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REVENUE'!$A$253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REVENUE'!$B$253:$M$253</c:f>
              <c:numCache>
                <c:formatCode>_("$"* #,##0_);_("$"* \(#,##0\);_("$"* "-"??_);_(@_)</c:formatCode>
                <c:ptCount val="12"/>
                <c:pt idx="0">
                  <c:v>1176293.76</c:v>
                </c:pt>
                <c:pt idx="1">
                  <c:v>1246795.2</c:v>
                </c:pt>
                <c:pt idx="2">
                  <c:v>1288771.6800000002</c:v>
                </c:pt>
                <c:pt idx="3">
                  <c:v>1279635.3600000001</c:v>
                </c:pt>
                <c:pt idx="4">
                  <c:v>1296405.1200000001</c:v>
                </c:pt>
                <c:pt idx="5">
                  <c:v>1327087.6800000002</c:v>
                </c:pt>
                <c:pt idx="6">
                  <c:v>1336357.9200000002</c:v>
                </c:pt>
                <c:pt idx="7">
                  <c:v>1452555.84</c:v>
                </c:pt>
                <c:pt idx="8">
                  <c:v>1241185.4400000002</c:v>
                </c:pt>
                <c:pt idx="9">
                  <c:v>1315644.96</c:v>
                </c:pt>
                <c:pt idx="10">
                  <c:v>1250916.96</c:v>
                </c:pt>
                <c:pt idx="11">
                  <c:v>1156518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899200"/>
        <c:axId val="330776960"/>
      </c:barChart>
      <c:catAx>
        <c:axId val="3288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0776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0776960"/>
        <c:scaling>
          <c:orientation val="minMax"/>
          <c:max val="2000000"/>
          <c:min val="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899200"/>
        <c:crosses val="autoZero"/>
        <c:crossBetween val="between"/>
        <c:majorUnit val="400000"/>
        <c:minorUnit val="3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00774113865377"/>
          <c:y val="0.92780748663101609"/>
          <c:w val="0.30052221735923035"/>
          <c:h val="5.88235294117647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Late Payment Charge</a:t>
            </a:r>
          </a:p>
        </c:rich>
      </c:tx>
      <c:layout>
        <c:manualLayout>
          <c:xMode val="edge"/>
          <c:yMode val="edge"/>
          <c:x val="0.41236354052717272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74097844301582E-2"/>
          <c:y val="0.14359010314028231"/>
          <c:w val="0.8896720413304795"/>
          <c:h val="0.671796553977749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REVENUE'!$A$68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REVENUE'!$B$67:$M$67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REVENUE'!$B$68:$M$68</c:f>
              <c:numCache>
                <c:formatCode>_("$"* #,##0_);_("$"* \(#,##0\);_("$"* "-"??_);_(@_)</c:formatCode>
                <c:ptCount val="12"/>
                <c:pt idx="0">
                  <c:v>5068054.58</c:v>
                </c:pt>
                <c:pt idx="1">
                  <c:v>4267317.3</c:v>
                </c:pt>
                <c:pt idx="2">
                  <c:v>4612087.74</c:v>
                </c:pt>
                <c:pt idx="3">
                  <c:v>4487721</c:v>
                </c:pt>
                <c:pt idx="4">
                  <c:v>4678449.32</c:v>
                </c:pt>
                <c:pt idx="5">
                  <c:v>4504394.99</c:v>
                </c:pt>
                <c:pt idx="6">
                  <c:v>4846769.05</c:v>
                </c:pt>
                <c:pt idx="7">
                  <c:v>4961314.9400000004</c:v>
                </c:pt>
                <c:pt idx="8">
                  <c:v>5063212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REVENUE'!$A$69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REVENUE'!$B$69:$M$69</c:f>
              <c:numCache>
                <c:formatCode>_("$"* #,##0_);_("$"* \(#,##0\);_("$"* "-"??_);_(@_)</c:formatCode>
                <c:ptCount val="12"/>
                <c:pt idx="0">
                  <c:v>5006090.8072149828</c:v>
                </c:pt>
                <c:pt idx="1">
                  <c:v>4283193.9850809965</c:v>
                </c:pt>
                <c:pt idx="2">
                  <c:v>4737565.5071006771</c:v>
                </c:pt>
                <c:pt idx="3">
                  <c:v>4619714.2183389738</c:v>
                </c:pt>
                <c:pt idx="4">
                  <c:v>4876801.4898382835</c:v>
                </c:pt>
                <c:pt idx="5">
                  <c:v>4694041.8446524339</c:v>
                </c:pt>
                <c:pt idx="6">
                  <c:v>5094278.7380652782</c:v>
                </c:pt>
                <c:pt idx="7">
                  <c:v>5207922.0513366731</c:v>
                </c:pt>
                <c:pt idx="8">
                  <c:v>5269790.9431997761</c:v>
                </c:pt>
                <c:pt idx="9">
                  <c:v>4987677.4347246103</c:v>
                </c:pt>
                <c:pt idx="10">
                  <c:v>5445147.7465449227</c:v>
                </c:pt>
                <c:pt idx="11">
                  <c:v>5265392.1870322544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2240"/>
        <c:axId val="91883776"/>
      </c:barChart>
      <c:catAx>
        <c:axId val="918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83776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82240"/>
        <c:crosses val="autoZero"/>
        <c:crossBetween val="between"/>
        <c:majorUnit val="15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82118294360385"/>
          <c:y val="0.91795114072279427"/>
          <c:w val="0.29917469050894085"/>
          <c:h val="5.641052560737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Returned Check Charge</a:t>
            </a:r>
          </a:p>
        </c:rich>
      </c:tx>
      <c:layout>
        <c:manualLayout>
          <c:xMode val="edge"/>
          <c:yMode val="edge"/>
          <c:x val="0.40941208795181594"/>
          <c:y val="3.519061583577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8046184165276E-2"/>
          <c:y val="0.16422287390029325"/>
          <c:w val="0.89803990352321039"/>
          <c:h val="0.607038123167155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REVENUE'!$A$97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REVENUE'!$B$96:$M$96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REVENUE'!$B$97:$M$97</c:f>
              <c:numCache>
                <c:formatCode>_("$"* #,##0_);_("$"* \(#,##0\);_("$"* "-"??_);_(@_)</c:formatCode>
                <c:ptCount val="12"/>
                <c:pt idx="0">
                  <c:v>508473.88</c:v>
                </c:pt>
                <c:pt idx="1">
                  <c:v>339698.13</c:v>
                </c:pt>
                <c:pt idx="2">
                  <c:v>338007.84</c:v>
                </c:pt>
                <c:pt idx="3">
                  <c:v>390135</c:v>
                </c:pt>
                <c:pt idx="4">
                  <c:v>416562.11</c:v>
                </c:pt>
                <c:pt idx="5">
                  <c:v>510317.84</c:v>
                </c:pt>
                <c:pt idx="6">
                  <c:v>522866.91</c:v>
                </c:pt>
                <c:pt idx="7">
                  <c:v>593099.98</c:v>
                </c:pt>
                <c:pt idx="8">
                  <c:v>574967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REVENUE'!$A$98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REVENUE'!$B$98:$M$98</c:f>
              <c:numCache>
                <c:formatCode>_("$"* #,##0_);_("$"* \(#,##0\);_("$"* "-"??_);_(@_)</c:formatCode>
                <c:ptCount val="12"/>
                <c:pt idx="0">
                  <c:v>525184.19053168711</c:v>
                </c:pt>
                <c:pt idx="1">
                  <c:v>443625.8045022866</c:v>
                </c:pt>
                <c:pt idx="2">
                  <c:v>374911.73990567896</c:v>
                </c:pt>
                <c:pt idx="3">
                  <c:v>404195.06781840418</c:v>
                </c:pt>
                <c:pt idx="4">
                  <c:v>464245.7463904625</c:v>
                </c:pt>
                <c:pt idx="5">
                  <c:v>530171.48114441813</c:v>
                </c:pt>
                <c:pt idx="6">
                  <c:v>589772.61435144267</c:v>
                </c:pt>
                <c:pt idx="7">
                  <c:v>622302.66520631255</c:v>
                </c:pt>
                <c:pt idx="8">
                  <c:v>619745.27981924522</c:v>
                </c:pt>
                <c:pt idx="9">
                  <c:v>636787.67160426744</c:v>
                </c:pt>
                <c:pt idx="10">
                  <c:v>581414.91341879161</c:v>
                </c:pt>
                <c:pt idx="11">
                  <c:v>555107.11218356714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73824"/>
        <c:axId val="92175360"/>
      </c:barChart>
      <c:catAx>
        <c:axId val="921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7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75360"/>
        <c:scaling>
          <c:orientation val="minMax"/>
          <c:max val="7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73824"/>
        <c:crosses val="autoZero"/>
        <c:crossBetween val="between"/>
        <c:majorUnit val="14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843004128616154"/>
          <c:y val="0.90615835777126097"/>
          <c:w val="0.30027569900869833"/>
          <c:h val="6.45161290322581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Field Collection Charge</a:t>
            </a:r>
          </a:p>
        </c:rich>
      </c:tx>
      <c:layout>
        <c:manualLayout>
          <c:xMode val="edge"/>
          <c:yMode val="edge"/>
          <c:x val="0.42845982517842535"/>
          <c:y val="3.3418980522171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14029635132744E-2"/>
          <c:y val="0.13110539845758354"/>
          <c:w val="0.89914029635132742"/>
          <c:h val="0.665809768637532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REVENUE'!$A$129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REVENUE'!$B$128:$M$128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REVENUE'!$B$129:$M$129</c:f>
              <c:numCache>
                <c:formatCode>_("$"* #,##0_);_("$"* \(#,##0\);_("$"* "-"??_);_(@_)</c:formatCode>
                <c:ptCount val="12"/>
                <c:pt idx="0">
                  <c:v>14962.08</c:v>
                </c:pt>
                <c:pt idx="1">
                  <c:v>13751.01</c:v>
                </c:pt>
                <c:pt idx="2">
                  <c:v>17154.27</c:v>
                </c:pt>
                <c:pt idx="3">
                  <c:v>16357</c:v>
                </c:pt>
                <c:pt idx="4">
                  <c:v>13597.71</c:v>
                </c:pt>
                <c:pt idx="5">
                  <c:v>11088.7</c:v>
                </c:pt>
                <c:pt idx="6">
                  <c:v>11451.51</c:v>
                </c:pt>
                <c:pt idx="7">
                  <c:v>14502.18</c:v>
                </c:pt>
                <c:pt idx="8">
                  <c:v>16546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REVENUE'!$A$130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REVENUE'!$B$130:$M$130</c:f>
              <c:numCache>
                <c:formatCode>_("$"* #,##0_);_("$"* \(#,##0\);_("$"* "-"??_);_(@_)</c:formatCode>
                <c:ptCount val="12"/>
                <c:pt idx="0">
                  <c:v>14935.390220898491</c:v>
                </c:pt>
                <c:pt idx="1">
                  <c:v>14935.390220898491</c:v>
                </c:pt>
                <c:pt idx="2">
                  <c:v>16802.313998510803</c:v>
                </c:pt>
                <c:pt idx="3">
                  <c:v>16802.313998510803</c:v>
                </c:pt>
                <c:pt idx="4">
                  <c:v>14001.928332092335</c:v>
                </c:pt>
                <c:pt idx="5">
                  <c:v>16802.313998510803</c:v>
                </c:pt>
                <c:pt idx="6">
                  <c:v>15868.852109704647</c:v>
                </c:pt>
                <c:pt idx="7">
                  <c:v>15868.852109704647</c:v>
                </c:pt>
                <c:pt idx="8">
                  <c:v>15868.852109704647</c:v>
                </c:pt>
                <c:pt idx="9">
                  <c:v>15868.852109704647</c:v>
                </c:pt>
                <c:pt idx="10">
                  <c:v>14935.390220898491</c:v>
                </c:pt>
                <c:pt idx="11">
                  <c:v>16802.313998510803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40832"/>
        <c:axId val="92504064"/>
      </c:barChart>
      <c:catAx>
        <c:axId val="924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0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504064"/>
        <c:scaling>
          <c:orientation val="minMax"/>
          <c:max val="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40832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73311078716672"/>
          <c:y val="0.9263157894736842"/>
          <c:w val="0.29938066413412018"/>
          <c:h val="5.52631578947367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Reconnect Charge</a:t>
            </a:r>
          </a:p>
        </c:rich>
      </c:tx>
      <c:layout>
        <c:manualLayout>
          <c:xMode val="edge"/>
          <c:yMode val="edge"/>
          <c:x val="0.44253342299154758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87090409142855E-2"/>
          <c:y val="0.1340484328507677"/>
          <c:w val="0.89739576809907451"/>
          <c:h val="0.65683732096876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REVENUE'!$A$160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REVENUE'!$B$160:$M$160</c:f>
              <c:numCache>
                <c:formatCode>_("$"* #,##0_);_("$"* \(#,##0\);_("$"* "-"??_);_(@_)</c:formatCode>
                <c:ptCount val="12"/>
                <c:pt idx="0">
                  <c:v>1469435.62</c:v>
                </c:pt>
                <c:pt idx="1">
                  <c:v>1097021.54</c:v>
                </c:pt>
                <c:pt idx="2">
                  <c:v>1100924.3999999999</c:v>
                </c:pt>
                <c:pt idx="3">
                  <c:v>1283811</c:v>
                </c:pt>
                <c:pt idx="4">
                  <c:v>954574.64</c:v>
                </c:pt>
                <c:pt idx="5">
                  <c:v>1248473.7</c:v>
                </c:pt>
                <c:pt idx="6">
                  <c:v>1143149.46</c:v>
                </c:pt>
                <c:pt idx="7">
                  <c:v>1205948.42</c:v>
                </c:pt>
                <c:pt idx="8">
                  <c:v>1456809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REVENUE'!$A$161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REVENUE'!$B$161:$M$161</c:f>
              <c:numCache>
                <c:formatCode>_("$"* #,##0_);_("$"* \(#,##0\);_("$"* "-"??_);_(@_)</c:formatCode>
                <c:ptCount val="12"/>
                <c:pt idx="0">
                  <c:v>1502784.0060046336</c:v>
                </c:pt>
                <c:pt idx="1">
                  <c:v>1033608.372305061</c:v>
                </c:pt>
                <c:pt idx="2">
                  <c:v>1102178.159220132</c:v>
                </c:pt>
                <c:pt idx="3">
                  <c:v>1088754.2596324154</c:v>
                </c:pt>
                <c:pt idx="4">
                  <c:v>1126917.123747119</c:v>
                </c:pt>
                <c:pt idx="5">
                  <c:v>1146499.0660133499</c:v>
                </c:pt>
                <c:pt idx="6">
                  <c:v>1251967.5504212973</c:v>
                </c:pt>
                <c:pt idx="7">
                  <c:v>1355941.622403878</c:v>
                </c:pt>
                <c:pt idx="8">
                  <c:v>1330588.0584883436</c:v>
                </c:pt>
                <c:pt idx="9">
                  <c:v>1403452.0070533149</c:v>
                </c:pt>
                <c:pt idx="10">
                  <c:v>1397138.6164350593</c:v>
                </c:pt>
                <c:pt idx="11">
                  <c:v>926493.72863839916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41152"/>
        <c:axId val="93216768"/>
      </c:barChart>
      <c:catAx>
        <c:axId val="926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21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16768"/>
        <c:scaling>
          <c:orientation val="minMax"/>
          <c:max val="2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41152"/>
        <c:crosses val="autoZero"/>
        <c:crossBetween val="between"/>
        <c:majorUnit val="400000"/>
        <c:minorUnit val="56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393968315943978"/>
          <c:y val="0.91152927599867706"/>
          <c:w val="0.29958699377453851"/>
          <c:h val="5.89812332439678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Current Diversion Charge</a:t>
            </a:r>
          </a:p>
        </c:rich>
      </c:tx>
      <c:layout>
        <c:manualLayout>
          <c:xMode val="edge"/>
          <c:yMode val="edge"/>
          <c:x val="0.42196107698076202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21632905662458E-2"/>
          <c:y val="0.13445414930778762"/>
          <c:w val="0.9003928465018739"/>
          <c:h val="0.62465156865909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REVENUE'!$A$190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REVENUE'!$B$190:$M$190</c:f>
              <c:numCache>
                <c:formatCode>_("$"* #,##0_);_("$"* \(#,##0\);_("$"* "-"??_);_(@_)</c:formatCode>
                <c:ptCount val="12"/>
                <c:pt idx="0">
                  <c:v>183231.28</c:v>
                </c:pt>
                <c:pt idx="1">
                  <c:v>124316.87</c:v>
                </c:pt>
                <c:pt idx="2">
                  <c:v>94647.43</c:v>
                </c:pt>
                <c:pt idx="3">
                  <c:v>75226</c:v>
                </c:pt>
                <c:pt idx="4">
                  <c:v>50877.39</c:v>
                </c:pt>
                <c:pt idx="5">
                  <c:v>96549.11</c:v>
                </c:pt>
                <c:pt idx="6">
                  <c:v>72765.33</c:v>
                </c:pt>
                <c:pt idx="7">
                  <c:v>101118.71</c:v>
                </c:pt>
                <c:pt idx="8">
                  <c:v>83386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REVENUE'!$A$191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REVENUE'!$B$191:$M$191</c:f>
              <c:numCache>
                <c:formatCode>_("$"* #,##0_);_("$"* \(#,##0\);_("$"* "-"??_);_(@_)</c:formatCode>
                <c:ptCount val="12"/>
                <c:pt idx="0">
                  <c:v>119374.45850996014</c:v>
                </c:pt>
                <c:pt idx="1">
                  <c:v>119374.45850996014</c:v>
                </c:pt>
                <c:pt idx="2">
                  <c:v>134296.26582370515</c:v>
                </c:pt>
                <c:pt idx="3">
                  <c:v>134296.26582370515</c:v>
                </c:pt>
                <c:pt idx="4">
                  <c:v>134296.26582370515</c:v>
                </c:pt>
                <c:pt idx="5">
                  <c:v>134296.26582370515</c:v>
                </c:pt>
                <c:pt idx="6">
                  <c:v>134296.26582370515</c:v>
                </c:pt>
                <c:pt idx="7">
                  <c:v>134296.26582370515</c:v>
                </c:pt>
                <c:pt idx="8">
                  <c:v>134296.26582370515</c:v>
                </c:pt>
                <c:pt idx="9">
                  <c:v>134296.26582370515</c:v>
                </c:pt>
                <c:pt idx="10">
                  <c:v>104452.65119621513</c:v>
                </c:pt>
                <c:pt idx="11">
                  <c:v>74609.036568725089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48960"/>
        <c:axId val="114651520"/>
      </c:barChart>
      <c:catAx>
        <c:axId val="1146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65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51520"/>
        <c:scaling>
          <c:orientation val="minMax"/>
          <c:max val="2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648960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598915520175364"/>
          <c:y val="0.90756537785717961"/>
          <c:w val="0.30013743474373394"/>
          <c:h val="6.16249439408309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Initial Connect Service Charge</a:t>
            </a:r>
          </a:p>
        </c:rich>
      </c:tx>
      <c:layout>
        <c:manualLayout>
          <c:xMode val="edge"/>
          <c:yMode val="edge"/>
          <c:x val="0.40813149389384179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76356695949417E-2"/>
          <c:y val="0.13846188517098651"/>
          <c:w val="0.8950279692386548"/>
          <c:h val="0.630770810223382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REVENUE'!$A$222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REVENUE'!$B$222:$M$222</c:f>
              <c:numCache>
                <c:formatCode>_("$"* #,##0_);_("$"* \(#,##0\);_("$"* "-"??_);_(@_)</c:formatCode>
                <c:ptCount val="12"/>
                <c:pt idx="0">
                  <c:v>52972.800000000003</c:v>
                </c:pt>
                <c:pt idx="1">
                  <c:v>58835.519999999997</c:v>
                </c:pt>
                <c:pt idx="2">
                  <c:v>73031.039999999994</c:v>
                </c:pt>
                <c:pt idx="3">
                  <c:v>63731</c:v>
                </c:pt>
                <c:pt idx="4">
                  <c:v>60650.879999999997</c:v>
                </c:pt>
                <c:pt idx="5">
                  <c:v>81319.199999999997</c:v>
                </c:pt>
                <c:pt idx="6">
                  <c:v>57377.279999999999</c:v>
                </c:pt>
                <c:pt idx="7">
                  <c:v>65367.839999999997</c:v>
                </c:pt>
                <c:pt idx="8">
                  <c:v>62764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REVENUE'!$A$223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REVENUE'!$B$223:$M$223</c:f>
              <c:numCache>
                <c:formatCode>_("$"* #,##0_);_("$"* \(#,##0\);_("$"* "-"??_);_(@_)</c:formatCode>
                <c:ptCount val="12"/>
                <c:pt idx="0">
                  <c:v>64389.776299736375</c:v>
                </c:pt>
                <c:pt idx="1">
                  <c:v>64932.886270531824</c:v>
                </c:pt>
                <c:pt idx="2">
                  <c:v>66864.567057598499</c:v>
                </c:pt>
                <c:pt idx="3">
                  <c:v>68914.666099814407</c:v>
                </c:pt>
                <c:pt idx="4">
                  <c:v>69638.931157616666</c:v>
                </c:pt>
                <c:pt idx="5">
                  <c:v>71149.839745580713</c:v>
                </c:pt>
                <c:pt idx="6">
                  <c:v>73003.099290937476</c:v>
                </c:pt>
                <c:pt idx="7">
                  <c:v>74883.618381312277</c:v>
                </c:pt>
                <c:pt idx="8">
                  <c:v>76898.117140841685</c:v>
                </c:pt>
                <c:pt idx="9">
                  <c:v>79170.684254431588</c:v>
                </c:pt>
                <c:pt idx="10">
                  <c:v>80904.263365620354</c:v>
                </c:pt>
                <c:pt idx="11">
                  <c:v>82884.247066710377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16960"/>
        <c:axId val="209527168"/>
      </c:barChart>
      <c:catAx>
        <c:axId val="2078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2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527168"/>
        <c:scaling>
          <c:orientation val="minMax"/>
          <c:max val="1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16960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98651511536264"/>
          <c:y val="0.92051524328689682"/>
          <c:w val="0.29958699377453857"/>
          <c:h val="5.641052560737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Existing Connect Service Charge</a:t>
            </a:r>
          </a:p>
        </c:rich>
      </c:tx>
      <c:layout>
        <c:manualLayout>
          <c:xMode val="edge"/>
          <c:yMode val="edge"/>
          <c:x val="0.39906128527299672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14312153321957E-2"/>
          <c:y val="0.1497326203208556"/>
          <c:w val="0.88654214848498969"/>
          <c:h val="0.631016042780748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REVENUE'!$A$252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REVENUE'!$B$252:$M$252</c:f>
              <c:numCache>
                <c:formatCode>_("$"* #,##0_);_("$"* \(#,##0\);_("$"* "-"??_);_(@_)</c:formatCode>
                <c:ptCount val="12"/>
                <c:pt idx="0">
                  <c:v>1246309.46</c:v>
                </c:pt>
                <c:pt idx="1">
                  <c:v>1314781</c:v>
                </c:pt>
                <c:pt idx="2">
                  <c:v>1516044.5</c:v>
                </c:pt>
                <c:pt idx="3">
                  <c:v>1450800</c:v>
                </c:pt>
                <c:pt idx="4">
                  <c:v>1445725.92</c:v>
                </c:pt>
                <c:pt idx="5">
                  <c:v>1641755.04</c:v>
                </c:pt>
                <c:pt idx="6">
                  <c:v>1510200.96</c:v>
                </c:pt>
                <c:pt idx="7">
                  <c:v>1735513.92</c:v>
                </c:pt>
                <c:pt idx="8">
                  <c:v>1442556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REVENUE'!$A$253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REVENUE'!$B$253:$M$253</c:f>
              <c:numCache>
                <c:formatCode>_("$"* #,##0_);_("$"* \(#,##0\);_("$"* "-"??_);_(@_)</c:formatCode>
                <c:ptCount val="12"/>
                <c:pt idx="0">
                  <c:v>1263326.8800000001</c:v>
                </c:pt>
                <c:pt idx="1">
                  <c:v>1312549.9200000002</c:v>
                </c:pt>
                <c:pt idx="2">
                  <c:v>1370462.8800000001</c:v>
                </c:pt>
                <c:pt idx="3">
                  <c:v>1382218.08</c:v>
                </c:pt>
                <c:pt idx="4">
                  <c:v>1388809.9200000002</c:v>
                </c:pt>
                <c:pt idx="5">
                  <c:v>1436991.36</c:v>
                </c:pt>
                <c:pt idx="6">
                  <c:v>1539574.08</c:v>
                </c:pt>
                <c:pt idx="7">
                  <c:v>1582488</c:v>
                </c:pt>
                <c:pt idx="8">
                  <c:v>1524961.9200000002</c:v>
                </c:pt>
                <c:pt idx="9">
                  <c:v>1504427.52</c:v>
                </c:pt>
                <c:pt idx="10">
                  <c:v>1367620.8</c:v>
                </c:pt>
                <c:pt idx="11">
                  <c:v>1331402.8800000001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47648"/>
        <c:axId val="209549952"/>
      </c:barChart>
      <c:catAx>
        <c:axId val="2095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49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9549952"/>
        <c:scaling>
          <c:orientation val="minMax"/>
          <c:max val="2000000"/>
          <c:min val="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47648"/>
        <c:crosses val="autoZero"/>
        <c:crossBetween val="between"/>
        <c:majorUnit val="400000"/>
        <c:minorUnit val="3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253642707239339"/>
          <c:y val="0.91176470588235292"/>
          <c:w val="0.30062204905796591"/>
          <c:h val="5.88235294117647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
Summary - All  Service Charges</a:t>
            </a:r>
          </a:p>
        </c:rich>
      </c:tx>
      <c:layout>
        <c:manualLayout>
          <c:xMode val="edge"/>
          <c:yMode val="edge"/>
          <c:x val="0.36659543090541846"/>
          <c:y val="3.87572400907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8706169261437E-2"/>
          <c:y val="0.18952618453865336"/>
          <c:w val="0.88952824226689664"/>
          <c:h val="0.61502434137005302"/>
        </c:manualLayout>
      </c:layout>
      <c:barChart>
        <c:barDir val="col"/>
        <c:grouping val="clustered"/>
        <c:varyColors val="0"/>
        <c:ser>
          <c:idx val="2"/>
          <c:order val="0"/>
          <c:tx>
            <c:v>2009 Forecast</c:v>
          </c:tx>
          <c:spPr>
            <a:gradFill rotWithShape="0">
              <a:gsLst>
                <a:gs pos="0">
                  <a:srgbClr val="FFFFFF"/>
                </a:gs>
                <a:gs pos="100000">
                  <a:srgbClr val="FFFFFF">
                    <a:gamma/>
                    <a:shade val="76078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strRef>
              <c:f>'2014 SERVICE CHARGE REVENUE'!$A$35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REVENUE'!$B$35:$M$35</c:f>
              <c:numCache>
                <c:formatCode>_("$"* #,##0_);_("$"* \(#,##0\);_("$"* "-"??_);_(@_)</c:formatCode>
                <c:ptCount val="12"/>
                <c:pt idx="0">
                  <c:v>8659814.3699999992</c:v>
                </c:pt>
                <c:pt idx="1">
                  <c:v>7353932.8999999994</c:v>
                </c:pt>
                <c:pt idx="2">
                  <c:v>7743783.4699999997</c:v>
                </c:pt>
                <c:pt idx="3">
                  <c:v>8039993.4500000002</c:v>
                </c:pt>
                <c:pt idx="4">
                  <c:v>8210504.7799999993</c:v>
                </c:pt>
                <c:pt idx="5">
                  <c:v>8202005.1999999993</c:v>
                </c:pt>
                <c:pt idx="6">
                  <c:v>9013092.3800000008</c:v>
                </c:pt>
                <c:pt idx="7">
                  <c:v>8788591.9600000009</c:v>
                </c:pt>
                <c:pt idx="8">
                  <c:v>9096712.8300000001</c:v>
                </c:pt>
                <c:pt idx="9">
                  <c:v>9313576.3900000006</c:v>
                </c:pt>
                <c:pt idx="10">
                  <c:v>8307260.6800000006</c:v>
                </c:pt>
                <c:pt idx="11">
                  <c:v>9080765.4900000002</c:v>
                </c:pt>
              </c:numCache>
            </c:numRef>
          </c:val>
        </c:ser>
        <c:ser>
          <c:idx val="0"/>
          <c:order val="2"/>
          <c:tx>
            <c:strRef>
              <c:f>'2014 SERVICE CHARGE REVENUE'!$A$36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REVENUE'!$B$36:$M$36</c:f>
              <c:numCache>
                <c:formatCode>_("$"* #,##0_);_("$"* \(#,##0\);_("$"* "-"??_);_(@_)</c:formatCode>
                <c:ptCount val="12"/>
                <c:pt idx="0">
                  <c:v>7681584.9630409041</c:v>
                </c:pt>
                <c:pt idx="1">
                  <c:v>7059557.9675047584</c:v>
                </c:pt>
                <c:pt idx="2">
                  <c:v>7335083.5923915729</c:v>
                </c:pt>
                <c:pt idx="3">
                  <c:v>7606618.6551548121</c:v>
                </c:pt>
                <c:pt idx="4">
                  <c:v>7856060.7694688942</c:v>
                </c:pt>
                <c:pt idx="5">
                  <c:v>7208335.8014084641</c:v>
                </c:pt>
                <c:pt idx="6">
                  <c:v>8667493.0765844136</c:v>
                </c:pt>
                <c:pt idx="7">
                  <c:v>8669030.1329257824</c:v>
                </c:pt>
                <c:pt idx="8">
                  <c:v>8109653.4662001859</c:v>
                </c:pt>
                <c:pt idx="9">
                  <c:v>9155946.9306499343</c:v>
                </c:pt>
                <c:pt idx="10">
                  <c:v>8547479.6481625922</c:v>
                </c:pt>
                <c:pt idx="11">
                  <c:v>7668609.2462577438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70816"/>
        <c:axId val="209573376"/>
      </c:barChart>
      <c:catAx>
        <c:axId val="2095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573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70816"/>
        <c:crosses val="autoZero"/>
        <c:crossBetween val="between"/>
        <c:majorUnit val="2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543977165020568"/>
          <c:y val="0.88279301745635907"/>
          <c:w val="0.33904632306256516"/>
          <c:h val="8.47880299251870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8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14</xdr:col>
      <xdr:colOff>857250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9525</xdr:rowOff>
    </xdr:from>
    <xdr:to>
      <xdr:col>15</xdr:col>
      <xdr:colOff>38100</xdr:colOff>
      <xdr:row>64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114300</xdr:rowOff>
    </xdr:from>
    <xdr:to>
      <xdr:col>15</xdr:col>
      <xdr:colOff>19050</xdr:colOff>
      <xdr:row>94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15</xdr:col>
      <xdr:colOff>19050</xdr:colOff>
      <xdr:row>126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136</xdr:row>
      <xdr:rowOff>114300</xdr:rowOff>
    </xdr:from>
    <xdr:to>
      <xdr:col>15</xdr:col>
      <xdr:colOff>9525</xdr:colOff>
      <xdr:row>157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166</xdr:row>
      <xdr:rowOff>76200</xdr:rowOff>
    </xdr:from>
    <xdr:to>
      <xdr:col>15</xdr:col>
      <xdr:colOff>47625</xdr:colOff>
      <xdr:row>187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197</xdr:row>
      <xdr:rowOff>9525</xdr:rowOff>
    </xdr:from>
    <xdr:to>
      <xdr:col>15</xdr:col>
      <xdr:colOff>9525</xdr:colOff>
      <xdr:row>219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228</xdr:row>
      <xdr:rowOff>76200</xdr:rowOff>
    </xdr:from>
    <xdr:to>
      <xdr:col>15</xdr:col>
      <xdr:colOff>66675</xdr:colOff>
      <xdr:row>249</xdr:row>
      <xdr:rowOff>238125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13</xdr:col>
      <xdr:colOff>838200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9525</xdr:rowOff>
    </xdr:from>
    <xdr:to>
      <xdr:col>14</xdr:col>
      <xdr:colOff>0</xdr:colOff>
      <xdr:row>64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114300</xdr:rowOff>
    </xdr:from>
    <xdr:to>
      <xdr:col>13</xdr:col>
      <xdr:colOff>838200</xdr:colOff>
      <xdr:row>94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13</xdr:col>
      <xdr:colOff>885825</xdr:colOff>
      <xdr:row>126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136</xdr:row>
      <xdr:rowOff>114300</xdr:rowOff>
    </xdr:from>
    <xdr:to>
      <xdr:col>13</xdr:col>
      <xdr:colOff>876300</xdr:colOff>
      <xdr:row>157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166</xdr:row>
      <xdr:rowOff>76200</xdr:rowOff>
    </xdr:from>
    <xdr:to>
      <xdr:col>13</xdr:col>
      <xdr:colOff>828675</xdr:colOff>
      <xdr:row>187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197</xdr:row>
      <xdr:rowOff>9525</xdr:rowOff>
    </xdr:from>
    <xdr:to>
      <xdr:col>14</xdr:col>
      <xdr:colOff>0</xdr:colOff>
      <xdr:row>219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228</xdr:row>
      <xdr:rowOff>76200</xdr:rowOff>
    </xdr:from>
    <xdr:to>
      <xdr:col>14</xdr:col>
      <xdr:colOff>9525</xdr:colOff>
      <xdr:row>249</xdr:row>
      <xdr:rowOff>238125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485775</xdr:colOff>
      <xdr:row>10</xdr:row>
      <xdr:rowOff>28575</xdr:rowOff>
    </xdr:from>
    <xdr:to>
      <xdr:col>22</xdr:col>
      <xdr:colOff>685800</xdr:colOff>
      <xdr:row>28</xdr:row>
      <xdr:rowOff>9525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550" y="1314450"/>
          <a:ext cx="670560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8</xdr:col>
      <xdr:colOff>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9256395" cy="3048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2</xdr:col>
      <xdr:colOff>200025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901065" y="0"/>
          <a:ext cx="698563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180975</xdr:colOff>
      <xdr:row>8</xdr:row>
      <xdr:rowOff>0</xdr:rowOff>
    </xdr:from>
    <xdr:to>
      <xdr:col>2</xdr:col>
      <xdr:colOff>314325</xdr:colOff>
      <xdr:row>8</xdr:row>
      <xdr:rowOff>123825</xdr:rowOff>
    </xdr:to>
    <xdr:pic>
      <xdr:nvPicPr>
        <xdr:cNvPr id="50" name="BExVSTVYEEPDL00J3VD4B3XPXZUG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" y="861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8</xdr:row>
      <xdr:rowOff>0</xdr:rowOff>
    </xdr:from>
    <xdr:to>
      <xdr:col>4</xdr:col>
      <xdr:colOff>571500</xdr:colOff>
      <xdr:row>8</xdr:row>
      <xdr:rowOff>123825</xdr:rowOff>
    </xdr:to>
    <xdr:pic>
      <xdr:nvPicPr>
        <xdr:cNvPr id="51" name="BEx5LV2P38YNF8E7F4VMJLDZHP7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861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</xdr:row>
      <xdr:rowOff>0</xdr:rowOff>
    </xdr:from>
    <xdr:to>
      <xdr:col>4</xdr:col>
      <xdr:colOff>571500</xdr:colOff>
      <xdr:row>9</xdr:row>
      <xdr:rowOff>123825</xdr:rowOff>
    </xdr:to>
    <xdr:pic>
      <xdr:nvPicPr>
        <xdr:cNvPr id="52" name="BExTZIIGAATB0ZTXIPF7G7M19M0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</xdr:row>
      <xdr:rowOff>0</xdr:rowOff>
    </xdr:from>
    <xdr:to>
      <xdr:col>4</xdr:col>
      <xdr:colOff>571500</xdr:colOff>
      <xdr:row>10</xdr:row>
      <xdr:rowOff>123825</xdr:rowOff>
    </xdr:to>
    <xdr:pic>
      <xdr:nvPicPr>
        <xdr:cNvPr id="53" name="BExTXEE1G1OCX8B8ROG23ENPGQR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120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</xdr:row>
      <xdr:rowOff>0</xdr:rowOff>
    </xdr:from>
    <xdr:to>
      <xdr:col>4</xdr:col>
      <xdr:colOff>571500</xdr:colOff>
      <xdr:row>11</xdr:row>
      <xdr:rowOff>123825</xdr:rowOff>
    </xdr:to>
    <xdr:pic>
      <xdr:nvPicPr>
        <xdr:cNvPr id="54" name="BExY67ZRYMS4LK9S89IYWNWPK54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249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</xdr:row>
      <xdr:rowOff>0</xdr:rowOff>
    </xdr:from>
    <xdr:to>
      <xdr:col>4</xdr:col>
      <xdr:colOff>485775</xdr:colOff>
      <xdr:row>12</xdr:row>
      <xdr:rowOff>123825</xdr:rowOff>
    </xdr:to>
    <xdr:pic>
      <xdr:nvPicPr>
        <xdr:cNvPr id="55" name="BExGNUF82KYB5A5FNF8D3MPKFULF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379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</xdr:row>
      <xdr:rowOff>0</xdr:rowOff>
    </xdr:from>
    <xdr:to>
      <xdr:col>4</xdr:col>
      <xdr:colOff>571500</xdr:colOff>
      <xdr:row>13</xdr:row>
      <xdr:rowOff>123825</xdr:rowOff>
    </xdr:to>
    <xdr:pic>
      <xdr:nvPicPr>
        <xdr:cNvPr id="56" name="BExKFCCVODHX2N73FH9P9WT94XR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508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</xdr:row>
      <xdr:rowOff>0</xdr:rowOff>
    </xdr:from>
    <xdr:to>
      <xdr:col>4</xdr:col>
      <xdr:colOff>571500</xdr:colOff>
      <xdr:row>14</xdr:row>
      <xdr:rowOff>123825</xdr:rowOff>
    </xdr:to>
    <xdr:pic>
      <xdr:nvPicPr>
        <xdr:cNvPr id="57" name="BExS4Z86DD19DJ488MI3SIYQ82FP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638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15</xdr:row>
      <xdr:rowOff>0</xdr:rowOff>
    </xdr:from>
    <xdr:to>
      <xdr:col>4</xdr:col>
      <xdr:colOff>571500</xdr:colOff>
      <xdr:row>15</xdr:row>
      <xdr:rowOff>123825</xdr:rowOff>
    </xdr:to>
    <xdr:pic>
      <xdr:nvPicPr>
        <xdr:cNvPr id="58" name="BEx902DVOTYNKYMRLOM1VBFLOXG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767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</xdr:row>
      <xdr:rowOff>0</xdr:rowOff>
    </xdr:from>
    <xdr:to>
      <xdr:col>4</xdr:col>
      <xdr:colOff>485775</xdr:colOff>
      <xdr:row>16</xdr:row>
      <xdr:rowOff>123825</xdr:rowOff>
    </xdr:to>
    <xdr:pic>
      <xdr:nvPicPr>
        <xdr:cNvPr id="59" name="BEx977J2VE0OFLH7W3SEKJ5CMK9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897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25</xdr:row>
      <xdr:rowOff>0</xdr:rowOff>
    </xdr:from>
    <xdr:to>
      <xdr:col>4</xdr:col>
      <xdr:colOff>485775</xdr:colOff>
      <xdr:row>25</xdr:row>
      <xdr:rowOff>123825</xdr:rowOff>
    </xdr:to>
    <xdr:pic>
      <xdr:nvPicPr>
        <xdr:cNvPr id="60" name="BEx3J51BXD0J42SRVOQ1FWO6L7OZ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063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26</xdr:row>
      <xdr:rowOff>0</xdr:rowOff>
    </xdr:from>
    <xdr:to>
      <xdr:col>4</xdr:col>
      <xdr:colOff>400050</xdr:colOff>
      <xdr:row>26</xdr:row>
      <xdr:rowOff>123825</xdr:rowOff>
    </xdr:to>
    <xdr:pic>
      <xdr:nvPicPr>
        <xdr:cNvPr id="61" name="BExU4W46WMQAK0E9O0ZPSI4S57BX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192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</xdr:row>
      <xdr:rowOff>0</xdr:rowOff>
    </xdr:from>
    <xdr:to>
      <xdr:col>4</xdr:col>
      <xdr:colOff>485775</xdr:colOff>
      <xdr:row>36</xdr:row>
      <xdr:rowOff>123825</xdr:rowOff>
    </xdr:to>
    <xdr:pic>
      <xdr:nvPicPr>
        <xdr:cNvPr id="62" name="BExXWX2XP1HAO5KRAK09RI8YHQ1I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488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39</xdr:row>
      <xdr:rowOff>0</xdr:rowOff>
    </xdr:from>
    <xdr:to>
      <xdr:col>4</xdr:col>
      <xdr:colOff>485775</xdr:colOff>
      <xdr:row>39</xdr:row>
      <xdr:rowOff>123825</xdr:rowOff>
    </xdr:to>
    <xdr:pic>
      <xdr:nvPicPr>
        <xdr:cNvPr id="63" name="BExXOMFF9OPXXNRI4X0C78QXD4CW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876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43</xdr:row>
      <xdr:rowOff>0</xdr:rowOff>
    </xdr:from>
    <xdr:to>
      <xdr:col>4</xdr:col>
      <xdr:colOff>485775</xdr:colOff>
      <xdr:row>43</xdr:row>
      <xdr:rowOff>123825</xdr:rowOff>
    </xdr:to>
    <xdr:pic>
      <xdr:nvPicPr>
        <xdr:cNvPr id="64" name="BExBAAWFTZQ7MHMFKLSW2GU90VH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394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44</xdr:row>
      <xdr:rowOff>0</xdr:rowOff>
    </xdr:from>
    <xdr:to>
      <xdr:col>4</xdr:col>
      <xdr:colOff>400050</xdr:colOff>
      <xdr:row>44</xdr:row>
      <xdr:rowOff>123825</xdr:rowOff>
    </xdr:to>
    <xdr:pic>
      <xdr:nvPicPr>
        <xdr:cNvPr id="65" name="BExQFQP9HWYH8IFOVMOA438Q63C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524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45</xdr:row>
      <xdr:rowOff>0</xdr:rowOff>
    </xdr:from>
    <xdr:to>
      <xdr:col>4</xdr:col>
      <xdr:colOff>314325</xdr:colOff>
      <xdr:row>45</xdr:row>
      <xdr:rowOff>123825</xdr:rowOff>
    </xdr:to>
    <xdr:pic>
      <xdr:nvPicPr>
        <xdr:cNvPr id="66" name="BExMOVECTTRXYZFA06BLPX6EGWTL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5654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63</xdr:row>
      <xdr:rowOff>0</xdr:rowOff>
    </xdr:from>
    <xdr:to>
      <xdr:col>4</xdr:col>
      <xdr:colOff>400050</xdr:colOff>
      <xdr:row>63</xdr:row>
      <xdr:rowOff>123825</xdr:rowOff>
    </xdr:to>
    <xdr:pic>
      <xdr:nvPicPr>
        <xdr:cNvPr id="67" name="BExIS720J15QPBTNK3V9NZKMZPB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7985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64</xdr:row>
      <xdr:rowOff>0</xdr:rowOff>
    </xdr:from>
    <xdr:to>
      <xdr:col>4</xdr:col>
      <xdr:colOff>314325</xdr:colOff>
      <xdr:row>64</xdr:row>
      <xdr:rowOff>123825</xdr:rowOff>
    </xdr:to>
    <xdr:pic>
      <xdr:nvPicPr>
        <xdr:cNvPr id="68" name="BExMQPXG8I2O1SVWGI6YIVJJWXJL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8115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70</xdr:row>
      <xdr:rowOff>0</xdr:rowOff>
    </xdr:from>
    <xdr:to>
      <xdr:col>4</xdr:col>
      <xdr:colOff>314325</xdr:colOff>
      <xdr:row>70</xdr:row>
      <xdr:rowOff>123825</xdr:rowOff>
    </xdr:to>
    <xdr:pic>
      <xdr:nvPicPr>
        <xdr:cNvPr id="69" name="BExH1JA478QGI5KDL4BMBKH9G32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8892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91</xdr:row>
      <xdr:rowOff>0</xdr:rowOff>
    </xdr:from>
    <xdr:to>
      <xdr:col>4</xdr:col>
      <xdr:colOff>400050</xdr:colOff>
      <xdr:row>91</xdr:row>
      <xdr:rowOff>123825</xdr:rowOff>
    </xdr:to>
    <xdr:pic>
      <xdr:nvPicPr>
        <xdr:cNvPr id="70" name="BExXNRUW63FMG6U6FRIC1FW3U3K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1612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100</xdr:row>
      <xdr:rowOff>0</xdr:rowOff>
    </xdr:from>
    <xdr:to>
      <xdr:col>4</xdr:col>
      <xdr:colOff>400050</xdr:colOff>
      <xdr:row>100</xdr:row>
      <xdr:rowOff>123825</xdr:rowOff>
    </xdr:to>
    <xdr:pic>
      <xdr:nvPicPr>
        <xdr:cNvPr id="71" name="BExKTEP3EOIAMRSWK49EUP99HKU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2778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101</xdr:row>
      <xdr:rowOff>0</xdr:rowOff>
    </xdr:from>
    <xdr:to>
      <xdr:col>4</xdr:col>
      <xdr:colOff>314325</xdr:colOff>
      <xdr:row>101</xdr:row>
      <xdr:rowOff>123825</xdr:rowOff>
    </xdr:to>
    <xdr:pic>
      <xdr:nvPicPr>
        <xdr:cNvPr id="72" name="BExF72E4V7VJ5H89B8UT447PG7T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2908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105</xdr:row>
      <xdr:rowOff>0</xdr:rowOff>
    </xdr:from>
    <xdr:to>
      <xdr:col>4</xdr:col>
      <xdr:colOff>314325</xdr:colOff>
      <xdr:row>105</xdr:row>
      <xdr:rowOff>123825</xdr:rowOff>
    </xdr:to>
    <xdr:pic>
      <xdr:nvPicPr>
        <xdr:cNvPr id="73" name="BExS2Z01HX1294BQND4FONSK5OSY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3426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113</xdr:row>
      <xdr:rowOff>0</xdr:rowOff>
    </xdr:from>
    <xdr:to>
      <xdr:col>4</xdr:col>
      <xdr:colOff>314325</xdr:colOff>
      <xdr:row>113</xdr:row>
      <xdr:rowOff>123825</xdr:rowOff>
    </xdr:to>
    <xdr:pic>
      <xdr:nvPicPr>
        <xdr:cNvPr id="74" name="BEx1TQIO6SUQH0LURBEUVB97HEU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4462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120</xdr:row>
      <xdr:rowOff>0</xdr:rowOff>
    </xdr:from>
    <xdr:to>
      <xdr:col>4</xdr:col>
      <xdr:colOff>400050</xdr:colOff>
      <xdr:row>120</xdr:row>
      <xdr:rowOff>123825</xdr:rowOff>
    </xdr:to>
    <xdr:pic>
      <xdr:nvPicPr>
        <xdr:cNvPr id="75" name="BEx1XGXKAKC5TRYLEY4K8PQMUTR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5369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124</xdr:row>
      <xdr:rowOff>0</xdr:rowOff>
    </xdr:from>
    <xdr:to>
      <xdr:col>4</xdr:col>
      <xdr:colOff>400050</xdr:colOff>
      <xdr:row>124</xdr:row>
      <xdr:rowOff>123825</xdr:rowOff>
    </xdr:to>
    <xdr:pic>
      <xdr:nvPicPr>
        <xdr:cNvPr id="76" name="BEx5DSNZHCW47C24JIHXHBA7K0TS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588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127</xdr:row>
      <xdr:rowOff>0</xdr:rowOff>
    </xdr:from>
    <xdr:to>
      <xdr:col>4</xdr:col>
      <xdr:colOff>400050</xdr:colOff>
      <xdr:row>127</xdr:row>
      <xdr:rowOff>123825</xdr:rowOff>
    </xdr:to>
    <xdr:pic>
      <xdr:nvPicPr>
        <xdr:cNvPr id="77" name="BExGLKB236QGNMMRVW6TV31XX8V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6276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128</xdr:row>
      <xdr:rowOff>0</xdr:rowOff>
    </xdr:from>
    <xdr:to>
      <xdr:col>4</xdr:col>
      <xdr:colOff>314325</xdr:colOff>
      <xdr:row>128</xdr:row>
      <xdr:rowOff>123825</xdr:rowOff>
    </xdr:to>
    <xdr:pic>
      <xdr:nvPicPr>
        <xdr:cNvPr id="78" name="BExQ4F3ZJOTT8DWWJTIBDFGOAHV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405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131</xdr:row>
      <xdr:rowOff>0</xdr:rowOff>
    </xdr:from>
    <xdr:to>
      <xdr:col>4</xdr:col>
      <xdr:colOff>314325</xdr:colOff>
      <xdr:row>131</xdr:row>
      <xdr:rowOff>123825</xdr:rowOff>
    </xdr:to>
    <xdr:pic>
      <xdr:nvPicPr>
        <xdr:cNvPr id="79" name="BExY4PARCZ88M0W09BXH4MZ3OBU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794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132</xdr:row>
      <xdr:rowOff>0</xdr:rowOff>
    </xdr:from>
    <xdr:to>
      <xdr:col>4</xdr:col>
      <xdr:colOff>228600</xdr:colOff>
      <xdr:row>132</xdr:row>
      <xdr:rowOff>123825</xdr:rowOff>
    </xdr:to>
    <xdr:pic>
      <xdr:nvPicPr>
        <xdr:cNvPr id="80" name="BEx3M2Z9C5GNPECMT19PKTPSRH9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6924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133</xdr:row>
      <xdr:rowOff>0</xdr:rowOff>
    </xdr:from>
    <xdr:to>
      <xdr:col>4</xdr:col>
      <xdr:colOff>142875</xdr:colOff>
      <xdr:row>133</xdr:row>
      <xdr:rowOff>123825</xdr:rowOff>
    </xdr:to>
    <xdr:pic>
      <xdr:nvPicPr>
        <xdr:cNvPr id="81" name="BExXVTD9AGCJ4B1NE976QS70IN0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7053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8</xdr:col>
      <xdr:colOff>0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6278820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2</xdr:col>
      <xdr:colOff>200025</xdr:colOff>
      <xdr:row>3</xdr:row>
      <xdr:rowOff>0</xdr:rowOff>
    </xdr:from>
    <xdr:to>
      <xdr:col>6</xdr:col>
      <xdr:colOff>0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118485" y="0"/>
          <a:ext cx="818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739140</xdr:colOff>
      <xdr:row>4</xdr:row>
      <xdr:rowOff>66675</xdr:rowOff>
    </xdr:from>
    <xdr:to>
      <xdr:col>3</xdr:col>
      <xdr:colOff>575310</xdr:colOff>
      <xdr:row>4</xdr:row>
      <xdr:rowOff>219075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60095"/>
          <a:ext cx="72771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91440</xdr:colOff>
      <xdr:row>4</xdr:row>
      <xdr:rowOff>66675</xdr:rowOff>
    </xdr:from>
    <xdr:to>
      <xdr:col>2</xdr:col>
      <xdr:colOff>548640</xdr:colOff>
      <xdr:row>4</xdr:row>
      <xdr:rowOff>219075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6009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4</xdr:row>
      <xdr:rowOff>76200</xdr:rowOff>
    </xdr:from>
    <xdr:to>
      <xdr:col>1</xdr:col>
      <xdr:colOff>419100</xdr:colOff>
      <xdr:row>4</xdr:row>
      <xdr:rowOff>228600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76962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10</xdr:row>
      <xdr:rowOff>0</xdr:rowOff>
    </xdr:from>
    <xdr:to>
      <xdr:col>2</xdr:col>
      <xdr:colOff>314325</xdr:colOff>
      <xdr:row>10</xdr:row>
      <xdr:rowOff>123825</xdr:rowOff>
    </xdr:to>
    <xdr:pic>
      <xdr:nvPicPr>
        <xdr:cNvPr id="67" name="BExS6H6CD5U5OV8OQZL3WLFFT02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</xdr:row>
      <xdr:rowOff>0</xdr:rowOff>
    </xdr:from>
    <xdr:to>
      <xdr:col>4</xdr:col>
      <xdr:colOff>571500</xdr:colOff>
      <xdr:row>10</xdr:row>
      <xdr:rowOff>123825</xdr:rowOff>
    </xdr:to>
    <xdr:pic>
      <xdr:nvPicPr>
        <xdr:cNvPr id="68" name="BExD4SOT2RBM0EY6XOPIG45AY2P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</xdr:row>
      <xdr:rowOff>0</xdr:rowOff>
    </xdr:from>
    <xdr:to>
      <xdr:col>4</xdr:col>
      <xdr:colOff>571500</xdr:colOff>
      <xdr:row>11</xdr:row>
      <xdr:rowOff>123825</xdr:rowOff>
    </xdr:to>
    <xdr:pic>
      <xdr:nvPicPr>
        <xdr:cNvPr id="69" name="BExVW2GZRUGBDPXFVMX54HYO039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682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</xdr:row>
      <xdr:rowOff>0</xdr:rowOff>
    </xdr:from>
    <xdr:to>
      <xdr:col>4</xdr:col>
      <xdr:colOff>485775</xdr:colOff>
      <xdr:row>12</xdr:row>
      <xdr:rowOff>123825</xdr:rowOff>
    </xdr:to>
    <xdr:pic>
      <xdr:nvPicPr>
        <xdr:cNvPr id="70" name="BExVR8N9HS0CNE7P3TZDQ46BIY6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11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</xdr:row>
      <xdr:rowOff>0</xdr:rowOff>
    </xdr:from>
    <xdr:to>
      <xdr:col>4</xdr:col>
      <xdr:colOff>571500</xdr:colOff>
      <xdr:row>13</xdr:row>
      <xdr:rowOff>123825</xdr:rowOff>
    </xdr:to>
    <xdr:pic>
      <xdr:nvPicPr>
        <xdr:cNvPr id="71" name="BExVYDMZHU255PW98C9OHHZZZH8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41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</xdr:row>
      <xdr:rowOff>0</xdr:rowOff>
    </xdr:from>
    <xdr:to>
      <xdr:col>4</xdr:col>
      <xdr:colOff>571500</xdr:colOff>
      <xdr:row>14</xdr:row>
      <xdr:rowOff>123825</xdr:rowOff>
    </xdr:to>
    <xdr:pic>
      <xdr:nvPicPr>
        <xdr:cNvPr id="72" name="BEx7DC2IABBEHS64P13PV9LV9GR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070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15</xdr:row>
      <xdr:rowOff>0</xdr:rowOff>
    </xdr:from>
    <xdr:to>
      <xdr:col>4</xdr:col>
      <xdr:colOff>485775</xdr:colOff>
      <xdr:row>15</xdr:row>
      <xdr:rowOff>123825</xdr:rowOff>
    </xdr:to>
    <xdr:pic>
      <xdr:nvPicPr>
        <xdr:cNvPr id="73" name="BExKHZICG82C5D05FSKBYLKX6HU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200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23</xdr:row>
      <xdr:rowOff>0</xdr:rowOff>
    </xdr:from>
    <xdr:to>
      <xdr:col>4</xdr:col>
      <xdr:colOff>485775</xdr:colOff>
      <xdr:row>23</xdr:row>
      <xdr:rowOff>123825</xdr:rowOff>
    </xdr:to>
    <xdr:pic>
      <xdr:nvPicPr>
        <xdr:cNvPr id="74" name="BEx1KVHHH9P5EQTNYHG6KYWERHM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4236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</xdr:row>
      <xdr:rowOff>0</xdr:rowOff>
    </xdr:from>
    <xdr:to>
      <xdr:col>4</xdr:col>
      <xdr:colOff>400050</xdr:colOff>
      <xdr:row>24</xdr:row>
      <xdr:rowOff>123825</xdr:rowOff>
    </xdr:to>
    <xdr:pic>
      <xdr:nvPicPr>
        <xdr:cNvPr id="75" name="BEx76IGRXDMN6YOB7KMTLG86CFO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4366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31</xdr:row>
      <xdr:rowOff>0</xdr:rowOff>
    </xdr:from>
    <xdr:to>
      <xdr:col>4</xdr:col>
      <xdr:colOff>485775</xdr:colOff>
      <xdr:row>31</xdr:row>
      <xdr:rowOff>123825</xdr:rowOff>
    </xdr:to>
    <xdr:pic>
      <xdr:nvPicPr>
        <xdr:cNvPr id="76" name="BEx3RUDCXQG3D9ED9PROZUG9LQ4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5273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34</xdr:row>
      <xdr:rowOff>0</xdr:rowOff>
    </xdr:from>
    <xdr:to>
      <xdr:col>4</xdr:col>
      <xdr:colOff>485775</xdr:colOff>
      <xdr:row>34</xdr:row>
      <xdr:rowOff>123825</xdr:rowOff>
    </xdr:to>
    <xdr:pic>
      <xdr:nvPicPr>
        <xdr:cNvPr id="77" name="BExTWBVI0I2JZFGZBB0YAVN9FOR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5661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37</xdr:row>
      <xdr:rowOff>0</xdr:rowOff>
    </xdr:from>
    <xdr:to>
      <xdr:col>4</xdr:col>
      <xdr:colOff>485775</xdr:colOff>
      <xdr:row>37</xdr:row>
      <xdr:rowOff>123825</xdr:rowOff>
    </xdr:to>
    <xdr:pic>
      <xdr:nvPicPr>
        <xdr:cNvPr id="78" name="BEx7BLFNMHSYRBE61SYZ00VSOMJ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6050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38</xdr:row>
      <xdr:rowOff>0</xdr:rowOff>
    </xdr:from>
    <xdr:to>
      <xdr:col>4</xdr:col>
      <xdr:colOff>400050</xdr:colOff>
      <xdr:row>38</xdr:row>
      <xdr:rowOff>123825</xdr:rowOff>
    </xdr:to>
    <xdr:pic>
      <xdr:nvPicPr>
        <xdr:cNvPr id="79" name="BExUAKYOJ39RJWR1OZ7KW18CEF6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6179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39</xdr:row>
      <xdr:rowOff>0</xdr:rowOff>
    </xdr:from>
    <xdr:to>
      <xdr:col>4</xdr:col>
      <xdr:colOff>314325</xdr:colOff>
      <xdr:row>39</xdr:row>
      <xdr:rowOff>123825</xdr:rowOff>
    </xdr:to>
    <xdr:pic>
      <xdr:nvPicPr>
        <xdr:cNvPr id="80" name="BExIQLCXA011OTTI4S2L1XK9Y0L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6309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53</xdr:row>
      <xdr:rowOff>0</xdr:rowOff>
    </xdr:from>
    <xdr:to>
      <xdr:col>4</xdr:col>
      <xdr:colOff>400050</xdr:colOff>
      <xdr:row>53</xdr:row>
      <xdr:rowOff>123825</xdr:rowOff>
    </xdr:to>
    <xdr:pic>
      <xdr:nvPicPr>
        <xdr:cNvPr id="87" name="BExU467136QECTCU3URLBF8RY07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066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54</xdr:row>
      <xdr:rowOff>0</xdr:rowOff>
    </xdr:from>
    <xdr:to>
      <xdr:col>4</xdr:col>
      <xdr:colOff>314325</xdr:colOff>
      <xdr:row>54</xdr:row>
      <xdr:rowOff>123825</xdr:rowOff>
    </xdr:to>
    <xdr:pic>
      <xdr:nvPicPr>
        <xdr:cNvPr id="88" name="BExMCKAKV9JLE3I9HMNREVZ0XWU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0195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61</xdr:row>
      <xdr:rowOff>0</xdr:rowOff>
    </xdr:from>
    <xdr:to>
      <xdr:col>4</xdr:col>
      <xdr:colOff>314325</xdr:colOff>
      <xdr:row>61</xdr:row>
      <xdr:rowOff>123825</xdr:rowOff>
    </xdr:to>
    <xdr:pic>
      <xdr:nvPicPr>
        <xdr:cNvPr id="89" name="BExZQIY3A9B88TNYDNJYBA9X9ZC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102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68</xdr:row>
      <xdr:rowOff>0</xdr:rowOff>
    </xdr:from>
    <xdr:to>
      <xdr:col>4</xdr:col>
      <xdr:colOff>400050</xdr:colOff>
      <xdr:row>68</xdr:row>
      <xdr:rowOff>123825</xdr:rowOff>
    </xdr:to>
    <xdr:pic>
      <xdr:nvPicPr>
        <xdr:cNvPr id="90" name="BExMP6MU4U99AXLHZLNAK6V2YFE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009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71</xdr:row>
      <xdr:rowOff>0</xdr:rowOff>
    </xdr:from>
    <xdr:to>
      <xdr:col>4</xdr:col>
      <xdr:colOff>400050</xdr:colOff>
      <xdr:row>71</xdr:row>
      <xdr:rowOff>123825</xdr:rowOff>
    </xdr:to>
    <xdr:pic>
      <xdr:nvPicPr>
        <xdr:cNvPr id="91" name="BExD49YJ8SWFWYXGW1ETS66BUPP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397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72</xdr:row>
      <xdr:rowOff>0</xdr:rowOff>
    </xdr:from>
    <xdr:to>
      <xdr:col>4</xdr:col>
      <xdr:colOff>314325</xdr:colOff>
      <xdr:row>72</xdr:row>
      <xdr:rowOff>123825</xdr:rowOff>
    </xdr:to>
    <xdr:pic>
      <xdr:nvPicPr>
        <xdr:cNvPr id="92" name="BExINJ7YR43KNEO02S6LU23XXAI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527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74</xdr:row>
      <xdr:rowOff>0</xdr:rowOff>
    </xdr:from>
    <xdr:to>
      <xdr:col>4</xdr:col>
      <xdr:colOff>314325</xdr:colOff>
      <xdr:row>74</xdr:row>
      <xdr:rowOff>123825</xdr:rowOff>
    </xdr:to>
    <xdr:pic>
      <xdr:nvPicPr>
        <xdr:cNvPr id="93" name="BEx7ILMQEH02UUJOEMAHH9RI3LZ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786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82</xdr:row>
      <xdr:rowOff>0</xdr:rowOff>
    </xdr:from>
    <xdr:to>
      <xdr:col>4</xdr:col>
      <xdr:colOff>314325</xdr:colOff>
      <xdr:row>82</xdr:row>
      <xdr:rowOff>123825</xdr:rowOff>
    </xdr:to>
    <xdr:pic>
      <xdr:nvPicPr>
        <xdr:cNvPr id="94" name="BExB7ZVW5YP0VMLDH6C9TGEUW6Q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3822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89</xdr:row>
      <xdr:rowOff>0</xdr:rowOff>
    </xdr:from>
    <xdr:to>
      <xdr:col>4</xdr:col>
      <xdr:colOff>400050</xdr:colOff>
      <xdr:row>89</xdr:row>
      <xdr:rowOff>123825</xdr:rowOff>
    </xdr:to>
    <xdr:pic>
      <xdr:nvPicPr>
        <xdr:cNvPr id="95" name="BEx75KR1V7X45S8HCETPEK6SW0X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729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93</xdr:row>
      <xdr:rowOff>0</xdr:rowOff>
    </xdr:from>
    <xdr:to>
      <xdr:col>4</xdr:col>
      <xdr:colOff>400050</xdr:colOff>
      <xdr:row>93</xdr:row>
      <xdr:rowOff>123825</xdr:rowOff>
    </xdr:to>
    <xdr:pic>
      <xdr:nvPicPr>
        <xdr:cNvPr id="96" name="BExB16QFOPTJXCLDZTLKU8S0QS3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247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95</xdr:row>
      <xdr:rowOff>0</xdr:rowOff>
    </xdr:from>
    <xdr:to>
      <xdr:col>4</xdr:col>
      <xdr:colOff>400050</xdr:colOff>
      <xdr:row>95</xdr:row>
      <xdr:rowOff>123825</xdr:rowOff>
    </xdr:to>
    <xdr:pic>
      <xdr:nvPicPr>
        <xdr:cNvPr id="97" name="BExGRHUFJVXVX3YA3AUIKWN52ZC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506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96</xdr:row>
      <xdr:rowOff>0</xdr:rowOff>
    </xdr:from>
    <xdr:to>
      <xdr:col>4</xdr:col>
      <xdr:colOff>314325</xdr:colOff>
      <xdr:row>96</xdr:row>
      <xdr:rowOff>123825</xdr:rowOff>
    </xdr:to>
    <xdr:pic>
      <xdr:nvPicPr>
        <xdr:cNvPr id="98" name="BEx1K3M83BW1XSXHB3OEEX4UI9X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636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98</xdr:row>
      <xdr:rowOff>0</xdr:rowOff>
    </xdr:from>
    <xdr:to>
      <xdr:col>4</xdr:col>
      <xdr:colOff>314325</xdr:colOff>
      <xdr:row>98</xdr:row>
      <xdr:rowOff>123825</xdr:rowOff>
    </xdr:to>
    <xdr:pic>
      <xdr:nvPicPr>
        <xdr:cNvPr id="99" name="BExON9LDBHY0EHWJKMAH9D44F95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895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100</xdr:row>
      <xdr:rowOff>0</xdr:rowOff>
    </xdr:from>
    <xdr:to>
      <xdr:col>4</xdr:col>
      <xdr:colOff>314325</xdr:colOff>
      <xdr:row>100</xdr:row>
      <xdr:rowOff>123825</xdr:rowOff>
    </xdr:to>
    <xdr:pic>
      <xdr:nvPicPr>
        <xdr:cNvPr id="100" name="BExGW8O7OKFIZUEDMN95MZ37THG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154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0</xdr:rowOff>
    </xdr:from>
    <xdr:to>
      <xdr:col>4</xdr:col>
      <xdr:colOff>228600</xdr:colOff>
      <xdr:row>101</xdr:row>
      <xdr:rowOff>123825</xdr:rowOff>
    </xdr:to>
    <xdr:pic>
      <xdr:nvPicPr>
        <xdr:cNvPr id="101" name="BExZOAXF4NZERH259L4DB2RLHQA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6283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102</xdr:row>
      <xdr:rowOff>0</xdr:rowOff>
    </xdr:from>
    <xdr:to>
      <xdr:col>4</xdr:col>
      <xdr:colOff>142875</xdr:colOff>
      <xdr:row>102</xdr:row>
      <xdr:rowOff>123825</xdr:rowOff>
    </xdr:to>
    <xdr:pic>
      <xdr:nvPicPr>
        <xdr:cNvPr id="102" name="BEx7N6BE5NORSJSAK5VZKU51381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6413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103</xdr:row>
      <xdr:rowOff>0</xdr:rowOff>
    </xdr:from>
    <xdr:to>
      <xdr:col>2</xdr:col>
      <xdr:colOff>314325</xdr:colOff>
      <xdr:row>103</xdr:row>
      <xdr:rowOff>123825</xdr:rowOff>
    </xdr:to>
    <xdr:pic>
      <xdr:nvPicPr>
        <xdr:cNvPr id="103" name="BExS2YUKVH2C9HMUXCKXR5UVO72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16543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103</xdr:row>
      <xdr:rowOff>0</xdr:rowOff>
    </xdr:from>
    <xdr:to>
      <xdr:col>4</xdr:col>
      <xdr:colOff>571500</xdr:colOff>
      <xdr:row>103</xdr:row>
      <xdr:rowOff>123825</xdr:rowOff>
    </xdr:to>
    <xdr:pic>
      <xdr:nvPicPr>
        <xdr:cNvPr id="104" name="BEx1NISM5ER4IRXSVBZXXRQCRWB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6543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104</xdr:row>
      <xdr:rowOff>0</xdr:rowOff>
    </xdr:from>
    <xdr:to>
      <xdr:col>4</xdr:col>
      <xdr:colOff>571500</xdr:colOff>
      <xdr:row>104</xdr:row>
      <xdr:rowOff>123825</xdr:rowOff>
    </xdr:to>
    <xdr:pic>
      <xdr:nvPicPr>
        <xdr:cNvPr id="105" name="BExKE7APTHOYHSRM1QYH5JFCSO0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6672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105</xdr:row>
      <xdr:rowOff>0</xdr:rowOff>
    </xdr:from>
    <xdr:to>
      <xdr:col>4</xdr:col>
      <xdr:colOff>485775</xdr:colOff>
      <xdr:row>105</xdr:row>
      <xdr:rowOff>123825</xdr:rowOff>
    </xdr:to>
    <xdr:pic>
      <xdr:nvPicPr>
        <xdr:cNvPr id="106" name="BExMNVVUAPQO5H3UCKI5AJZGDT1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802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106</xdr:row>
      <xdr:rowOff>0</xdr:rowOff>
    </xdr:from>
    <xdr:to>
      <xdr:col>4</xdr:col>
      <xdr:colOff>571500</xdr:colOff>
      <xdr:row>106</xdr:row>
      <xdr:rowOff>123825</xdr:rowOff>
    </xdr:to>
    <xdr:pic>
      <xdr:nvPicPr>
        <xdr:cNvPr id="107" name="BExKVOD6V7YPO52C7J58XP79S5M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6931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107</xdr:row>
      <xdr:rowOff>0</xdr:rowOff>
    </xdr:from>
    <xdr:to>
      <xdr:col>4</xdr:col>
      <xdr:colOff>571500</xdr:colOff>
      <xdr:row>107</xdr:row>
      <xdr:rowOff>123825</xdr:rowOff>
    </xdr:to>
    <xdr:pic>
      <xdr:nvPicPr>
        <xdr:cNvPr id="108" name="BExB3AK2C4P92EF3IES2GB5JMP8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7061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108</xdr:row>
      <xdr:rowOff>0</xdr:rowOff>
    </xdr:from>
    <xdr:to>
      <xdr:col>4</xdr:col>
      <xdr:colOff>485775</xdr:colOff>
      <xdr:row>108</xdr:row>
      <xdr:rowOff>123825</xdr:rowOff>
    </xdr:to>
    <xdr:pic>
      <xdr:nvPicPr>
        <xdr:cNvPr id="109" name="BExZRZUC69QLSM2HIZREKUYHRLW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190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114</xdr:row>
      <xdr:rowOff>0</xdr:rowOff>
    </xdr:from>
    <xdr:to>
      <xdr:col>4</xdr:col>
      <xdr:colOff>485775</xdr:colOff>
      <xdr:row>114</xdr:row>
      <xdr:rowOff>123825</xdr:rowOff>
    </xdr:to>
    <xdr:pic>
      <xdr:nvPicPr>
        <xdr:cNvPr id="110" name="BExF3FVHXO75KOD8P1EQXXNYUAS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967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115</xdr:row>
      <xdr:rowOff>0</xdr:rowOff>
    </xdr:from>
    <xdr:to>
      <xdr:col>4</xdr:col>
      <xdr:colOff>400050</xdr:colOff>
      <xdr:row>115</xdr:row>
      <xdr:rowOff>123825</xdr:rowOff>
    </xdr:to>
    <xdr:pic>
      <xdr:nvPicPr>
        <xdr:cNvPr id="111" name="BExCVLDEXE3EDT5CMGMUVKC4XFG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097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122</xdr:row>
      <xdr:rowOff>0</xdr:rowOff>
    </xdr:from>
    <xdr:to>
      <xdr:col>4</xdr:col>
      <xdr:colOff>485775</xdr:colOff>
      <xdr:row>122</xdr:row>
      <xdr:rowOff>123825</xdr:rowOff>
    </xdr:to>
    <xdr:pic>
      <xdr:nvPicPr>
        <xdr:cNvPr id="112" name="BExB5MRSQKKTFZ6EJI73651JC2V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004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125</xdr:row>
      <xdr:rowOff>0</xdr:rowOff>
    </xdr:from>
    <xdr:to>
      <xdr:col>4</xdr:col>
      <xdr:colOff>485775</xdr:colOff>
      <xdr:row>125</xdr:row>
      <xdr:rowOff>123825</xdr:rowOff>
    </xdr:to>
    <xdr:pic>
      <xdr:nvPicPr>
        <xdr:cNvPr id="113" name="BExSGRR4I80D4KRM5DTYOQ7N3EO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392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128</xdr:row>
      <xdr:rowOff>0</xdr:rowOff>
    </xdr:from>
    <xdr:to>
      <xdr:col>4</xdr:col>
      <xdr:colOff>485775</xdr:colOff>
      <xdr:row>128</xdr:row>
      <xdr:rowOff>123825</xdr:rowOff>
    </xdr:to>
    <xdr:pic>
      <xdr:nvPicPr>
        <xdr:cNvPr id="114" name="BExQ3DCIH4OD5SU4AZUKLL0C5GS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781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129</xdr:row>
      <xdr:rowOff>0</xdr:rowOff>
    </xdr:from>
    <xdr:to>
      <xdr:col>4</xdr:col>
      <xdr:colOff>400050</xdr:colOff>
      <xdr:row>129</xdr:row>
      <xdr:rowOff>123825</xdr:rowOff>
    </xdr:to>
    <xdr:pic>
      <xdr:nvPicPr>
        <xdr:cNvPr id="115" name="BExXYDZ2SG9VDR8M1IGBNMEBL20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911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130</xdr:row>
      <xdr:rowOff>0</xdr:rowOff>
    </xdr:from>
    <xdr:to>
      <xdr:col>4</xdr:col>
      <xdr:colOff>314325</xdr:colOff>
      <xdr:row>130</xdr:row>
      <xdr:rowOff>123825</xdr:rowOff>
    </xdr:to>
    <xdr:pic>
      <xdr:nvPicPr>
        <xdr:cNvPr id="116" name="BExKFMUIKSCWR691KXLTD95PD0H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040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144</xdr:row>
      <xdr:rowOff>0</xdr:rowOff>
    </xdr:from>
    <xdr:to>
      <xdr:col>4</xdr:col>
      <xdr:colOff>400050</xdr:colOff>
      <xdr:row>144</xdr:row>
      <xdr:rowOff>123825</xdr:rowOff>
    </xdr:to>
    <xdr:pic>
      <xdr:nvPicPr>
        <xdr:cNvPr id="117" name="BExSHVRGK5WQ83VS20XWCQPEKG0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854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145</xdr:row>
      <xdr:rowOff>0</xdr:rowOff>
    </xdr:from>
    <xdr:to>
      <xdr:col>4</xdr:col>
      <xdr:colOff>314325</xdr:colOff>
      <xdr:row>145</xdr:row>
      <xdr:rowOff>123825</xdr:rowOff>
    </xdr:to>
    <xdr:pic>
      <xdr:nvPicPr>
        <xdr:cNvPr id="118" name="BExCTFLJUOUQBKMUWZE7A2MSUFZ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98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152</xdr:row>
      <xdr:rowOff>0</xdr:rowOff>
    </xdr:from>
    <xdr:to>
      <xdr:col>4</xdr:col>
      <xdr:colOff>314325</xdr:colOff>
      <xdr:row>152</xdr:row>
      <xdr:rowOff>123825</xdr:rowOff>
    </xdr:to>
    <xdr:pic>
      <xdr:nvPicPr>
        <xdr:cNvPr id="119" name="BExF7RF5V9UVQAEL493UD18AVAE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890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156</xdr:row>
      <xdr:rowOff>0</xdr:rowOff>
    </xdr:from>
    <xdr:to>
      <xdr:col>4</xdr:col>
      <xdr:colOff>400050</xdr:colOff>
      <xdr:row>156</xdr:row>
      <xdr:rowOff>123825</xdr:rowOff>
    </xdr:to>
    <xdr:pic>
      <xdr:nvPicPr>
        <xdr:cNvPr id="120" name="BExZNMNEEPCSXT2Y6XMX2IXKYMV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3408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159</xdr:row>
      <xdr:rowOff>0</xdr:rowOff>
    </xdr:from>
    <xdr:to>
      <xdr:col>4</xdr:col>
      <xdr:colOff>400050</xdr:colOff>
      <xdr:row>159</xdr:row>
      <xdr:rowOff>123825</xdr:rowOff>
    </xdr:to>
    <xdr:pic>
      <xdr:nvPicPr>
        <xdr:cNvPr id="121" name="BExB2P9Z25WIVAOF2AHAYKLUUT3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3797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160</xdr:row>
      <xdr:rowOff>0</xdr:rowOff>
    </xdr:from>
    <xdr:to>
      <xdr:col>4</xdr:col>
      <xdr:colOff>314325</xdr:colOff>
      <xdr:row>160</xdr:row>
      <xdr:rowOff>123825</xdr:rowOff>
    </xdr:to>
    <xdr:pic>
      <xdr:nvPicPr>
        <xdr:cNvPr id="122" name="BExCWQKVCM0ZAJ7C24U8POF0RL9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926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</xdr:row>
      <xdr:rowOff>0</xdr:rowOff>
    </xdr:from>
    <xdr:to>
      <xdr:col>4</xdr:col>
      <xdr:colOff>314325</xdr:colOff>
      <xdr:row>162</xdr:row>
      <xdr:rowOff>123825</xdr:rowOff>
    </xdr:to>
    <xdr:pic>
      <xdr:nvPicPr>
        <xdr:cNvPr id="123" name="BExOKI3BY1WOON2GDP4WSBS0PT9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4185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168</xdr:row>
      <xdr:rowOff>0</xdr:rowOff>
    </xdr:from>
    <xdr:to>
      <xdr:col>4</xdr:col>
      <xdr:colOff>314325</xdr:colOff>
      <xdr:row>168</xdr:row>
      <xdr:rowOff>123825</xdr:rowOff>
    </xdr:to>
    <xdr:pic>
      <xdr:nvPicPr>
        <xdr:cNvPr id="124" name="BExSFBLRPEO43SZXU8QTZ901034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4963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172</xdr:row>
      <xdr:rowOff>0</xdr:rowOff>
    </xdr:from>
    <xdr:to>
      <xdr:col>4</xdr:col>
      <xdr:colOff>400050</xdr:colOff>
      <xdr:row>172</xdr:row>
      <xdr:rowOff>123825</xdr:rowOff>
    </xdr:to>
    <xdr:pic>
      <xdr:nvPicPr>
        <xdr:cNvPr id="125" name="BEx1WNPNEND0VRDT6392DJZM1U4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481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175</xdr:row>
      <xdr:rowOff>0</xdr:rowOff>
    </xdr:from>
    <xdr:to>
      <xdr:col>4</xdr:col>
      <xdr:colOff>400050</xdr:colOff>
      <xdr:row>175</xdr:row>
      <xdr:rowOff>123825</xdr:rowOff>
    </xdr:to>
    <xdr:pic>
      <xdr:nvPicPr>
        <xdr:cNvPr id="126" name="BExGU8QUZBMHF79JD4UC2OKY2JE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869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178</xdr:row>
      <xdr:rowOff>0</xdr:rowOff>
    </xdr:from>
    <xdr:to>
      <xdr:col>4</xdr:col>
      <xdr:colOff>400050</xdr:colOff>
      <xdr:row>178</xdr:row>
      <xdr:rowOff>123825</xdr:rowOff>
    </xdr:to>
    <xdr:pic>
      <xdr:nvPicPr>
        <xdr:cNvPr id="127" name="BEx1MH13UGVPHDU50ZWMB8968Q7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258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179</xdr:row>
      <xdr:rowOff>0</xdr:rowOff>
    </xdr:from>
    <xdr:to>
      <xdr:col>4</xdr:col>
      <xdr:colOff>314325</xdr:colOff>
      <xdr:row>179</xdr:row>
      <xdr:rowOff>123825</xdr:rowOff>
    </xdr:to>
    <xdr:pic>
      <xdr:nvPicPr>
        <xdr:cNvPr id="128" name="BExQDZRM969FTZC7WC382Q4L1K2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388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181</xdr:row>
      <xdr:rowOff>0</xdr:rowOff>
    </xdr:from>
    <xdr:to>
      <xdr:col>4</xdr:col>
      <xdr:colOff>314325</xdr:colOff>
      <xdr:row>181</xdr:row>
      <xdr:rowOff>123825</xdr:rowOff>
    </xdr:to>
    <xdr:pic>
      <xdr:nvPicPr>
        <xdr:cNvPr id="129" name="BEx74V9XS930WZE75U3PZQK17A7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647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182</xdr:row>
      <xdr:rowOff>0</xdr:rowOff>
    </xdr:from>
    <xdr:to>
      <xdr:col>4</xdr:col>
      <xdr:colOff>228600</xdr:colOff>
      <xdr:row>182</xdr:row>
      <xdr:rowOff>123825</xdr:rowOff>
    </xdr:to>
    <xdr:pic>
      <xdr:nvPicPr>
        <xdr:cNvPr id="130" name="BEx7HPPPM1Q9DZNELU8KUBT13NX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6776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183</xdr:row>
      <xdr:rowOff>0</xdr:rowOff>
    </xdr:from>
    <xdr:to>
      <xdr:col>4</xdr:col>
      <xdr:colOff>142875</xdr:colOff>
      <xdr:row>183</xdr:row>
      <xdr:rowOff>123825</xdr:rowOff>
    </xdr:to>
    <xdr:pic>
      <xdr:nvPicPr>
        <xdr:cNvPr id="131" name="BEx7GZC8DNEQXEMO5QJO3V0XQ2N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6906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184</xdr:row>
      <xdr:rowOff>0</xdr:rowOff>
    </xdr:from>
    <xdr:to>
      <xdr:col>2</xdr:col>
      <xdr:colOff>314325</xdr:colOff>
      <xdr:row>184</xdr:row>
      <xdr:rowOff>123825</xdr:rowOff>
    </xdr:to>
    <xdr:pic>
      <xdr:nvPicPr>
        <xdr:cNvPr id="299" name="BEx9I14ZKZSLV2U9FIEQ6103LUD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79629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184</xdr:row>
      <xdr:rowOff>0</xdr:rowOff>
    </xdr:from>
    <xdr:to>
      <xdr:col>4</xdr:col>
      <xdr:colOff>571500</xdr:colOff>
      <xdr:row>184</xdr:row>
      <xdr:rowOff>123825</xdr:rowOff>
    </xdr:to>
    <xdr:pic>
      <xdr:nvPicPr>
        <xdr:cNvPr id="300" name="BExZZCRXR43QAKVY1NO88P14R34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79629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185</xdr:row>
      <xdr:rowOff>0</xdr:rowOff>
    </xdr:from>
    <xdr:to>
      <xdr:col>4</xdr:col>
      <xdr:colOff>571500</xdr:colOff>
      <xdr:row>185</xdr:row>
      <xdr:rowOff>123825</xdr:rowOff>
    </xdr:to>
    <xdr:pic>
      <xdr:nvPicPr>
        <xdr:cNvPr id="301" name="BExD4T50CZQDVZ2B27I0697X3SI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79758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186</xdr:row>
      <xdr:rowOff>0</xdr:rowOff>
    </xdr:from>
    <xdr:to>
      <xdr:col>4</xdr:col>
      <xdr:colOff>485775</xdr:colOff>
      <xdr:row>186</xdr:row>
      <xdr:rowOff>123825</xdr:rowOff>
    </xdr:to>
    <xdr:pic>
      <xdr:nvPicPr>
        <xdr:cNvPr id="302" name="BExKF6D3V4FCLR3T5AGJICZRZLV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79888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187</xdr:row>
      <xdr:rowOff>0</xdr:rowOff>
    </xdr:from>
    <xdr:to>
      <xdr:col>4</xdr:col>
      <xdr:colOff>571500</xdr:colOff>
      <xdr:row>187</xdr:row>
      <xdr:rowOff>123825</xdr:rowOff>
    </xdr:to>
    <xdr:pic>
      <xdr:nvPicPr>
        <xdr:cNvPr id="303" name="BExH29I3V9R914AS83YUF5Z8DBM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0017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188</xdr:row>
      <xdr:rowOff>0</xdr:rowOff>
    </xdr:from>
    <xdr:to>
      <xdr:col>4</xdr:col>
      <xdr:colOff>571500</xdr:colOff>
      <xdr:row>188</xdr:row>
      <xdr:rowOff>123825</xdr:rowOff>
    </xdr:to>
    <xdr:pic>
      <xdr:nvPicPr>
        <xdr:cNvPr id="304" name="BExS1E7GNEKARD08HWF1AUM2O9I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0147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189</xdr:row>
      <xdr:rowOff>0</xdr:rowOff>
    </xdr:from>
    <xdr:to>
      <xdr:col>4</xdr:col>
      <xdr:colOff>485775</xdr:colOff>
      <xdr:row>189</xdr:row>
      <xdr:rowOff>123825</xdr:rowOff>
    </xdr:to>
    <xdr:pic>
      <xdr:nvPicPr>
        <xdr:cNvPr id="305" name="BEx3UPX496BII4AV5JJRGRLAJ2E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0276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192</xdr:row>
      <xdr:rowOff>0</xdr:rowOff>
    </xdr:from>
    <xdr:to>
      <xdr:col>4</xdr:col>
      <xdr:colOff>485775</xdr:colOff>
      <xdr:row>192</xdr:row>
      <xdr:rowOff>123825</xdr:rowOff>
    </xdr:to>
    <xdr:pic>
      <xdr:nvPicPr>
        <xdr:cNvPr id="306" name="BExTXWYUGY052VIBT8FAX8I5KH3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0665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193</xdr:row>
      <xdr:rowOff>0</xdr:rowOff>
    </xdr:from>
    <xdr:to>
      <xdr:col>4</xdr:col>
      <xdr:colOff>400050</xdr:colOff>
      <xdr:row>193</xdr:row>
      <xdr:rowOff>123825</xdr:rowOff>
    </xdr:to>
    <xdr:pic>
      <xdr:nvPicPr>
        <xdr:cNvPr id="307" name="BEx1IU27LXGPLOTBV4CFMLWIY8C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0794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200</xdr:row>
      <xdr:rowOff>0</xdr:rowOff>
    </xdr:from>
    <xdr:to>
      <xdr:col>4</xdr:col>
      <xdr:colOff>485775</xdr:colOff>
      <xdr:row>200</xdr:row>
      <xdr:rowOff>123825</xdr:rowOff>
    </xdr:to>
    <xdr:pic>
      <xdr:nvPicPr>
        <xdr:cNvPr id="308" name="BExZRIGJUYHEOXMUMG3BSOJMVLE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1701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203</xdr:row>
      <xdr:rowOff>0</xdr:rowOff>
    </xdr:from>
    <xdr:to>
      <xdr:col>4</xdr:col>
      <xdr:colOff>485775</xdr:colOff>
      <xdr:row>203</xdr:row>
      <xdr:rowOff>123825</xdr:rowOff>
    </xdr:to>
    <xdr:pic>
      <xdr:nvPicPr>
        <xdr:cNvPr id="309" name="BExKT0B7F1DKT401J5GD6T8MVXB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2090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206</xdr:row>
      <xdr:rowOff>0</xdr:rowOff>
    </xdr:from>
    <xdr:to>
      <xdr:col>4</xdr:col>
      <xdr:colOff>485775</xdr:colOff>
      <xdr:row>206</xdr:row>
      <xdr:rowOff>123825</xdr:rowOff>
    </xdr:to>
    <xdr:pic>
      <xdr:nvPicPr>
        <xdr:cNvPr id="310" name="BExSC5492UGQ1RR90NH00F2NHAX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2478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207</xdr:row>
      <xdr:rowOff>0</xdr:rowOff>
    </xdr:from>
    <xdr:to>
      <xdr:col>4</xdr:col>
      <xdr:colOff>400050</xdr:colOff>
      <xdr:row>207</xdr:row>
      <xdr:rowOff>123825</xdr:rowOff>
    </xdr:to>
    <xdr:pic>
      <xdr:nvPicPr>
        <xdr:cNvPr id="311" name="BExILP53WJQ3M1N58QYA1YI51C0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2608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208</xdr:row>
      <xdr:rowOff>0</xdr:rowOff>
    </xdr:from>
    <xdr:to>
      <xdr:col>4</xdr:col>
      <xdr:colOff>314325</xdr:colOff>
      <xdr:row>208</xdr:row>
      <xdr:rowOff>123825</xdr:rowOff>
    </xdr:to>
    <xdr:pic>
      <xdr:nvPicPr>
        <xdr:cNvPr id="312" name="BExU4JTU8RVGSO5ZF6NHE5PEK6L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2737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221</xdr:row>
      <xdr:rowOff>0</xdr:rowOff>
    </xdr:from>
    <xdr:to>
      <xdr:col>4</xdr:col>
      <xdr:colOff>400050</xdr:colOff>
      <xdr:row>221</xdr:row>
      <xdr:rowOff>123825</xdr:rowOff>
    </xdr:to>
    <xdr:pic>
      <xdr:nvPicPr>
        <xdr:cNvPr id="313" name="BEx1H6PU3ZWSKV7YS0BQV14FQYH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4421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222</xdr:row>
      <xdr:rowOff>0</xdr:rowOff>
    </xdr:from>
    <xdr:to>
      <xdr:col>4</xdr:col>
      <xdr:colOff>314325</xdr:colOff>
      <xdr:row>222</xdr:row>
      <xdr:rowOff>123825</xdr:rowOff>
    </xdr:to>
    <xdr:pic>
      <xdr:nvPicPr>
        <xdr:cNvPr id="314" name="BEx93DTC2QRJ6ZFS70FOSHEJ9V1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4551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225</xdr:row>
      <xdr:rowOff>0</xdr:rowOff>
    </xdr:from>
    <xdr:to>
      <xdr:col>4</xdr:col>
      <xdr:colOff>314325</xdr:colOff>
      <xdr:row>225</xdr:row>
      <xdr:rowOff>123825</xdr:rowOff>
    </xdr:to>
    <xdr:pic>
      <xdr:nvPicPr>
        <xdr:cNvPr id="315" name="BExDAW2GG6H1JXZTNKU4N0AA4ZV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4940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227</xdr:row>
      <xdr:rowOff>0</xdr:rowOff>
    </xdr:from>
    <xdr:to>
      <xdr:col>4</xdr:col>
      <xdr:colOff>400050</xdr:colOff>
      <xdr:row>227</xdr:row>
      <xdr:rowOff>123825</xdr:rowOff>
    </xdr:to>
    <xdr:pic>
      <xdr:nvPicPr>
        <xdr:cNvPr id="316" name="BExSFTFN07UKTNNFLYDOQM5SWQZ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5199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228</xdr:row>
      <xdr:rowOff>0</xdr:rowOff>
    </xdr:from>
    <xdr:to>
      <xdr:col>4</xdr:col>
      <xdr:colOff>314325</xdr:colOff>
      <xdr:row>228</xdr:row>
      <xdr:rowOff>123825</xdr:rowOff>
    </xdr:to>
    <xdr:pic>
      <xdr:nvPicPr>
        <xdr:cNvPr id="317" name="BEx1TCVNXZA5S5EPFLEUWAJ6N2Y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5328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233</xdr:row>
      <xdr:rowOff>0</xdr:rowOff>
    </xdr:from>
    <xdr:to>
      <xdr:col>4</xdr:col>
      <xdr:colOff>314325</xdr:colOff>
      <xdr:row>233</xdr:row>
      <xdr:rowOff>123825</xdr:rowOff>
    </xdr:to>
    <xdr:pic>
      <xdr:nvPicPr>
        <xdr:cNvPr id="318" name="BExVZ8ICLCF2QXMBLVJHD293TGJ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5976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235</xdr:row>
      <xdr:rowOff>0</xdr:rowOff>
    </xdr:from>
    <xdr:to>
      <xdr:col>4</xdr:col>
      <xdr:colOff>400050</xdr:colOff>
      <xdr:row>235</xdr:row>
      <xdr:rowOff>123825</xdr:rowOff>
    </xdr:to>
    <xdr:pic>
      <xdr:nvPicPr>
        <xdr:cNvPr id="319" name="BEx7L7QISNL4KUTOGR7BSCVX2AV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6235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237</xdr:row>
      <xdr:rowOff>0</xdr:rowOff>
    </xdr:from>
    <xdr:to>
      <xdr:col>4</xdr:col>
      <xdr:colOff>400050</xdr:colOff>
      <xdr:row>237</xdr:row>
      <xdr:rowOff>123825</xdr:rowOff>
    </xdr:to>
    <xdr:pic>
      <xdr:nvPicPr>
        <xdr:cNvPr id="320" name="BExMS8H790WURDFV0GPL494NG12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6494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239</xdr:row>
      <xdr:rowOff>0</xdr:rowOff>
    </xdr:from>
    <xdr:to>
      <xdr:col>4</xdr:col>
      <xdr:colOff>400050</xdr:colOff>
      <xdr:row>239</xdr:row>
      <xdr:rowOff>123825</xdr:rowOff>
    </xdr:to>
    <xdr:pic>
      <xdr:nvPicPr>
        <xdr:cNvPr id="321" name="BExIOQZAP8K9YA37JWYS5S4ESZF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675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240</xdr:row>
      <xdr:rowOff>0</xdr:rowOff>
    </xdr:from>
    <xdr:to>
      <xdr:col>4</xdr:col>
      <xdr:colOff>314325</xdr:colOff>
      <xdr:row>240</xdr:row>
      <xdr:rowOff>123825</xdr:rowOff>
    </xdr:to>
    <xdr:pic>
      <xdr:nvPicPr>
        <xdr:cNvPr id="322" name="BExU9XACXI4XQ671R7PVWY9V29Q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6883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242</xdr:row>
      <xdr:rowOff>0</xdr:rowOff>
    </xdr:from>
    <xdr:to>
      <xdr:col>4</xdr:col>
      <xdr:colOff>314325</xdr:colOff>
      <xdr:row>242</xdr:row>
      <xdr:rowOff>123825</xdr:rowOff>
    </xdr:to>
    <xdr:pic>
      <xdr:nvPicPr>
        <xdr:cNvPr id="323" name="BExZJ726JPYN3WGSFS7JB8BMNP2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87142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243</xdr:row>
      <xdr:rowOff>0</xdr:rowOff>
    </xdr:from>
    <xdr:to>
      <xdr:col>4</xdr:col>
      <xdr:colOff>228600</xdr:colOff>
      <xdr:row>243</xdr:row>
      <xdr:rowOff>123825</xdr:rowOff>
    </xdr:to>
    <xdr:pic>
      <xdr:nvPicPr>
        <xdr:cNvPr id="324" name="BExBA997HKZON1SENY1C4EQJ4Y2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87271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244</xdr:row>
      <xdr:rowOff>0</xdr:rowOff>
    </xdr:from>
    <xdr:to>
      <xdr:col>4</xdr:col>
      <xdr:colOff>142875</xdr:colOff>
      <xdr:row>244</xdr:row>
      <xdr:rowOff>123825</xdr:rowOff>
    </xdr:to>
    <xdr:pic>
      <xdr:nvPicPr>
        <xdr:cNvPr id="325" name="BExY0H79D4UKIW59H2WZ9O5Z8HC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87401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245</xdr:row>
      <xdr:rowOff>0</xdr:rowOff>
    </xdr:from>
    <xdr:to>
      <xdr:col>2</xdr:col>
      <xdr:colOff>314325</xdr:colOff>
      <xdr:row>245</xdr:row>
      <xdr:rowOff>123825</xdr:rowOff>
    </xdr:to>
    <xdr:pic>
      <xdr:nvPicPr>
        <xdr:cNvPr id="326" name="BExMJC3JVD04DRJSOV7ZJ4JT0TV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87530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245</xdr:row>
      <xdr:rowOff>0</xdr:rowOff>
    </xdr:from>
    <xdr:to>
      <xdr:col>4</xdr:col>
      <xdr:colOff>571500</xdr:colOff>
      <xdr:row>245</xdr:row>
      <xdr:rowOff>123825</xdr:rowOff>
    </xdr:to>
    <xdr:pic>
      <xdr:nvPicPr>
        <xdr:cNvPr id="327" name="BExB9QZ129WNKJHL1ZDGKECB3JE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7530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246</xdr:row>
      <xdr:rowOff>0</xdr:rowOff>
    </xdr:from>
    <xdr:to>
      <xdr:col>4</xdr:col>
      <xdr:colOff>571500</xdr:colOff>
      <xdr:row>246</xdr:row>
      <xdr:rowOff>123825</xdr:rowOff>
    </xdr:to>
    <xdr:pic>
      <xdr:nvPicPr>
        <xdr:cNvPr id="328" name="BExB21WENKKOFBU5GWEL6UM80PH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7660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247</xdr:row>
      <xdr:rowOff>0</xdr:rowOff>
    </xdr:from>
    <xdr:to>
      <xdr:col>4</xdr:col>
      <xdr:colOff>571500</xdr:colOff>
      <xdr:row>247</xdr:row>
      <xdr:rowOff>123825</xdr:rowOff>
    </xdr:to>
    <xdr:pic>
      <xdr:nvPicPr>
        <xdr:cNvPr id="329" name="BExXOXD6LVFRPNMBSOVBJU20FL2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7790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248</xdr:row>
      <xdr:rowOff>0</xdr:rowOff>
    </xdr:from>
    <xdr:to>
      <xdr:col>4</xdr:col>
      <xdr:colOff>571500</xdr:colOff>
      <xdr:row>248</xdr:row>
      <xdr:rowOff>123825</xdr:rowOff>
    </xdr:to>
    <xdr:pic>
      <xdr:nvPicPr>
        <xdr:cNvPr id="330" name="BEx1X9QMHZWUOMK5JAWPA74I328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7919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249</xdr:row>
      <xdr:rowOff>0</xdr:rowOff>
    </xdr:from>
    <xdr:to>
      <xdr:col>4</xdr:col>
      <xdr:colOff>485775</xdr:colOff>
      <xdr:row>249</xdr:row>
      <xdr:rowOff>123825</xdr:rowOff>
    </xdr:to>
    <xdr:pic>
      <xdr:nvPicPr>
        <xdr:cNvPr id="331" name="BExMNLJISIEWT7H77UY2DW9ZZ2Z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8049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250</xdr:row>
      <xdr:rowOff>0</xdr:rowOff>
    </xdr:from>
    <xdr:to>
      <xdr:col>4</xdr:col>
      <xdr:colOff>571500</xdr:colOff>
      <xdr:row>250</xdr:row>
      <xdr:rowOff>123825</xdr:rowOff>
    </xdr:to>
    <xdr:pic>
      <xdr:nvPicPr>
        <xdr:cNvPr id="332" name="BExU7SEWI042SRTYAV1VN4DFZGF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8178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251</xdr:row>
      <xdr:rowOff>0</xdr:rowOff>
    </xdr:from>
    <xdr:to>
      <xdr:col>4</xdr:col>
      <xdr:colOff>571500</xdr:colOff>
      <xdr:row>251</xdr:row>
      <xdr:rowOff>123825</xdr:rowOff>
    </xdr:to>
    <xdr:pic>
      <xdr:nvPicPr>
        <xdr:cNvPr id="333" name="BExKVRYNQ48FJDU8HPE69B6HHLL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88308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252</xdr:row>
      <xdr:rowOff>0</xdr:rowOff>
    </xdr:from>
    <xdr:to>
      <xdr:col>4</xdr:col>
      <xdr:colOff>485775</xdr:colOff>
      <xdr:row>252</xdr:row>
      <xdr:rowOff>123825</xdr:rowOff>
    </xdr:to>
    <xdr:pic>
      <xdr:nvPicPr>
        <xdr:cNvPr id="334" name="BEx3GFMUIBG53C0GGI99S2ATLEB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8437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259</xdr:row>
      <xdr:rowOff>0</xdr:rowOff>
    </xdr:from>
    <xdr:to>
      <xdr:col>4</xdr:col>
      <xdr:colOff>485775</xdr:colOff>
      <xdr:row>259</xdr:row>
      <xdr:rowOff>123825</xdr:rowOff>
    </xdr:to>
    <xdr:pic>
      <xdr:nvPicPr>
        <xdr:cNvPr id="335" name="BExCVDVNHPI7TKKAFKN7VMFIB5W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89344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260</xdr:row>
      <xdr:rowOff>0</xdr:rowOff>
    </xdr:from>
    <xdr:to>
      <xdr:col>4</xdr:col>
      <xdr:colOff>400050</xdr:colOff>
      <xdr:row>260</xdr:row>
      <xdr:rowOff>123825</xdr:rowOff>
    </xdr:to>
    <xdr:pic>
      <xdr:nvPicPr>
        <xdr:cNvPr id="336" name="BExZO11BOV1O5HBXALGCAME0E9P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89474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267</xdr:row>
      <xdr:rowOff>0</xdr:rowOff>
    </xdr:from>
    <xdr:to>
      <xdr:col>4</xdr:col>
      <xdr:colOff>485775</xdr:colOff>
      <xdr:row>267</xdr:row>
      <xdr:rowOff>123825</xdr:rowOff>
    </xdr:to>
    <xdr:pic>
      <xdr:nvPicPr>
        <xdr:cNvPr id="337" name="BExGZQUHSHZV3G3QJ03K2JJ3BLJ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0380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270</xdr:row>
      <xdr:rowOff>0</xdr:rowOff>
    </xdr:from>
    <xdr:to>
      <xdr:col>4</xdr:col>
      <xdr:colOff>485775</xdr:colOff>
      <xdr:row>270</xdr:row>
      <xdr:rowOff>123825</xdr:rowOff>
    </xdr:to>
    <xdr:pic>
      <xdr:nvPicPr>
        <xdr:cNvPr id="338" name="BExW4INYZD9ICIWPM0FMMBO99IS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0769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273</xdr:row>
      <xdr:rowOff>0</xdr:rowOff>
    </xdr:from>
    <xdr:to>
      <xdr:col>4</xdr:col>
      <xdr:colOff>485775</xdr:colOff>
      <xdr:row>273</xdr:row>
      <xdr:rowOff>123825</xdr:rowOff>
    </xdr:to>
    <xdr:pic>
      <xdr:nvPicPr>
        <xdr:cNvPr id="339" name="BExXM8V3PZ5DPB910KJSGMF10JQ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1158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274</xdr:row>
      <xdr:rowOff>0</xdr:rowOff>
    </xdr:from>
    <xdr:to>
      <xdr:col>4</xdr:col>
      <xdr:colOff>400050</xdr:colOff>
      <xdr:row>274</xdr:row>
      <xdr:rowOff>123825</xdr:rowOff>
    </xdr:to>
    <xdr:pic>
      <xdr:nvPicPr>
        <xdr:cNvPr id="340" name="BExMLBQ4LVGL7OCVIRE1AN98O98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1287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275</xdr:row>
      <xdr:rowOff>0</xdr:rowOff>
    </xdr:from>
    <xdr:to>
      <xdr:col>4</xdr:col>
      <xdr:colOff>314325</xdr:colOff>
      <xdr:row>275</xdr:row>
      <xdr:rowOff>123825</xdr:rowOff>
    </xdr:to>
    <xdr:pic>
      <xdr:nvPicPr>
        <xdr:cNvPr id="341" name="BEx3OQQHGFLHHDLK7Z3GC4DYBAO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1417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285</xdr:row>
      <xdr:rowOff>0</xdr:rowOff>
    </xdr:from>
    <xdr:to>
      <xdr:col>4</xdr:col>
      <xdr:colOff>400050</xdr:colOff>
      <xdr:row>285</xdr:row>
      <xdr:rowOff>123825</xdr:rowOff>
    </xdr:to>
    <xdr:pic>
      <xdr:nvPicPr>
        <xdr:cNvPr id="342" name="BEx5CYUI8EH39ZGB4NFQPDK8IE4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2712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286</xdr:row>
      <xdr:rowOff>0</xdr:rowOff>
    </xdr:from>
    <xdr:to>
      <xdr:col>4</xdr:col>
      <xdr:colOff>314325</xdr:colOff>
      <xdr:row>286</xdr:row>
      <xdr:rowOff>123825</xdr:rowOff>
    </xdr:to>
    <xdr:pic>
      <xdr:nvPicPr>
        <xdr:cNvPr id="343" name="BExXTEWN8INIC933ZVDBL1DTE7U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2842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290</xdr:row>
      <xdr:rowOff>0</xdr:rowOff>
    </xdr:from>
    <xdr:to>
      <xdr:col>4</xdr:col>
      <xdr:colOff>314325</xdr:colOff>
      <xdr:row>290</xdr:row>
      <xdr:rowOff>123825</xdr:rowOff>
    </xdr:to>
    <xdr:pic>
      <xdr:nvPicPr>
        <xdr:cNvPr id="344" name="BExKPG6VECRRJ90PSAZP6LF71NI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3360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293</xdr:row>
      <xdr:rowOff>0</xdr:rowOff>
    </xdr:from>
    <xdr:to>
      <xdr:col>4</xdr:col>
      <xdr:colOff>400050</xdr:colOff>
      <xdr:row>293</xdr:row>
      <xdr:rowOff>123825</xdr:rowOff>
    </xdr:to>
    <xdr:pic>
      <xdr:nvPicPr>
        <xdr:cNvPr id="345" name="BEx74OOKC34DBSVY6D0FRJO8J6M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3748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297</xdr:row>
      <xdr:rowOff>0</xdr:rowOff>
    </xdr:from>
    <xdr:to>
      <xdr:col>4</xdr:col>
      <xdr:colOff>400050</xdr:colOff>
      <xdr:row>297</xdr:row>
      <xdr:rowOff>123825</xdr:rowOff>
    </xdr:to>
    <xdr:pic>
      <xdr:nvPicPr>
        <xdr:cNvPr id="346" name="BExW8RII3LP1TV6B4LN1OBZM2VY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4267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298</xdr:row>
      <xdr:rowOff>0</xdr:rowOff>
    </xdr:from>
    <xdr:to>
      <xdr:col>4</xdr:col>
      <xdr:colOff>314325</xdr:colOff>
      <xdr:row>298</xdr:row>
      <xdr:rowOff>123825</xdr:rowOff>
    </xdr:to>
    <xdr:pic>
      <xdr:nvPicPr>
        <xdr:cNvPr id="347" name="BEx74GL8H89W09O0GX3VEWKD6C9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4396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305</xdr:row>
      <xdr:rowOff>0</xdr:rowOff>
    </xdr:from>
    <xdr:to>
      <xdr:col>4</xdr:col>
      <xdr:colOff>314325</xdr:colOff>
      <xdr:row>305</xdr:row>
      <xdr:rowOff>123825</xdr:rowOff>
    </xdr:to>
    <xdr:pic>
      <xdr:nvPicPr>
        <xdr:cNvPr id="348" name="BEx5GGVBZX2AN0J7NSK7G3RNWDO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5303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311</xdr:row>
      <xdr:rowOff>0</xdr:rowOff>
    </xdr:from>
    <xdr:to>
      <xdr:col>4</xdr:col>
      <xdr:colOff>400050</xdr:colOff>
      <xdr:row>311</xdr:row>
      <xdr:rowOff>123825</xdr:rowOff>
    </xdr:to>
    <xdr:pic>
      <xdr:nvPicPr>
        <xdr:cNvPr id="349" name="BEx9K3WWLAN9WK16NM8B9DBLKML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6080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313</xdr:row>
      <xdr:rowOff>0</xdr:rowOff>
    </xdr:from>
    <xdr:to>
      <xdr:col>4</xdr:col>
      <xdr:colOff>400050</xdr:colOff>
      <xdr:row>313</xdr:row>
      <xdr:rowOff>123825</xdr:rowOff>
    </xdr:to>
    <xdr:pic>
      <xdr:nvPicPr>
        <xdr:cNvPr id="350" name="BEx5NE2HOHLWLSY3TVWEVIMLXGS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6339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316</xdr:row>
      <xdr:rowOff>0</xdr:rowOff>
    </xdr:from>
    <xdr:to>
      <xdr:col>4</xdr:col>
      <xdr:colOff>400050</xdr:colOff>
      <xdr:row>316</xdr:row>
      <xdr:rowOff>123825</xdr:rowOff>
    </xdr:to>
    <xdr:pic>
      <xdr:nvPicPr>
        <xdr:cNvPr id="351" name="BExY6GOP3TBXVENDLX2XFLGNLDV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6728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317</xdr:row>
      <xdr:rowOff>0</xdr:rowOff>
    </xdr:from>
    <xdr:to>
      <xdr:col>4</xdr:col>
      <xdr:colOff>314325</xdr:colOff>
      <xdr:row>317</xdr:row>
      <xdr:rowOff>123825</xdr:rowOff>
    </xdr:to>
    <xdr:pic>
      <xdr:nvPicPr>
        <xdr:cNvPr id="352" name="BEx1PSRCCVEJEQJNEX6RJY5ALYM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6857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319</xdr:row>
      <xdr:rowOff>0</xdr:rowOff>
    </xdr:from>
    <xdr:to>
      <xdr:col>4</xdr:col>
      <xdr:colOff>314325</xdr:colOff>
      <xdr:row>319</xdr:row>
      <xdr:rowOff>123825</xdr:rowOff>
    </xdr:to>
    <xdr:pic>
      <xdr:nvPicPr>
        <xdr:cNvPr id="353" name="BExW95WG10MMWG46JL690QBCW05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7116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320</xdr:row>
      <xdr:rowOff>0</xdr:rowOff>
    </xdr:from>
    <xdr:to>
      <xdr:col>4</xdr:col>
      <xdr:colOff>228600</xdr:colOff>
      <xdr:row>320</xdr:row>
      <xdr:rowOff>123825</xdr:rowOff>
    </xdr:to>
    <xdr:pic>
      <xdr:nvPicPr>
        <xdr:cNvPr id="354" name="BEx97MYOWV8SAC1DVWA0OTZXE2B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97246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321</xdr:row>
      <xdr:rowOff>0</xdr:rowOff>
    </xdr:from>
    <xdr:to>
      <xdr:col>4</xdr:col>
      <xdr:colOff>142875</xdr:colOff>
      <xdr:row>321</xdr:row>
      <xdr:rowOff>123825</xdr:rowOff>
    </xdr:to>
    <xdr:pic>
      <xdr:nvPicPr>
        <xdr:cNvPr id="355" name="BEx5ABE346X8T0URYEFS8EE2GPR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97375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322</xdr:row>
      <xdr:rowOff>0</xdr:rowOff>
    </xdr:from>
    <xdr:to>
      <xdr:col>2</xdr:col>
      <xdr:colOff>314325</xdr:colOff>
      <xdr:row>322</xdr:row>
      <xdr:rowOff>123825</xdr:rowOff>
    </xdr:to>
    <xdr:pic>
      <xdr:nvPicPr>
        <xdr:cNvPr id="356" name="BExD8RCGQYN7U9Q34UZEJZGR86Y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97505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322</xdr:row>
      <xdr:rowOff>0</xdr:rowOff>
    </xdr:from>
    <xdr:to>
      <xdr:col>4</xdr:col>
      <xdr:colOff>571500</xdr:colOff>
      <xdr:row>322</xdr:row>
      <xdr:rowOff>123825</xdr:rowOff>
    </xdr:to>
    <xdr:pic>
      <xdr:nvPicPr>
        <xdr:cNvPr id="357" name="BExSAJFCUWXU6GXPGDGRS9A09VK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97505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323</xdr:row>
      <xdr:rowOff>0</xdr:rowOff>
    </xdr:from>
    <xdr:to>
      <xdr:col>4</xdr:col>
      <xdr:colOff>485775</xdr:colOff>
      <xdr:row>323</xdr:row>
      <xdr:rowOff>123825</xdr:rowOff>
    </xdr:to>
    <xdr:pic>
      <xdr:nvPicPr>
        <xdr:cNvPr id="358" name="BExQFG7MGT4RUOFV5KXWJXPFJAU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7635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324</xdr:row>
      <xdr:rowOff>0</xdr:rowOff>
    </xdr:from>
    <xdr:to>
      <xdr:col>4</xdr:col>
      <xdr:colOff>400050</xdr:colOff>
      <xdr:row>324</xdr:row>
      <xdr:rowOff>123825</xdr:rowOff>
    </xdr:to>
    <xdr:pic>
      <xdr:nvPicPr>
        <xdr:cNvPr id="359" name="BExAX0FJQX2DUOEWPNQLBU6777J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7764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328</xdr:row>
      <xdr:rowOff>0</xdr:rowOff>
    </xdr:from>
    <xdr:to>
      <xdr:col>4</xdr:col>
      <xdr:colOff>485775</xdr:colOff>
      <xdr:row>328</xdr:row>
      <xdr:rowOff>123825</xdr:rowOff>
    </xdr:to>
    <xdr:pic>
      <xdr:nvPicPr>
        <xdr:cNvPr id="360" name="BExGOYL35LGHLE63O2L9E3C0NCT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8282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330</xdr:row>
      <xdr:rowOff>0</xdr:rowOff>
    </xdr:from>
    <xdr:to>
      <xdr:col>4</xdr:col>
      <xdr:colOff>485775</xdr:colOff>
      <xdr:row>330</xdr:row>
      <xdr:rowOff>123825</xdr:rowOff>
    </xdr:to>
    <xdr:pic>
      <xdr:nvPicPr>
        <xdr:cNvPr id="361" name="BEx790OBJFDQQAIS3FJ4K8PQ06W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8541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332</xdr:row>
      <xdr:rowOff>0</xdr:rowOff>
    </xdr:from>
    <xdr:to>
      <xdr:col>4</xdr:col>
      <xdr:colOff>485775</xdr:colOff>
      <xdr:row>332</xdr:row>
      <xdr:rowOff>123825</xdr:rowOff>
    </xdr:to>
    <xdr:pic>
      <xdr:nvPicPr>
        <xdr:cNvPr id="362" name="BExOIBKMFOO3DQIWQV1W6P7F9V4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8800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333</xdr:row>
      <xdr:rowOff>0</xdr:rowOff>
    </xdr:from>
    <xdr:to>
      <xdr:col>4</xdr:col>
      <xdr:colOff>400050</xdr:colOff>
      <xdr:row>333</xdr:row>
      <xdr:rowOff>123825</xdr:rowOff>
    </xdr:to>
    <xdr:pic>
      <xdr:nvPicPr>
        <xdr:cNvPr id="363" name="BExIM7VEO7SDBND8W3LUUW1N0JZ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8930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334</xdr:row>
      <xdr:rowOff>0</xdr:rowOff>
    </xdr:from>
    <xdr:to>
      <xdr:col>4</xdr:col>
      <xdr:colOff>314325</xdr:colOff>
      <xdr:row>334</xdr:row>
      <xdr:rowOff>123825</xdr:rowOff>
    </xdr:to>
    <xdr:pic>
      <xdr:nvPicPr>
        <xdr:cNvPr id="364" name="BExSAXIGD9G7B3BVTZLZ5EO0SST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9060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335</xdr:row>
      <xdr:rowOff>0</xdr:rowOff>
    </xdr:from>
    <xdr:to>
      <xdr:col>4</xdr:col>
      <xdr:colOff>228600</xdr:colOff>
      <xdr:row>335</xdr:row>
      <xdr:rowOff>123825</xdr:rowOff>
    </xdr:to>
    <xdr:pic>
      <xdr:nvPicPr>
        <xdr:cNvPr id="365" name="BExITXOVKI9R8V7K9JWTFQBDK8D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99189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336</xdr:row>
      <xdr:rowOff>0</xdr:rowOff>
    </xdr:from>
    <xdr:to>
      <xdr:col>4</xdr:col>
      <xdr:colOff>142875</xdr:colOff>
      <xdr:row>336</xdr:row>
      <xdr:rowOff>123825</xdr:rowOff>
    </xdr:to>
    <xdr:pic>
      <xdr:nvPicPr>
        <xdr:cNvPr id="366" name="BExSD415FEWF3R4K6RCWIK3VRV0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99319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337</xdr:row>
      <xdr:rowOff>0</xdr:rowOff>
    </xdr:from>
    <xdr:to>
      <xdr:col>2</xdr:col>
      <xdr:colOff>228600</xdr:colOff>
      <xdr:row>337</xdr:row>
      <xdr:rowOff>123825</xdr:rowOff>
    </xdr:to>
    <xdr:pic>
      <xdr:nvPicPr>
        <xdr:cNvPr id="367" name="BExSDV093J3X03HI4XE6UFPFTNO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710" y="99448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338</xdr:row>
      <xdr:rowOff>0</xdr:rowOff>
    </xdr:from>
    <xdr:to>
      <xdr:col>4</xdr:col>
      <xdr:colOff>485775</xdr:colOff>
      <xdr:row>338</xdr:row>
      <xdr:rowOff>123825</xdr:rowOff>
    </xdr:to>
    <xdr:pic>
      <xdr:nvPicPr>
        <xdr:cNvPr id="368" name="BExS2ZASH8AC59UOAOLQL54BMF0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99578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339</xdr:row>
      <xdr:rowOff>0</xdr:rowOff>
    </xdr:from>
    <xdr:to>
      <xdr:col>4</xdr:col>
      <xdr:colOff>400050</xdr:colOff>
      <xdr:row>339</xdr:row>
      <xdr:rowOff>123825</xdr:rowOff>
    </xdr:to>
    <xdr:pic>
      <xdr:nvPicPr>
        <xdr:cNvPr id="369" name="BExKR5H9EOJXGYOLKIZIEYKFBF8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9970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340</xdr:row>
      <xdr:rowOff>0</xdr:rowOff>
    </xdr:from>
    <xdr:to>
      <xdr:col>4</xdr:col>
      <xdr:colOff>314325</xdr:colOff>
      <xdr:row>340</xdr:row>
      <xdr:rowOff>123825</xdr:rowOff>
    </xdr:to>
    <xdr:pic>
      <xdr:nvPicPr>
        <xdr:cNvPr id="370" name="BExKJU1GZFSFSGO3K96TH1M2LJN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99837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341</xdr:row>
      <xdr:rowOff>0</xdr:rowOff>
    </xdr:from>
    <xdr:to>
      <xdr:col>4</xdr:col>
      <xdr:colOff>228600</xdr:colOff>
      <xdr:row>341</xdr:row>
      <xdr:rowOff>123825</xdr:rowOff>
    </xdr:to>
    <xdr:pic>
      <xdr:nvPicPr>
        <xdr:cNvPr id="371" name="BExME2U4TEPYI9H5E5EQQQZB96I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99966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342</xdr:row>
      <xdr:rowOff>0</xdr:rowOff>
    </xdr:from>
    <xdr:to>
      <xdr:col>4</xdr:col>
      <xdr:colOff>571500</xdr:colOff>
      <xdr:row>342</xdr:row>
      <xdr:rowOff>123825</xdr:rowOff>
    </xdr:to>
    <xdr:pic>
      <xdr:nvPicPr>
        <xdr:cNvPr id="372" name="BExKPHE27BSFMXERT06A7KAI36Z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00096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343</xdr:row>
      <xdr:rowOff>0</xdr:rowOff>
    </xdr:from>
    <xdr:to>
      <xdr:col>4</xdr:col>
      <xdr:colOff>571500</xdr:colOff>
      <xdr:row>343</xdr:row>
      <xdr:rowOff>123825</xdr:rowOff>
    </xdr:to>
    <xdr:pic>
      <xdr:nvPicPr>
        <xdr:cNvPr id="373" name="BEx1GDCMHK25UZHUCGFMRVLP4EO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00225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344</xdr:row>
      <xdr:rowOff>0</xdr:rowOff>
    </xdr:from>
    <xdr:to>
      <xdr:col>4</xdr:col>
      <xdr:colOff>571500</xdr:colOff>
      <xdr:row>344</xdr:row>
      <xdr:rowOff>123825</xdr:rowOff>
    </xdr:to>
    <xdr:pic>
      <xdr:nvPicPr>
        <xdr:cNvPr id="374" name="BExY3NZDO7OXD746YBUYLHGQS7V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00355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345</xdr:row>
      <xdr:rowOff>0</xdr:rowOff>
    </xdr:from>
    <xdr:to>
      <xdr:col>4</xdr:col>
      <xdr:colOff>571500</xdr:colOff>
      <xdr:row>345</xdr:row>
      <xdr:rowOff>123825</xdr:rowOff>
    </xdr:to>
    <xdr:pic>
      <xdr:nvPicPr>
        <xdr:cNvPr id="375" name="BExF6S1ZI3WFM032XI96ZFNOU6H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00484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346</xdr:row>
      <xdr:rowOff>0</xdr:rowOff>
    </xdr:from>
    <xdr:to>
      <xdr:col>4</xdr:col>
      <xdr:colOff>485775</xdr:colOff>
      <xdr:row>346</xdr:row>
      <xdr:rowOff>123825</xdr:rowOff>
    </xdr:to>
    <xdr:pic>
      <xdr:nvPicPr>
        <xdr:cNvPr id="376" name="BExCZDL0NWJS1AXSOGE3QAXGAS0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0614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347</xdr:row>
      <xdr:rowOff>0</xdr:rowOff>
    </xdr:from>
    <xdr:to>
      <xdr:col>4</xdr:col>
      <xdr:colOff>571500</xdr:colOff>
      <xdr:row>347</xdr:row>
      <xdr:rowOff>123825</xdr:rowOff>
    </xdr:to>
    <xdr:pic>
      <xdr:nvPicPr>
        <xdr:cNvPr id="377" name="BExGONCD6LCKC1V1FX2F554TEXZ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00744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348</xdr:row>
      <xdr:rowOff>0</xdr:rowOff>
    </xdr:from>
    <xdr:to>
      <xdr:col>4</xdr:col>
      <xdr:colOff>571500</xdr:colOff>
      <xdr:row>348</xdr:row>
      <xdr:rowOff>123825</xdr:rowOff>
    </xdr:to>
    <xdr:pic>
      <xdr:nvPicPr>
        <xdr:cNvPr id="378" name="BExQCTIA0W5RJO3Q3MJLS4LZTWD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00873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349</xdr:row>
      <xdr:rowOff>0</xdr:rowOff>
    </xdr:from>
    <xdr:to>
      <xdr:col>4</xdr:col>
      <xdr:colOff>485775</xdr:colOff>
      <xdr:row>349</xdr:row>
      <xdr:rowOff>123825</xdr:rowOff>
    </xdr:to>
    <xdr:pic>
      <xdr:nvPicPr>
        <xdr:cNvPr id="379" name="BExZTTH57DCSXBW4IFD5FOEK33G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1003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358</xdr:row>
      <xdr:rowOff>0</xdr:rowOff>
    </xdr:from>
    <xdr:to>
      <xdr:col>4</xdr:col>
      <xdr:colOff>485775</xdr:colOff>
      <xdr:row>358</xdr:row>
      <xdr:rowOff>123825</xdr:rowOff>
    </xdr:to>
    <xdr:pic>
      <xdr:nvPicPr>
        <xdr:cNvPr id="380" name="BEx3ECETDJVTMCBBOI6H54J203L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2168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359</xdr:row>
      <xdr:rowOff>0</xdr:rowOff>
    </xdr:from>
    <xdr:to>
      <xdr:col>4</xdr:col>
      <xdr:colOff>400050</xdr:colOff>
      <xdr:row>359</xdr:row>
      <xdr:rowOff>123825</xdr:rowOff>
    </xdr:to>
    <xdr:pic>
      <xdr:nvPicPr>
        <xdr:cNvPr id="381" name="BExY5GPXS24OEUWRU11TERBRM6A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2298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366</xdr:row>
      <xdr:rowOff>0</xdr:rowOff>
    </xdr:from>
    <xdr:to>
      <xdr:col>4</xdr:col>
      <xdr:colOff>485775</xdr:colOff>
      <xdr:row>366</xdr:row>
      <xdr:rowOff>123825</xdr:rowOff>
    </xdr:to>
    <xdr:pic>
      <xdr:nvPicPr>
        <xdr:cNvPr id="382" name="BExMO56BJC3K1VXUC09IB5F7I5O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3205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369</xdr:row>
      <xdr:rowOff>0</xdr:rowOff>
    </xdr:from>
    <xdr:to>
      <xdr:col>4</xdr:col>
      <xdr:colOff>485775</xdr:colOff>
      <xdr:row>369</xdr:row>
      <xdr:rowOff>123825</xdr:rowOff>
    </xdr:to>
    <xdr:pic>
      <xdr:nvPicPr>
        <xdr:cNvPr id="383" name="BExXURGEHEJW2MJS01JZFAM2D13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3593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371</xdr:row>
      <xdr:rowOff>0</xdr:rowOff>
    </xdr:from>
    <xdr:to>
      <xdr:col>4</xdr:col>
      <xdr:colOff>485775</xdr:colOff>
      <xdr:row>371</xdr:row>
      <xdr:rowOff>123825</xdr:rowOff>
    </xdr:to>
    <xdr:pic>
      <xdr:nvPicPr>
        <xdr:cNvPr id="384" name="BExW7WCER0W3FO1SZWEQ9977SIP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3852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374</xdr:row>
      <xdr:rowOff>0</xdr:rowOff>
    </xdr:from>
    <xdr:to>
      <xdr:col>4</xdr:col>
      <xdr:colOff>485775</xdr:colOff>
      <xdr:row>374</xdr:row>
      <xdr:rowOff>123825</xdr:rowOff>
    </xdr:to>
    <xdr:pic>
      <xdr:nvPicPr>
        <xdr:cNvPr id="385" name="BExCV68L4GKFSHFFIHMECDBZ77D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4241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375</xdr:row>
      <xdr:rowOff>0</xdr:rowOff>
    </xdr:from>
    <xdr:to>
      <xdr:col>4</xdr:col>
      <xdr:colOff>400050</xdr:colOff>
      <xdr:row>375</xdr:row>
      <xdr:rowOff>123825</xdr:rowOff>
    </xdr:to>
    <xdr:pic>
      <xdr:nvPicPr>
        <xdr:cNvPr id="386" name="BExKNOCU5O5PFS9FLPX2JUZX0A8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4371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376</xdr:row>
      <xdr:rowOff>0</xdr:rowOff>
    </xdr:from>
    <xdr:to>
      <xdr:col>4</xdr:col>
      <xdr:colOff>314325</xdr:colOff>
      <xdr:row>376</xdr:row>
      <xdr:rowOff>123825</xdr:rowOff>
    </xdr:to>
    <xdr:pic>
      <xdr:nvPicPr>
        <xdr:cNvPr id="387" name="BEx58XSHXGGP2VQYQBA2M58DYYM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04500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378</xdr:row>
      <xdr:rowOff>0</xdr:rowOff>
    </xdr:from>
    <xdr:to>
      <xdr:col>4</xdr:col>
      <xdr:colOff>485775</xdr:colOff>
      <xdr:row>378</xdr:row>
      <xdr:rowOff>123825</xdr:rowOff>
    </xdr:to>
    <xdr:pic>
      <xdr:nvPicPr>
        <xdr:cNvPr id="388" name="BExOLOCPX2AWH1PQZDNKEA2HJJ0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4759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379</xdr:row>
      <xdr:rowOff>0</xdr:rowOff>
    </xdr:from>
    <xdr:to>
      <xdr:col>4</xdr:col>
      <xdr:colOff>400050</xdr:colOff>
      <xdr:row>379</xdr:row>
      <xdr:rowOff>123825</xdr:rowOff>
    </xdr:to>
    <xdr:pic>
      <xdr:nvPicPr>
        <xdr:cNvPr id="389" name="BExQB47VK4X84NXOOOTWXYMSKYO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4889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384</xdr:row>
      <xdr:rowOff>0</xdr:rowOff>
    </xdr:from>
    <xdr:to>
      <xdr:col>4</xdr:col>
      <xdr:colOff>485775</xdr:colOff>
      <xdr:row>384</xdr:row>
      <xdr:rowOff>123825</xdr:rowOff>
    </xdr:to>
    <xdr:pic>
      <xdr:nvPicPr>
        <xdr:cNvPr id="390" name="BEx1SV77Z3KVUC7YP1HRG7K3I2J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5537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389</xdr:row>
      <xdr:rowOff>0</xdr:rowOff>
    </xdr:from>
    <xdr:to>
      <xdr:col>4</xdr:col>
      <xdr:colOff>485775</xdr:colOff>
      <xdr:row>389</xdr:row>
      <xdr:rowOff>123825</xdr:rowOff>
    </xdr:to>
    <xdr:pic>
      <xdr:nvPicPr>
        <xdr:cNvPr id="391" name="BEx767DKZ8FJRJC3JBWHCCPJBN0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0618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390</xdr:row>
      <xdr:rowOff>0</xdr:rowOff>
    </xdr:from>
    <xdr:to>
      <xdr:col>4</xdr:col>
      <xdr:colOff>400050</xdr:colOff>
      <xdr:row>390</xdr:row>
      <xdr:rowOff>123825</xdr:rowOff>
    </xdr:to>
    <xdr:pic>
      <xdr:nvPicPr>
        <xdr:cNvPr id="392" name="BExF8G57175WRMH6V6ZPWKAT4D2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6314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391</xdr:row>
      <xdr:rowOff>0</xdr:rowOff>
    </xdr:from>
    <xdr:to>
      <xdr:col>4</xdr:col>
      <xdr:colOff>314325</xdr:colOff>
      <xdr:row>391</xdr:row>
      <xdr:rowOff>123825</xdr:rowOff>
    </xdr:to>
    <xdr:pic>
      <xdr:nvPicPr>
        <xdr:cNvPr id="393" name="BExQARBXCZQ6JWLP17WCB6J45VX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06443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406</xdr:row>
      <xdr:rowOff>0</xdr:rowOff>
    </xdr:from>
    <xdr:to>
      <xdr:col>4</xdr:col>
      <xdr:colOff>400050</xdr:colOff>
      <xdr:row>406</xdr:row>
      <xdr:rowOff>123825</xdr:rowOff>
    </xdr:to>
    <xdr:pic>
      <xdr:nvPicPr>
        <xdr:cNvPr id="394" name="BExU10R79NHQ1P6R94Q588IIC5E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8386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407</xdr:row>
      <xdr:rowOff>0</xdr:rowOff>
    </xdr:from>
    <xdr:to>
      <xdr:col>4</xdr:col>
      <xdr:colOff>314325</xdr:colOff>
      <xdr:row>407</xdr:row>
      <xdr:rowOff>123825</xdr:rowOff>
    </xdr:to>
    <xdr:pic>
      <xdr:nvPicPr>
        <xdr:cNvPr id="395" name="BExMMLA3GDTV1LJWD7YYHLCJ6QW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08516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415</xdr:row>
      <xdr:rowOff>0</xdr:rowOff>
    </xdr:from>
    <xdr:to>
      <xdr:col>4</xdr:col>
      <xdr:colOff>314325</xdr:colOff>
      <xdr:row>415</xdr:row>
      <xdr:rowOff>123825</xdr:rowOff>
    </xdr:to>
    <xdr:pic>
      <xdr:nvPicPr>
        <xdr:cNvPr id="396" name="BExD1IRB513IVTYF2I06EZDLRS6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09552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424</xdr:row>
      <xdr:rowOff>0</xdr:rowOff>
    </xdr:from>
    <xdr:to>
      <xdr:col>4</xdr:col>
      <xdr:colOff>400050</xdr:colOff>
      <xdr:row>424</xdr:row>
      <xdr:rowOff>123825</xdr:rowOff>
    </xdr:to>
    <xdr:pic>
      <xdr:nvPicPr>
        <xdr:cNvPr id="397" name="BExQ3ZOEQ5Z1M396OCWC1DVWMER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10718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434</xdr:row>
      <xdr:rowOff>0</xdr:rowOff>
    </xdr:from>
    <xdr:to>
      <xdr:col>4</xdr:col>
      <xdr:colOff>400050</xdr:colOff>
      <xdr:row>434</xdr:row>
      <xdr:rowOff>123825</xdr:rowOff>
    </xdr:to>
    <xdr:pic>
      <xdr:nvPicPr>
        <xdr:cNvPr id="398" name="BExD2OEVRHNGEJKNDSMRSM4GCN7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12014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435</xdr:row>
      <xdr:rowOff>0</xdr:rowOff>
    </xdr:from>
    <xdr:to>
      <xdr:col>4</xdr:col>
      <xdr:colOff>314325</xdr:colOff>
      <xdr:row>435</xdr:row>
      <xdr:rowOff>123825</xdr:rowOff>
    </xdr:to>
    <xdr:pic>
      <xdr:nvPicPr>
        <xdr:cNvPr id="399" name="BExOGW64A7WF9N8OFH6Q2ASM2YG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2143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438</xdr:row>
      <xdr:rowOff>0</xdr:rowOff>
    </xdr:from>
    <xdr:to>
      <xdr:col>4</xdr:col>
      <xdr:colOff>314325</xdr:colOff>
      <xdr:row>438</xdr:row>
      <xdr:rowOff>123825</xdr:rowOff>
    </xdr:to>
    <xdr:pic>
      <xdr:nvPicPr>
        <xdr:cNvPr id="400" name="BExB3WVTONZVFZ8PMHW9BS2V10Q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2532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440</xdr:row>
      <xdr:rowOff>0</xdr:rowOff>
    </xdr:from>
    <xdr:to>
      <xdr:col>4</xdr:col>
      <xdr:colOff>314325</xdr:colOff>
      <xdr:row>440</xdr:row>
      <xdr:rowOff>123825</xdr:rowOff>
    </xdr:to>
    <xdr:pic>
      <xdr:nvPicPr>
        <xdr:cNvPr id="401" name="BExKTSC4AZ1262TB2Z6XJ9D9DMK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2791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449</xdr:row>
      <xdr:rowOff>0</xdr:rowOff>
    </xdr:from>
    <xdr:to>
      <xdr:col>4</xdr:col>
      <xdr:colOff>314325</xdr:colOff>
      <xdr:row>449</xdr:row>
      <xdr:rowOff>123825</xdr:rowOff>
    </xdr:to>
    <xdr:pic>
      <xdr:nvPicPr>
        <xdr:cNvPr id="402" name="BExH2WKXJQ4ADQ17ZM4O5XPYPOY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3957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457</xdr:row>
      <xdr:rowOff>0</xdr:rowOff>
    </xdr:from>
    <xdr:to>
      <xdr:col>4</xdr:col>
      <xdr:colOff>400050</xdr:colOff>
      <xdr:row>457</xdr:row>
      <xdr:rowOff>123825</xdr:rowOff>
    </xdr:to>
    <xdr:pic>
      <xdr:nvPicPr>
        <xdr:cNvPr id="403" name="BExKDFQ2AWB8BB75WVWT8IR1GSF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14993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461</xdr:row>
      <xdr:rowOff>0</xdr:rowOff>
    </xdr:from>
    <xdr:to>
      <xdr:col>4</xdr:col>
      <xdr:colOff>400050</xdr:colOff>
      <xdr:row>461</xdr:row>
      <xdr:rowOff>123825</xdr:rowOff>
    </xdr:to>
    <xdr:pic>
      <xdr:nvPicPr>
        <xdr:cNvPr id="404" name="BEx9HQNC0WBYT0Q1IXKQ7NKAKO1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15511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465</xdr:row>
      <xdr:rowOff>0</xdr:rowOff>
    </xdr:from>
    <xdr:to>
      <xdr:col>4</xdr:col>
      <xdr:colOff>400050</xdr:colOff>
      <xdr:row>465</xdr:row>
      <xdr:rowOff>123825</xdr:rowOff>
    </xdr:to>
    <xdr:pic>
      <xdr:nvPicPr>
        <xdr:cNvPr id="405" name="BExIUUIA4RIZM5IVFGKDQ7FA08C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16029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466</xdr:row>
      <xdr:rowOff>0</xdr:rowOff>
    </xdr:from>
    <xdr:to>
      <xdr:col>4</xdr:col>
      <xdr:colOff>314325</xdr:colOff>
      <xdr:row>466</xdr:row>
      <xdr:rowOff>123825</xdr:rowOff>
    </xdr:to>
    <xdr:pic>
      <xdr:nvPicPr>
        <xdr:cNvPr id="406" name="BEx92Z4MQ85GWBZZZ32HGY7WPNR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6159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469</xdr:row>
      <xdr:rowOff>0</xdr:rowOff>
    </xdr:from>
    <xdr:to>
      <xdr:col>4</xdr:col>
      <xdr:colOff>314325</xdr:colOff>
      <xdr:row>469</xdr:row>
      <xdr:rowOff>123825</xdr:rowOff>
    </xdr:to>
    <xdr:pic>
      <xdr:nvPicPr>
        <xdr:cNvPr id="407" name="BEx1SMT3SA6HFD3EZO780QFCMS6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6547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473</xdr:row>
      <xdr:rowOff>0</xdr:rowOff>
    </xdr:from>
    <xdr:to>
      <xdr:col>4</xdr:col>
      <xdr:colOff>314325</xdr:colOff>
      <xdr:row>473</xdr:row>
      <xdr:rowOff>123825</xdr:rowOff>
    </xdr:to>
    <xdr:pic>
      <xdr:nvPicPr>
        <xdr:cNvPr id="408" name="BExMD00Y213Q1VJ7C7NMLK9CO59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17066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474</xdr:row>
      <xdr:rowOff>0</xdr:rowOff>
    </xdr:from>
    <xdr:to>
      <xdr:col>4</xdr:col>
      <xdr:colOff>228600</xdr:colOff>
      <xdr:row>474</xdr:row>
      <xdr:rowOff>123825</xdr:rowOff>
    </xdr:to>
    <xdr:pic>
      <xdr:nvPicPr>
        <xdr:cNvPr id="409" name="BExEVKCYQ3JXSECQBBZJEYJ7DRL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17195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475</xdr:row>
      <xdr:rowOff>0</xdr:rowOff>
    </xdr:from>
    <xdr:to>
      <xdr:col>4</xdr:col>
      <xdr:colOff>142875</xdr:colOff>
      <xdr:row>475</xdr:row>
      <xdr:rowOff>123825</xdr:rowOff>
    </xdr:to>
    <xdr:pic>
      <xdr:nvPicPr>
        <xdr:cNvPr id="410" name="BEx923NWACLU70WIVKNYWHVIOY3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17325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476</xdr:row>
      <xdr:rowOff>0</xdr:rowOff>
    </xdr:from>
    <xdr:to>
      <xdr:col>2</xdr:col>
      <xdr:colOff>228600</xdr:colOff>
      <xdr:row>476</xdr:row>
      <xdr:rowOff>123825</xdr:rowOff>
    </xdr:to>
    <xdr:pic>
      <xdr:nvPicPr>
        <xdr:cNvPr id="411" name="BExIHNC1DB9HQU00M99QPXUMRKT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710" y="117454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476</xdr:row>
      <xdr:rowOff>0</xdr:rowOff>
    </xdr:from>
    <xdr:to>
      <xdr:col>4</xdr:col>
      <xdr:colOff>571500</xdr:colOff>
      <xdr:row>476</xdr:row>
      <xdr:rowOff>123825</xdr:rowOff>
    </xdr:to>
    <xdr:pic>
      <xdr:nvPicPr>
        <xdr:cNvPr id="412" name="BExO7AGZDVCJGP1ENV207Q6859T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17454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477</xdr:row>
      <xdr:rowOff>0</xdr:rowOff>
    </xdr:from>
    <xdr:to>
      <xdr:col>4</xdr:col>
      <xdr:colOff>571500</xdr:colOff>
      <xdr:row>477</xdr:row>
      <xdr:rowOff>123825</xdr:rowOff>
    </xdr:to>
    <xdr:pic>
      <xdr:nvPicPr>
        <xdr:cNvPr id="413" name="BEx7IAOU9U7YWU8UFYFA8Q6HCF2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17584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478</xdr:row>
      <xdr:rowOff>0</xdr:rowOff>
    </xdr:from>
    <xdr:to>
      <xdr:col>4</xdr:col>
      <xdr:colOff>571500</xdr:colOff>
      <xdr:row>478</xdr:row>
      <xdr:rowOff>123825</xdr:rowOff>
    </xdr:to>
    <xdr:pic>
      <xdr:nvPicPr>
        <xdr:cNvPr id="414" name="BExMJLU3FSN7MW9PN0L3I34VA6W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17713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479</xdr:row>
      <xdr:rowOff>0</xdr:rowOff>
    </xdr:from>
    <xdr:to>
      <xdr:col>4</xdr:col>
      <xdr:colOff>485775</xdr:colOff>
      <xdr:row>479</xdr:row>
      <xdr:rowOff>123825</xdr:rowOff>
    </xdr:to>
    <xdr:pic>
      <xdr:nvPicPr>
        <xdr:cNvPr id="415" name="BExSFLHTVC5JH77BHY0NR8AL5T8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17843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480</xdr:row>
      <xdr:rowOff>0</xdr:rowOff>
    </xdr:from>
    <xdr:to>
      <xdr:col>4</xdr:col>
      <xdr:colOff>571500</xdr:colOff>
      <xdr:row>480</xdr:row>
      <xdr:rowOff>123825</xdr:rowOff>
    </xdr:to>
    <xdr:pic>
      <xdr:nvPicPr>
        <xdr:cNvPr id="416" name="BEx7AV25LPW25LRPWLXYHIT0UYV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17972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481</xdr:row>
      <xdr:rowOff>0</xdr:rowOff>
    </xdr:from>
    <xdr:to>
      <xdr:col>4</xdr:col>
      <xdr:colOff>571500</xdr:colOff>
      <xdr:row>481</xdr:row>
      <xdr:rowOff>123825</xdr:rowOff>
    </xdr:to>
    <xdr:pic>
      <xdr:nvPicPr>
        <xdr:cNvPr id="417" name="BExQ4MWILIIUW17OB1A2VSDA6UY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18102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482</xdr:row>
      <xdr:rowOff>0</xdr:rowOff>
    </xdr:from>
    <xdr:to>
      <xdr:col>4</xdr:col>
      <xdr:colOff>485775</xdr:colOff>
      <xdr:row>482</xdr:row>
      <xdr:rowOff>123825</xdr:rowOff>
    </xdr:to>
    <xdr:pic>
      <xdr:nvPicPr>
        <xdr:cNvPr id="418" name="BExQ94LBUYO1GFY875Q1KD7E8AF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18231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491</xdr:row>
      <xdr:rowOff>0</xdr:rowOff>
    </xdr:from>
    <xdr:to>
      <xdr:col>4</xdr:col>
      <xdr:colOff>485775</xdr:colOff>
      <xdr:row>491</xdr:row>
      <xdr:rowOff>123825</xdr:rowOff>
    </xdr:to>
    <xdr:pic>
      <xdr:nvPicPr>
        <xdr:cNvPr id="419" name="BExZTZ0U31MJCA6FQXK2QGK3XFK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19397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492</xdr:row>
      <xdr:rowOff>0</xdr:rowOff>
    </xdr:from>
    <xdr:to>
      <xdr:col>4</xdr:col>
      <xdr:colOff>400050</xdr:colOff>
      <xdr:row>492</xdr:row>
      <xdr:rowOff>123825</xdr:rowOff>
    </xdr:to>
    <xdr:pic>
      <xdr:nvPicPr>
        <xdr:cNvPr id="420" name="BExML7J2ZN3MDQ7P9YQY99YTV53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19527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499</xdr:row>
      <xdr:rowOff>0</xdr:rowOff>
    </xdr:from>
    <xdr:to>
      <xdr:col>4</xdr:col>
      <xdr:colOff>485775</xdr:colOff>
      <xdr:row>499</xdr:row>
      <xdr:rowOff>123825</xdr:rowOff>
    </xdr:to>
    <xdr:pic>
      <xdr:nvPicPr>
        <xdr:cNvPr id="421" name="BExDARVETB1GMF7M6WK1H7ZO85A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20434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502</xdr:row>
      <xdr:rowOff>0</xdr:rowOff>
    </xdr:from>
    <xdr:to>
      <xdr:col>4</xdr:col>
      <xdr:colOff>485775</xdr:colOff>
      <xdr:row>502</xdr:row>
      <xdr:rowOff>123825</xdr:rowOff>
    </xdr:to>
    <xdr:pic>
      <xdr:nvPicPr>
        <xdr:cNvPr id="422" name="BExXSBCEDYWNWZMGD79RSK9M07O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20822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505</xdr:row>
      <xdr:rowOff>0</xdr:rowOff>
    </xdr:from>
    <xdr:to>
      <xdr:col>4</xdr:col>
      <xdr:colOff>485775</xdr:colOff>
      <xdr:row>505</xdr:row>
      <xdr:rowOff>123825</xdr:rowOff>
    </xdr:to>
    <xdr:pic>
      <xdr:nvPicPr>
        <xdr:cNvPr id="423" name="BEx9AMJZNZC7Y8QZ2CBXCVYELQN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21211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506</xdr:row>
      <xdr:rowOff>0</xdr:rowOff>
    </xdr:from>
    <xdr:to>
      <xdr:col>4</xdr:col>
      <xdr:colOff>400050</xdr:colOff>
      <xdr:row>506</xdr:row>
      <xdr:rowOff>123825</xdr:rowOff>
    </xdr:to>
    <xdr:pic>
      <xdr:nvPicPr>
        <xdr:cNvPr id="424" name="BExSBKFQUO5HV3T3Y2DLWYMKIJQ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1340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507</xdr:row>
      <xdr:rowOff>0</xdr:rowOff>
    </xdr:from>
    <xdr:to>
      <xdr:col>4</xdr:col>
      <xdr:colOff>314325</xdr:colOff>
      <xdr:row>507</xdr:row>
      <xdr:rowOff>123825</xdr:rowOff>
    </xdr:to>
    <xdr:pic>
      <xdr:nvPicPr>
        <xdr:cNvPr id="425" name="BExU36OJQJ98WHKDMTB5I93964C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1470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520</xdr:row>
      <xdr:rowOff>0</xdr:rowOff>
    </xdr:from>
    <xdr:to>
      <xdr:col>4</xdr:col>
      <xdr:colOff>400050</xdr:colOff>
      <xdr:row>520</xdr:row>
      <xdr:rowOff>123825</xdr:rowOff>
    </xdr:to>
    <xdr:pic>
      <xdr:nvPicPr>
        <xdr:cNvPr id="426" name="BExOMTEPOZIPIT6T76YTENDF38H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3154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521</xdr:row>
      <xdr:rowOff>0</xdr:rowOff>
    </xdr:from>
    <xdr:to>
      <xdr:col>4</xdr:col>
      <xdr:colOff>314325</xdr:colOff>
      <xdr:row>521</xdr:row>
      <xdr:rowOff>123825</xdr:rowOff>
    </xdr:to>
    <xdr:pic>
      <xdr:nvPicPr>
        <xdr:cNvPr id="427" name="BExF6SSW1QHAU2UQ7MOOWH6SG4V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3283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533</xdr:row>
      <xdr:rowOff>0</xdr:rowOff>
    </xdr:from>
    <xdr:to>
      <xdr:col>4</xdr:col>
      <xdr:colOff>314325</xdr:colOff>
      <xdr:row>533</xdr:row>
      <xdr:rowOff>123825</xdr:rowOff>
    </xdr:to>
    <xdr:pic>
      <xdr:nvPicPr>
        <xdr:cNvPr id="428" name="BExXMA27ICDULVBHLI0W0ELHB7M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4838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539</xdr:row>
      <xdr:rowOff>0</xdr:rowOff>
    </xdr:from>
    <xdr:to>
      <xdr:col>4</xdr:col>
      <xdr:colOff>400050</xdr:colOff>
      <xdr:row>539</xdr:row>
      <xdr:rowOff>123825</xdr:rowOff>
    </xdr:to>
    <xdr:pic>
      <xdr:nvPicPr>
        <xdr:cNvPr id="429" name="BExKLDHKVD32N4AZBFZPHBZKNYV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561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542</xdr:row>
      <xdr:rowOff>0</xdr:rowOff>
    </xdr:from>
    <xdr:to>
      <xdr:col>4</xdr:col>
      <xdr:colOff>400050</xdr:colOff>
      <xdr:row>542</xdr:row>
      <xdr:rowOff>123825</xdr:rowOff>
    </xdr:to>
    <xdr:pic>
      <xdr:nvPicPr>
        <xdr:cNvPr id="430" name="BExQ643LQMAISAJPL0ST5MSB0QD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6004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543</xdr:row>
      <xdr:rowOff>0</xdr:rowOff>
    </xdr:from>
    <xdr:to>
      <xdr:col>4</xdr:col>
      <xdr:colOff>314325</xdr:colOff>
      <xdr:row>543</xdr:row>
      <xdr:rowOff>123825</xdr:rowOff>
    </xdr:to>
    <xdr:pic>
      <xdr:nvPicPr>
        <xdr:cNvPr id="431" name="BExIS95IXYJ5DL255Y61Y0I0TGI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6133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553</xdr:row>
      <xdr:rowOff>0</xdr:rowOff>
    </xdr:from>
    <xdr:to>
      <xdr:col>4</xdr:col>
      <xdr:colOff>314325</xdr:colOff>
      <xdr:row>553</xdr:row>
      <xdr:rowOff>123825</xdr:rowOff>
    </xdr:to>
    <xdr:pic>
      <xdr:nvPicPr>
        <xdr:cNvPr id="432" name="BExF1E5FEF8T2LQ127BMBUC1PD9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7429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561</xdr:row>
      <xdr:rowOff>0</xdr:rowOff>
    </xdr:from>
    <xdr:to>
      <xdr:col>4</xdr:col>
      <xdr:colOff>400050</xdr:colOff>
      <xdr:row>561</xdr:row>
      <xdr:rowOff>123825</xdr:rowOff>
    </xdr:to>
    <xdr:pic>
      <xdr:nvPicPr>
        <xdr:cNvPr id="433" name="BExMM0QYCPXWOF116GPTODF6W1B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8465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564</xdr:row>
      <xdr:rowOff>0</xdr:rowOff>
    </xdr:from>
    <xdr:to>
      <xdr:col>4</xdr:col>
      <xdr:colOff>400050</xdr:colOff>
      <xdr:row>564</xdr:row>
      <xdr:rowOff>123825</xdr:rowOff>
    </xdr:to>
    <xdr:pic>
      <xdr:nvPicPr>
        <xdr:cNvPr id="434" name="BExOG5NGUZTL3VE5W8FVIV9V0FB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885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567</xdr:row>
      <xdr:rowOff>0</xdr:rowOff>
    </xdr:from>
    <xdr:to>
      <xdr:col>4</xdr:col>
      <xdr:colOff>400050</xdr:colOff>
      <xdr:row>567</xdr:row>
      <xdr:rowOff>123825</xdr:rowOff>
    </xdr:to>
    <xdr:pic>
      <xdr:nvPicPr>
        <xdr:cNvPr id="435" name="BExU0LX8JH14P5RQQDU0B2V9UCM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29242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568</xdr:row>
      <xdr:rowOff>0</xdr:rowOff>
    </xdr:from>
    <xdr:to>
      <xdr:col>4</xdr:col>
      <xdr:colOff>314325</xdr:colOff>
      <xdr:row>568</xdr:row>
      <xdr:rowOff>123825</xdr:rowOff>
    </xdr:to>
    <xdr:pic>
      <xdr:nvPicPr>
        <xdr:cNvPr id="436" name="BExZM2B4U0VROC8POBBMPXK6TN7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9372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570</xdr:row>
      <xdr:rowOff>0</xdr:rowOff>
    </xdr:from>
    <xdr:to>
      <xdr:col>4</xdr:col>
      <xdr:colOff>314325</xdr:colOff>
      <xdr:row>570</xdr:row>
      <xdr:rowOff>123825</xdr:rowOff>
    </xdr:to>
    <xdr:pic>
      <xdr:nvPicPr>
        <xdr:cNvPr id="437" name="BExUB271JJG41RX9VZJ0QIMMD9S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9631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572</xdr:row>
      <xdr:rowOff>0</xdr:rowOff>
    </xdr:from>
    <xdr:to>
      <xdr:col>4</xdr:col>
      <xdr:colOff>314325</xdr:colOff>
      <xdr:row>572</xdr:row>
      <xdr:rowOff>123825</xdr:rowOff>
    </xdr:to>
    <xdr:pic>
      <xdr:nvPicPr>
        <xdr:cNvPr id="438" name="BExOFEOG4HTK1DE4A2I66EKPCRS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29890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573</xdr:row>
      <xdr:rowOff>0</xdr:rowOff>
    </xdr:from>
    <xdr:to>
      <xdr:col>4</xdr:col>
      <xdr:colOff>228600</xdr:colOff>
      <xdr:row>573</xdr:row>
      <xdr:rowOff>123825</xdr:rowOff>
    </xdr:to>
    <xdr:pic>
      <xdr:nvPicPr>
        <xdr:cNvPr id="439" name="BEx5ASRVBG75X930ITSI0G48ZOX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30020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574</xdr:row>
      <xdr:rowOff>0</xdr:rowOff>
    </xdr:from>
    <xdr:to>
      <xdr:col>4</xdr:col>
      <xdr:colOff>142875</xdr:colOff>
      <xdr:row>574</xdr:row>
      <xdr:rowOff>123825</xdr:rowOff>
    </xdr:to>
    <xdr:pic>
      <xdr:nvPicPr>
        <xdr:cNvPr id="440" name="BExS36SJDPJQJ2Y1ADMHJTG8081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30149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575</xdr:row>
      <xdr:rowOff>0</xdr:rowOff>
    </xdr:from>
    <xdr:to>
      <xdr:col>2</xdr:col>
      <xdr:colOff>228600</xdr:colOff>
      <xdr:row>575</xdr:row>
      <xdr:rowOff>123825</xdr:rowOff>
    </xdr:to>
    <xdr:pic>
      <xdr:nvPicPr>
        <xdr:cNvPr id="441" name="BExOJ2P1KZWWLG3YMBCCFAQNIYZ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710" y="130279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575</xdr:row>
      <xdr:rowOff>0</xdr:rowOff>
    </xdr:from>
    <xdr:to>
      <xdr:col>4</xdr:col>
      <xdr:colOff>571500</xdr:colOff>
      <xdr:row>575</xdr:row>
      <xdr:rowOff>123825</xdr:rowOff>
    </xdr:to>
    <xdr:pic>
      <xdr:nvPicPr>
        <xdr:cNvPr id="442" name="BExS05UKS13EFEPU3NEUJUTVEH2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0279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576</xdr:row>
      <xdr:rowOff>0</xdr:rowOff>
    </xdr:from>
    <xdr:to>
      <xdr:col>4</xdr:col>
      <xdr:colOff>571500</xdr:colOff>
      <xdr:row>576</xdr:row>
      <xdr:rowOff>123825</xdr:rowOff>
    </xdr:to>
    <xdr:pic>
      <xdr:nvPicPr>
        <xdr:cNvPr id="443" name="BEx925RFDDXY60DZQUWYDJ2NM7Z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0408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577</xdr:row>
      <xdr:rowOff>0</xdr:rowOff>
    </xdr:from>
    <xdr:to>
      <xdr:col>4</xdr:col>
      <xdr:colOff>571500</xdr:colOff>
      <xdr:row>577</xdr:row>
      <xdr:rowOff>123825</xdr:rowOff>
    </xdr:to>
    <xdr:pic>
      <xdr:nvPicPr>
        <xdr:cNvPr id="444" name="BExVU76W9B4Y74UC8IO72C6HMS0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0538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578</xdr:row>
      <xdr:rowOff>0</xdr:rowOff>
    </xdr:from>
    <xdr:to>
      <xdr:col>4</xdr:col>
      <xdr:colOff>571500</xdr:colOff>
      <xdr:row>578</xdr:row>
      <xdr:rowOff>123825</xdr:rowOff>
    </xdr:to>
    <xdr:pic>
      <xdr:nvPicPr>
        <xdr:cNvPr id="445" name="BExF0I2VZV37GNY7A88O76ZZOHZ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0667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579</xdr:row>
      <xdr:rowOff>0</xdr:rowOff>
    </xdr:from>
    <xdr:to>
      <xdr:col>4</xdr:col>
      <xdr:colOff>485775</xdr:colOff>
      <xdr:row>579</xdr:row>
      <xdr:rowOff>123825</xdr:rowOff>
    </xdr:to>
    <xdr:pic>
      <xdr:nvPicPr>
        <xdr:cNvPr id="446" name="BExD67XT9RSVHI6DUWN8N7PFY85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30797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580</xdr:row>
      <xdr:rowOff>0</xdr:rowOff>
    </xdr:from>
    <xdr:to>
      <xdr:col>4</xdr:col>
      <xdr:colOff>571500</xdr:colOff>
      <xdr:row>580</xdr:row>
      <xdr:rowOff>123825</xdr:rowOff>
    </xdr:to>
    <xdr:pic>
      <xdr:nvPicPr>
        <xdr:cNvPr id="447" name="BExQAFN3PQN30I1QA2A5TOZXXTJ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0926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581</xdr:row>
      <xdr:rowOff>0</xdr:rowOff>
    </xdr:from>
    <xdr:to>
      <xdr:col>4</xdr:col>
      <xdr:colOff>571500</xdr:colOff>
      <xdr:row>581</xdr:row>
      <xdr:rowOff>123825</xdr:rowOff>
    </xdr:to>
    <xdr:pic>
      <xdr:nvPicPr>
        <xdr:cNvPr id="448" name="BExKSGJ2Y21L81NGVGF2QUZEEM0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1056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582</xdr:row>
      <xdr:rowOff>0</xdr:rowOff>
    </xdr:from>
    <xdr:to>
      <xdr:col>4</xdr:col>
      <xdr:colOff>571500</xdr:colOff>
      <xdr:row>582</xdr:row>
      <xdr:rowOff>123825</xdr:rowOff>
    </xdr:to>
    <xdr:pic>
      <xdr:nvPicPr>
        <xdr:cNvPr id="449" name="BExS8PN2LE5MZQ2EVTKV1IYRTB3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31185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583</xdr:row>
      <xdr:rowOff>0</xdr:rowOff>
    </xdr:from>
    <xdr:to>
      <xdr:col>4</xdr:col>
      <xdr:colOff>485775</xdr:colOff>
      <xdr:row>583</xdr:row>
      <xdr:rowOff>123825</xdr:rowOff>
    </xdr:to>
    <xdr:pic>
      <xdr:nvPicPr>
        <xdr:cNvPr id="450" name="BExSDAMK16RRIOIK3CBFJ1RSK27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31315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592</xdr:row>
      <xdr:rowOff>0</xdr:rowOff>
    </xdr:from>
    <xdr:to>
      <xdr:col>4</xdr:col>
      <xdr:colOff>485775</xdr:colOff>
      <xdr:row>592</xdr:row>
      <xdr:rowOff>123825</xdr:rowOff>
    </xdr:to>
    <xdr:pic>
      <xdr:nvPicPr>
        <xdr:cNvPr id="451" name="BExQDEMULB5LRMFMIZO6W1LA8PF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32481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593</xdr:row>
      <xdr:rowOff>0</xdr:rowOff>
    </xdr:from>
    <xdr:to>
      <xdr:col>4</xdr:col>
      <xdr:colOff>400050</xdr:colOff>
      <xdr:row>593</xdr:row>
      <xdr:rowOff>123825</xdr:rowOff>
    </xdr:to>
    <xdr:pic>
      <xdr:nvPicPr>
        <xdr:cNvPr id="452" name="BExKMDQYLGCK6G2A5X3JXEXL4YH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32610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600</xdr:row>
      <xdr:rowOff>0</xdr:rowOff>
    </xdr:from>
    <xdr:to>
      <xdr:col>4</xdr:col>
      <xdr:colOff>485775</xdr:colOff>
      <xdr:row>600</xdr:row>
      <xdr:rowOff>123825</xdr:rowOff>
    </xdr:to>
    <xdr:pic>
      <xdr:nvPicPr>
        <xdr:cNvPr id="453" name="BExQBUW500J9NIOUHZE99G065L9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33517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603</xdr:row>
      <xdr:rowOff>0</xdr:rowOff>
    </xdr:from>
    <xdr:to>
      <xdr:col>4</xdr:col>
      <xdr:colOff>485775</xdr:colOff>
      <xdr:row>603</xdr:row>
      <xdr:rowOff>123825</xdr:rowOff>
    </xdr:to>
    <xdr:pic>
      <xdr:nvPicPr>
        <xdr:cNvPr id="454" name="BExOCAL8GI4VUJUXWUNYWNLZCS7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33906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606</xdr:row>
      <xdr:rowOff>0</xdr:rowOff>
    </xdr:from>
    <xdr:to>
      <xdr:col>4</xdr:col>
      <xdr:colOff>485775</xdr:colOff>
      <xdr:row>606</xdr:row>
      <xdr:rowOff>123825</xdr:rowOff>
    </xdr:to>
    <xdr:pic>
      <xdr:nvPicPr>
        <xdr:cNvPr id="455" name="BExGW04SAL02IKMU24SR3BJNRZO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34294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607</xdr:row>
      <xdr:rowOff>0</xdr:rowOff>
    </xdr:from>
    <xdr:to>
      <xdr:col>4</xdr:col>
      <xdr:colOff>400050</xdr:colOff>
      <xdr:row>607</xdr:row>
      <xdr:rowOff>123825</xdr:rowOff>
    </xdr:to>
    <xdr:pic>
      <xdr:nvPicPr>
        <xdr:cNvPr id="456" name="BExH2NAEGQWF0N5QKV8GLNCZSYH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34424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608</xdr:row>
      <xdr:rowOff>0</xdr:rowOff>
    </xdr:from>
    <xdr:to>
      <xdr:col>4</xdr:col>
      <xdr:colOff>314325</xdr:colOff>
      <xdr:row>608</xdr:row>
      <xdr:rowOff>123825</xdr:rowOff>
    </xdr:to>
    <xdr:pic>
      <xdr:nvPicPr>
        <xdr:cNvPr id="457" name="BExW0I7NIDZD2TT18LJLKTWQ639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34553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622</xdr:row>
      <xdr:rowOff>0</xdr:rowOff>
    </xdr:from>
    <xdr:to>
      <xdr:col>4</xdr:col>
      <xdr:colOff>400050</xdr:colOff>
      <xdr:row>622</xdr:row>
      <xdr:rowOff>123825</xdr:rowOff>
    </xdr:to>
    <xdr:pic>
      <xdr:nvPicPr>
        <xdr:cNvPr id="458" name="BExOH9NOXAN2QIYBNRI6S80P9IR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36367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623</xdr:row>
      <xdr:rowOff>0</xdr:rowOff>
    </xdr:from>
    <xdr:to>
      <xdr:col>4</xdr:col>
      <xdr:colOff>314325</xdr:colOff>
      <xdr:row>623</xdr:row>
      <xdr:rowOff>123825</xdr:rowOff>
    </xdr:to>
    <xdr:pic>
      <xdr:nvPicPr>
        <xdr:cNvPr id="459" name="BEx93FRJW1XFY4I240FL4I3X0A9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36497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629</xdr:row>
      <xdr:rowOff>0</xdr:rowOff>
    </xdr:from>
    <xdr:to>
      <xdr:col>4</xdr:col>
      <xdr:colOff>314325</xdr:colOff>
      <xdr:row>629</xdr:row>
      <xdr:rowOff>123825</xdr:rowOff>
    </xdr:to>
    <xdr:pic>
      <xdr:nvPicPr>
        <xdr:cNvPr id="460" name="BEx9AKR84QMBD0MHUYL0K1MD6K7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37274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637</xdr:row>
      <xdr:rowOff>0</xdr:rowOff>
    </xdr:from>
    <xdr:to>
      <xdr:col>4</xdr:col>
      <xdr:colOff>400050</xdr:colOff>
      <xdr:row>637</xdr:row>
      <xdr:rowOff>123825</xdr:rowOff>
    </xdr:to>
    <xdr:pic>
      <xdr:nvPicPr>
        <xdr:cNvPr id="461" name="BExOC7W56EEWOJJ7VFQNATQZ8GE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38310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640</xdr:row>
      <xdr:rowOff>0</xdr:rowOff>
    </xdr:from>
    <xdr:to>
      <xdr:col>4</xdr:col>
      <xdr:colOff>400050</xdr:colOff>
      <xdr:row>640</xdr:row>
      <xdr:rowOff>123825</xdr:rowOff>
    </xdr:to>
    <xdr:pic>
      <xdr:nvPicPr>
        <xdr:cNvPr id="462" name="BExQ49PS2U4HKZB1YI3GKRDCU42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38699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641</xdr:row>
      <xdr:rowOff>0</xdr:rowOff>
    </xdr:from>
    <xdr:to>
      <xdr:col>4</xdr:col>
      <xdr:colOff>314325</xdr:colOff>
      <xdr:row>641</xdr:row>
      <xdr:rowOff>123825</xdr:rowOff>
    </xdr:to>
    <xdr:pic>
      <xdr:nvPicPr>
        <xdr:cNvPr id="463" name="BExW8OTEBD2FD6O0Y63WPDRTYA4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38828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643</xdr:row>
      <xdr:rowOff>0</xdr:rowOff>
    </xdr:from>
    <xdr:to>
      <xdr:col>4</xdr:col>
      <xdr:colOff>314325</xdr:colOff>
      <xdr:row>643</xdr:row>
      <xdr:rowOff>123825</xdr:rowOff>
    </xdr:to>
    <xdr:pic>
      <xdr:nvPicPr>
        <xdr:cNvPr id="464" name="BExS8JCGXZEXXVKFUKMXIMQ9GL8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39087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651</xdr:row>
      <xdr:rowOff>0</xdr:rowOff>
    </xdr:from>
    <xdr:to>
      <xdr:col>4</xdr:col>
      <xdr:colOff>314325</xdr:colOff>
      <xdr:row>651</xdr:row>
      <xdr:rowOff>123825</xdr:rowOff>
    </xdr:to>
    <xdr:pic>
      <xdr:nvPicPr>
        <xdr:cNvPr id="465" name="BExW4KGPPDM5WT7J5BWRIG440LF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0124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657</xdr:row>
      <xdr:rowOff>0</xdr:rowOff>
    </xdr:from>
    <xdr:to>
      <xdr:col>4</xdr:col>
      <xdr:colOff>400050</xdr:colOff>
      <xdr:row>657</xdr:row>
      <xdr:rowOff>123825</xdr:rowOff>
    </xdr:to>
    <xdr:pic>
      <xdr:nvPicPr>
        <xdr:cNvPr id="466" name="BExKVAVO0KXVD9274L7M9VBWLZ3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0901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661</xdr:row>
      <xdr:rowOff>0</xdr:rowOff>
    </xdr:from>
    <xdr:to>
      <xdr:col>4</xdr:col>
      <xdr:colOff>400050</xdr:colOff>
      <xdr:row>661</xdr:row>
      <xdr:rowOff>123825</xdr:rowOff>
    </xdr:to>
    <xdr:pic>
      <xdr:nvPicPr>
        <xdr:cNvPr id="467" name="BEx01DLTNWAE8KDF0C5CAQZ6J7X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1419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665</xdr:row>
      <xdr:rowOff>0</xdr:rowOff>
    </xdr:from>
    <xdr:to>
      <xdr:col>4</xdr:col>
      <xdr:colOff>400050</xdr:colOff>
      <xdr:row>665</xdr:row>
      <xdr:rowOff>123825</xdr:rowOff>
    </xdr:to>
    <xdr:pic>
      <xdr:nvPicPr>
        <xdr:cNvPr id="468" name="BExBA75O0GNNGG1ATTJRI19ZYN3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1937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666</xdr:row>
      <xdr:rowOff>0</xdr:rowOff>
    </xdr:from>
    <xdr:to>
      <xdr:col>4</xdr:col>
      <xdr:colOff>314325</xdr:colOff>
      <xdr:row>666</xdr:row>
      <xdr:rowOff>123825</xdr:rowOff>
    </xdr:to>
    <xdr:pic>
      <xdr:nvPicPr>
        <xdr:cNvPr id="469" name="BEx1MQROBRFNCCA3QVH3LXC85KV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2067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668</xdr:row>
      <xdr:rowOff>0</xdr:rowOff>
    </xdr:from>
    <xdr:to>
      <xdr:col>4</xdr:col>
      <xdr:colOff>314325</xdr:colOff>
      <xdr:row>668</xdr:row>
      <xdr:rowOff>123825</xdr:rowOff>
    </xdr:to>
    <xdr:pic>
      <xdr:nvPicPr>
        <xdr:cNvPr id="470" name="BExU0AOHTDEGDOTEDWF0L5CNVB2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2326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669</xdr:row>
      <xdr:rowOff>0</xdr:rowOff>
    </xdr:from>
    <xdr:to>
      <xdr:col>4</xdr:col>
      <xdr:colOff>228600</xdr:colOff>
      <xdr:row>669</xdr:row>
      <xdr:rowOff>123825</xdr:rowOff>
    </xdr:to>
    <xdr:pic>
      <xdr:nvPicPr>
        <xdr:cNvPr id="471" name="BEx1LGBFYVGAST3E5RKR6Z0P7UO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42455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670</xdr:row>
      <xdr:rowOff>0</xdr:rowOff>
    </xdr:from>
    <xdr:to>
      <xdr:col>4</xdr:col>
      <xdr:colOff>142875</xdr:colOff>
      <xdr:row>670</xdr:row>
      <xdr:rowOff>123825</xdr:rowOff>
    </xdr:to>
    <xdr:pic>
      <xdr:nvPicPr>
        <xdr:cNvPr id="472" name="BEx769X76W2Z05IVBD3KSH926WI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42585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671</xdr:row>
      <xdr:rowOff>0</xdr:rowOff>
    </xdr:from>
    <xdr:to>
      <xdr:col>4</xdr:col>
      <xdr:colOff>571500</xdr:colOff>
      <xdr:row>671</xdr:row>
      <xdr:rowOff>123825</xdr:rowOff>
    </xdr:to>
    <xdr:pic>
      <xdr:nvPicPr>
        <xdr:cNvPr id="473" name="BExZVFBJTR9XDE5XS5NWBWNX83E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42714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672</xdr:row>
      <xdr:rowOff>0</xdr:rowOff>
    </xdr:from>
    <xdr:to>
      <xdr:col>4</xdr:col>
      <xdr:colOff>571500</xdr:colOff>
      <xdr:row>672</xdr:row>
      <xdr:rowOff>123825</xdr:rowOff>
    </xdr:to>
    <xdr:pic>
      <xdr:nvPicPr>
        <xdr:cNvPr id="474" name="BExOK2NLJHOICMODK6CFFARZZKA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42844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673</xdr:row>
      <xdr:rowOff>0</xdr:rowOff>
    </xdr:from>
    <xdr:to>
      <xdr:col>4</xdr:col>
      <xdr:colOff>485775</xdr:colOff>
      <xdr:row>673</xdr:row>
      <xdr:rowOff>123825</xdr:rowOff>
    </xdr:to>
    <xdr:pic>
      <xdr:nvPicPr>
        <xdr:cNvPr id="475" name="BExQFEV5C18C4CW5YPSSGCOA0TO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42974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674</xdr:row>
      <xdr:rowOff>0</xdr:rowOff>
    </xdr:from>
    <xdr:to>
      <xdr:col>4</xdr:col>
      <xdr:colOff>571500</xdr:colOff>
      <xdr:row>674</xdr:row>
      <xdr:rowOff>123825</xdr:rowOff>
    </xdr:to>
    <xdr:pic>
      <xdr:nvPicPr>
        <xdr:cNvPr id="476" name="BEx913EC0VBTCE940FN442URX98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43103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675</xdr:row>
      <xdr:rowOff>0</xdr:rowOff>
    </xdr:from>
    <xdr:to>
      <xdr:col>4</xdr:col>
      <xdr:colOff>571500</xdr:colOff>
      <xdr:row>675</xdr:row>
      <xdr:rowOff>123825</xdr:rowOff>
    </xdr:to>
    <xdr:pic>
      <xdr:nvPicPr>
        <xdr:cNvPr id="477" name="BExQD4WA2IU3QHZ6MJW8Q9BHA42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43233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676</xdr:row>
      <xdr:rowOff>0</xdr:rowOff>
    </xdr:from>
    <xdr:to>
      <xdr:col>4</xdr:col>
      <xdr:colOff>485775</xdr:colOff>
      <xdr:row>676</xdr:row>
      <xdr:rowOff>123825</xdr:rowOff>
    </xdr:to>
    <xdr:pic>
      <xdr:nvPicPr>
        <xdr:cNvPr id="478" name="BExH10EDXVV5QF1MXT6TWXGE9O2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43362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680</xdr:row>
      <xdr:rowOff>0</xdr:rowOff>
    </xdr:from>
    <xdr:to>
      <xdr:col>4</xdr:col>
      <xdr:colOff>485775</xdr:colOff>
      <xdr:row>680</xdr:row>
      <xdr:rowOff>123825</xdr:rowOff>
    </xdr:to>
    <xdr:pic>
      <xdr:nvPicPr>
        <xdr:cNvPr id="479" name="BEx011GQ9FOJ8SPL6AZMQ620CFB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43880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681</xdr:row>
      <xdr:rowOff>0</xdr:rowOff>
    </xdr:from>
    <xdr:to>
      <xdr:col>4</xdr:col>
      <xdr:colOff>400050</xdr:colOff>
      <xdr:row>681</xdr:row>
      <xdr:rowOff>123825</xdr:rowOff>
    </xdr:to>
    <xdr:pic>
      <xdr:nvPicPr>
        <xdr:cNvPr id="480" name="BExIP5O043N28KZGGZUSNU5LB6W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4010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688</xdr:row>
      <xdr:rowOff>0</xdr:rowOff>
    </xdr:from>
    <xdr:to>
      <xdr:col>4</xdr:col>
      <xdr:colOff>485775</xdr:colOff>
      <xdr:row>688</xdr:row>
      <xdr:rowOff>123825</xdr:rowOff>
    </xdr:to>
    <xdr:pic>
      <xdr:nvPicPr>
        <xdr:cNvPr id="481" name="BExW1AOOD8N2G4XTET57FPG8G0S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44917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691</xdr:row>
      <xdr:rowOff>0</xdr:rowOff>
    </xdr:from>
    <xdr:to>
      <xdr:col>4</xdr:col>
      <xdr:colOff>485775</xdr:colOff>
      <xdr:row>691</xdr:row>
      <xdr:rowOff>123825</xdr:rowOff>
    </xdr:to>
    <xdr:pic>
      <xdr:nvPicPr>
        <xdr:cNvPr id="482" name="BExIN5L3XKHRJ4P5GBOHNDGYRTH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45305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694</xdr:row>
      <xdr:rowOff>0</xdr:rowOff>
    </xdr:from>
    <xdr:to>
      <xdr:col>4</xdr:col>
      <xdr:colOff>485775</xdr:colOff>
      <xdr:row>694</xdr:row>
      <xdr:rowOff>123825</xdr:rowOff>
    </xdr:to>
    <xdr:pic>
      <xdr:nvPicPr>
        <xdr:cNvPr id="483" name="BEx9AB0OU4BN5P7BOTF1ZZIMVVQ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45694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695</xdr:row>
      <xdr:rowOff>0</xdr:rowOff>
    </xdr:from>
    <xdr:to>
      <xdr:col>4</xdr:col>
      <xdr:colOff>400050</xdr:colOff>
      <xdr:row>695</xdr:row>
      <xdr:rowOff>123825</xdr:rowOff>
    </xdr:to>
    <xdr:pic>
      <xdr:nvPicPr>
        <xdr:cNvPr id="484" name="BExBB9O1TH5UQ4YHWTQP3HRONLJ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5823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696</xdr:row>
      <xdr:rowOff>0</xdr:rowOff>
    </xdr:from>
    <xdr:to>
      <xdr:col>4</xdr:col>
      <xdr:colOff>314325</xdr:colOff>
      <xdr:row>696</xdr:row>
      <xdr:rowOff>123825</xdr:rowOff>
    </xdr:to>
    <xdr:pic>
      <xdr:nvPicPr>
        <xdr:cNvPr id="485" name="BExZJC5ME7U0HZD2XG48QPHCDCL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5953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708</xdr:row>
      <xdr:rowOff>0</xdr:rowOff>
    </xdr:from>
    <xdr:to>
      <xdr:col>4</xdr:col>
      <xdr:colOff>400050</xdr:colOff>
      <xdr:row>708</xdr:row>
      <xdr:rowOff>123825</xdr:rowOff>
    </xdr:to>
    <xdr:pic>
      <xdr:nvPicPr>
        <xdr:cNvPr id="486" name="BExB5RV745HZHVUK617F7LK3O7W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7507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709</xdr:row>
      <xdr:rowOff>0</xdr:rowOff>
    </xdr:from>
    <xdr:to>
      <xdr:col>4</xdr:col>
      <xdr:colOff>314325</xdr:colOff>
      <xdr:row>709</xdr:row>
      <xdr:rowOff>123825</xdr:rowOff>
    </xdr:to>
    <xdr:pic>
      <xdr:nvPicPr>
        <xdr:cNvPr id="487" name="BExMH2A5LIT6E30IE4B5QT087Y3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7637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711</xdr:row>
      <xdr:rowOff>0</xdr:rowOff>
    </xdr:from>
    <xdr:to>
      <xdr:col>4</xdr:col>
      <xdr:colOff>314325</xdr:colOff>
      <xdr:row>711</xdr:row>
      <xdr:rowOff>123825</xdr:rowOff>
    </xdr:to>
    <xdr:pic>
      <xdr:nvPicPr>
        <xdr:cNvPr id="488" name="BExW426OC485S4FUN4Z6NG4XKZ9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7896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715</xdr:row>
      <xdr:rowOff>0</xdr:rowOff>
    </xdr:from>
    <xdr:to>
      <xdr:col>4</xdr:col>
      <xdr:colOff>400050</xdr:colOff>
      <xdr:row>715</xdr:row>
      <xdr:rowOff>123825</xdr:rowOff>
    </xdr:to>
    <xdr:pic>
      <xdr:nvPicPr>
        <xdr:cNvPr id="489" name="BExKT0M00DXVXZPNXE0LK7KYIRY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8414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718</xdr:row>
      <xdr:rowOff>0</xdr:rowOff>
    </xdr:from>
    <xdr:to>
      <xdr:col>4</xdr:col>
      <xdr:colOff>400050</xdr:colOff>
      <xdr:row>718</xdr:row>
      <xdr:rowOff>123825</xdr:rowOff>
    </xdr:to>
    <xdr:pic>
      <xdr:nvPicPr>
        <xdr:cNvPr id="490" name="BEx97XR3QQCPMKWQRMG90EP7T38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48803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719</xdr:row>
      <xdr:rowOff>0</xdr:rowOff>
    </xdr:from>
    <xdr:to>
      <xdr:col>4</xdr:col>
      <xdr:colOff>314325</xdr:colOff>
      <xdr:row>719</xdr:row>
      <xdr:rowOff>123825</xdr:rowOff>
    </xdr:to>
    <xdr:pic>
      <xdr:nvPicPr>
        <xdr:cNvPr id="491" name="BExRZ1U9JBH3D7S6YYEZNNCYDOP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8932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725</xdr:row>
      <xdr:rowOff>0</xdr:rowOff>
    </xdr:from>
    <xdr:to>
      <xdr:col>4</xdr:col>
      <xdr:colOff>314325</xdr:colOff>
      <xdr:row>725</xdr:row>
      <xdr:rowOff>123825</xdr:rowOff>
    </xdr:to>
    <xdr:pic>
      <xdr:nvPicPr>
        <xdr:cNvPr id="492" name="BEx3KQQ9MF75FN1S01677H06AF0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49710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729</xdr:row>
      <xdr:rowOff>0</xdr:rowOff>
    </xdr:from>
    <xdr:to>
      <xdr:col>4</xdr:col>
      <xdr:colOff>400050</xdr:colOff>
      <xdr:row>729</xdr:row>
      <xdr:rowOff>123825</xdr:rowOff>
    </xdr:to>
    <xdr:pic>
      <xdr:nvPicPr>
        <xdr:cNvPr id="493" name="BEx9FVIN10KT8WOC94RGFQPSFGA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0228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731</xdr:row>
      <xdr:rowOff>0</xdr:rowOff>
    </xdr:from>
    <xdr:to>
      <xdr:col>4</xdr:col>
      <xdr:colOff>400050</xdr:colOff>
      <xdr:row>731</xdr:row>
      <xdr:rowOff>123825</xdr:rowOff>
    </xdr:to>
    <xdr:pic>
      <xdr:nvPicPr>
        <xdr:cNvPr id="494" name="BExITARK6NZLQ71KRFJJXXSX8F8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0487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733</xdr:row>
      <xdr:rowOff>0</xdr:rowOff>
    </xdr:from>
    <xdr:to>
      <xdr:col>4</xdr:col>
      <xdr:colOff>400050</xdr:colOff>
      <xdr:row>733</xdr:row>
      <xdr:rowOff>123825</xdr:rowOff>
    </xdr:to>
    <xdr:pic>
      <xdr:nvPicPr>
        <xdr:cNvPr id="495" name="BEx7K5IW3NCMQ9P58Y74KMVKBI6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0746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734</xdr:row>
      <xdr:rowOff>0</xdr:rowOff>
    </xdr:from>
    <xdr:to>
      <xdr:col>4</xdr:col>
      <xdr:colOff>314325</xdr:colOff>
      <xdr:row>734</xdr:row>
      <xdr:rowOff>123825</xdr:rowOff>
    </xdr:to>
    <xdr:pic>
      <xdr:nvPicPr>
        <xdr:cNvPr id="496" name="BEx7M0CVLCHA7OVKUC2M6KIEFBY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0876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736</xdr:row>
      <xdr:rowOff>0</xdr:rowOff>
    </xdr:from>
    <xdr:to>
      <xdr:col>4</xdr:col>
      <xdr:colOff>314325</xdr:colOff>
      <xdr:row>736</xdr:row>
      <xdr:rowOff>123825</xdr:rowOff>
    </xdr:to>
    <xdr:pic>
      <xdr:nvPicPr>
        <xdr:cNvPr id="497" name="BExZL8MZ4M0E8EUZMJYKX7FW7U6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1135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737</xdr:row>
      <xdr:rowOff>0</xdr:rowOff>
    </xdr:from>
    <xdr:to>
      <xdr:col>4</xdr:col>
      <xdr:colOff>228600</xdr:colOff>
      <xdr:row>737</xdr:row>
      <xdr:rowOff>123825</xdr:rowOff>
    </xdr:to>
    <xdr:pic>
      <xdr:nvPicPr>
        <xdr:cNvPr id="498" name="BEx79HM0QBYWETP8H17NPI11PSB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51264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738</xdr:row>
      <xdr:rowOff>0</xdr:rowOff>
    </xdr:from>
    <xdr:to>
      <xdr:col>4</xdr:col>
      <xdr:colOff>142875</xdr:colOff>
      <xdr:row>738</xdr:row>
      <xdr:rowOff>123825</xdr:rowOff>
    </xdr:to>
    <xdr:pic>
      <xdr:nvPicPr>
        <xdr:cNvPr id="499" name="BExF1J8UWYXH6Y6897DV9WFM7GC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51394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739</xdr:row>
      <xdr:rowOff>0</xdr:rowOff>
    </xdr:from>
    <xdr:to>
      <xdr:col>4</xdr:col>
      <xdr:colOff>571500</xdr:colOff>
      <xdr:row>739</xdr:row>
      <xdr:rowOff>123825</xdr:rowOff>
    </xdr:to>
    <xdr:pic>
      <xdr:nvPicPr>
        <xdr:cNvPr id="500" name="BExSCOARL6FWGK37SESQQDXWAFE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5152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740</xdr:row>
      <xdr:rowOff>0</xdr:rowOff>
    </xdr:from>
    <xdr:to>
      <xdr:col>4</xdr:col>
      <xdr:colOff>485775</xdr:colOff>
      <xdr:row>740</xdr:row>
      <xdr:rowOff>123825</xdr:rowOff>
    </xdr:to>
    <xdr:pic>
      <xdr:nvPicPr>
        <xdr:cNvPr id="501" name="BExKJISY8D30CVLZMYPSS70ZN94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1653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742</xdr:row>
      <xdr:rowOff>0</xdr:rowOff>
    </xdr:from>
    <xdr:to>
      <xdr:col>4</xdr:col>
      <xdr:colOff>485775</xdr:colOff>
      <xdr:row>742</xdr:row>
      <xdr:rowOff>123825</xdr:rowOff>
    </xdr:to>
    <xdr:pic>
      <xdr:nvPicPr>
        <xdr:cNvPr id="502" name="BExXPC1VG9582UN4VJ7B9GUB3O7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1912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743</xdr:row>
      <xdr:rowOff>0</xdr:rowOff>
    </xdr:from>
    <xdr:to>
      <xdr:col>4</xdr:col>
      <xdr:colOff>400050</xdr:colOff>
      <xdr:row>743</xdr:row>
      <xdr:rowOff>123825</xdr:rowOff>
    </xdr:to>
    <xdr:pic>
      <xdr:nvPicPr>
        <xdr:cNvPr id="503" name="BExQ5FDKEAKCRES9VTUIKWVG2X6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2041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750</xdr:row>
      <xdr:rowOff>0</xdr:rowOff>
    </xdr:from>
    <xdr:to>
      <xdr:col>4</xdr:col>
      <xdr:colOff>485775</xdr:colOff>
      <xdr:row>750</xdr:row>
      <xdr:rowOff>123825</xdr:rowOff>
    </xdr:to>
    <xdr:pic>
      <xdr:nvPicPr>
        <xdr:cNvPr id="504" name="BExVXC0ZMEYLI383JXU1B733I9Q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2948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753</xdr:row>
      <xdr:rowOff>0</xdr:rowOff>
    </xdr:from>
    <xdr:to>
      <xdr:col>4</xdr:col>
      <xdr:colOff>485775</xdr:colOff>
      <xdr:row>753</xdr:row>
      <xdr:rowOff>123825</xdr:rowOff>
    </xdr:to>
    <xdr:pic>
      <xdr:nvPicPr>
        <xdr:cNvPr id="505" name="BEx7DK0I2FAZAH8TKIUBFMA9AZ0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3337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756</xdr:row>
      <xdr:rowOff>0</xdr:rowOff>
    </xdr:from>
    <xdr:to>
      <xdr:col>4</xdr:col>
      <xdr:colOff>485775</xdr:colOff>
      <xdr:row>756</xdr:row>
      <xdr:rowOff>123825</xdr:rowOff>
    </xdr:to>
    <xdr:pic>
      <xdr:nvPicPr>
        <xdr:cNvPr id="506" name="BExTZF7QFS6YVD8PC49XC7YOASV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3725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757</xdr:row>
      <xdr:rowOff>0</xdr:rowOff>
    </xdr:from>
    <xdr:to>
      <xdr:col>4</xdr:col>
      <xdr:colOff>400050</xdr:colOff>
      <xdr:row>757</xdr:row>
      <xdr:rowOff>123825</xdr:rowOff>
    </xdr:to>
    <xdr:pic>
      <xdr:nvPicPr>
        <xdr:cNvPr id="507" name="BExMODEZJXBE8L5AMN09EISUOOK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3855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758</xdr:row>
      <xdr:rowOff>0</xdr:rowOff>
    </xdr:from>
    <xdr:to>
      <xdr:col>4</xdr:col>
      <xdr:colOff>314325</xdr:colOff>
      <xdr:row>758</xdr:row>
      <xdr:rowOff>123825</xdr:rowOff>
    </xdr:to>
    <xdr:pic>
      <xdr:nvPicPr>
        <xdr:cNvPr id="508" name="BExCY8IUM6Z7YQZIZBAZ0F76AYR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3984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770</xdr:row>
      <xdr:rowOff>0</xdr:rowOff>
    </xdr:from>
    <xdr:to>
      <xdr:col>4</xdr:col>
      <xdr:colOff>400050</xdr:colOff>
      <xdr:row>770</xdr:row>
      <xdr:rowOff>123825</xdr:rowOff>
    </xdr:to>
    <xdr:pic>
      <xdr:nvPicPr>
        <xdr:cNvPr id="509" name="BExS509UR8N52XKFODNNDH76N30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5539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771</xdr:row>
      <xdr:rowOff>0</xdr:rowOff>
    </xdr:from>
    <xdr:to>
      <xdr:col>4</xdr:col>
      <xdr:colOff>314325</xdr:colOff>
      <xdr:row>771</xdr:row>
      <xdr:rowOff>123825</xdr:rowOff>
    </xdr:to>
    <xdr:pic>
      <xdr:nvPicPr>
        <xdr:cNvPr id="510" name="BEx1WO0H26VUQA6UXYNYQE07WMD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5668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773</xdr:row>
      <xdr:rowOff>0</xdr:rowOff>
    </xdr:from>
    <xdr:to>
      <xdr:col>4</xdr:col>
      <xdr:colOff>314325</xdr:colOff>
      <xdr:row>773</xdr:row>
      <xdr:rowOff>123825</xdr:rowOff>
    </xdr:to>
    <xdr:pic>
      <xdr:nvPicPr>
        <xdr:cNvPr id="511" name="BExB6PQFY7GBBXDCYOLXVTSY2Z8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5928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776</xdr:row>
      <xdr:rowOff>0</xdr:rowOff>
    </xdr:from>
    <xdr:to>
      <xdr:col>4</xdr:col>
      <xdr:colOff>400050</xdr:colOff>
      <xdr:row>776</xdr:row>
      <xdr:rowOff>123825</xdr:rowOff>
    </xdr:to>
    <xdr:pic>
      <xdr:nvPicPr>
        <xdr:cNvPr id="512" name="BExMEFVKA96CLA7HYQ9IS956WYG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6316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778</xdr:row>
      <xdr:rowOff>0</xdr:rowOff>
    </xdr:from>
    <xdr:to>
      <xdr:col>4</xdr:col>
      <xdr:colOff>400050</xdr:colOff>
      <xdr:row>778</xdr:row>
      <xdr:rowOff>123825</xdr:rowOff>
    </xdr:to>
    <xdr:pic>
      <xdr:nvPicPr>
        <xdr:cNvPr id="513" name="BEx02L7NC1P1PERH1XGG78F0TP5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6575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779</xdr:row>
      <xdr:rowOff>0</xdr:rowOff>
    </xdr:from>
    <xdr:to>
      <xdr:col>4</xdr:col>
      <xdr:colOff>314325</xdr:colOff>
      <xdr:row>779</xdr:row>
      <xdr:rowOff>123825</xdr:rowOff>
    </xdr:to>
    <xdr:pic>
      <xdr:nvPicPr>
        <xdr:cNvPr id="514" name="BExMGNW7GFD2YWUN3EJWV6D3J6U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6705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785</xdr:row>
      <xdr:rowOff>0</xdr:rowOff>
    </xdr:from>
    <xdr:to>
      <xdr:col>4</xdr:col>
      <xdr:colOff>314325</xdr:colOff>
      <xdr:row>785</xdr:row>
      <xdr:rowOff>123825</xdr:rowOff>
    </xdr:to>
    <xdr:pic>
      <xdr:nvPicPr>
        <xdr:cNvPr id="515" name="BExOO3PMR2XLEP7K39D7OFSOQQF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7482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787</xdr:row>
      <xdr:rowOff>0</xdr:rowOff>
    </xdr:from>
    <xdr:to>
      <xdr:col>4</xdr:col>
      <xdr:colOff>400050</xdr:colOff>
      <xdr:row>787</xdr:row>
      <xdr:rowOff>123825</xdr:rowOff>
    </xdr:to>
    <xdr:pic>
      <xdr:nvPicPr>
        <xdr:cNvPr id="516" name="BExW1YYGWHV77Q94FMDM7CJ22WV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7741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789</xdr:row>
      <xdr:rowOff>0</xdr:rowOff>
    </xdr:from>
    <xdr:to>
      <xdr:col>4</xdr:col>
      <xdr:colOff>400050</xdr:colOff>
      <xdr:row>789</xdr:row>
      <xdr:rowOff>123825</xdr:rowOff>
    </xdr:to>
    <xdr:pic>
      <xdr:nvPicPr>
        <xdr:cNvPr id="517" name="BExOE90NPMI1VW2T0FKJ1FTJH9D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58000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790</xdr:row>
      <xdr:rowOff>0</xdr:rowOff>
    </xdr:from>
    <xdr:to>
      <xdr:col>4</xdr:col>
      <xdr:colOff>314325</xdr:colOff>
      <xdr:row>790</xdr:row>
      <xdr:rowOff>123825</xdr:rowOff>
    </xdr:to>
    <xdr:pic>
      <xdr:nvPicPr>
        <xdr:cNvPr id="518" name="BExOAG7FCRZNXMUJ9IKAPIB3NG5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8130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793</xdr:row>
      <xdr:rowOff>0</xdr:rowOff>
    </xdr:from>
    <xdr:to>
      <xdr:col>4</xdr:col>
      <xdr:colOff>314325</xdr:colOff>
      <xdr:row>793</xdr:row>
      <xdr:rowOff>123825</xdr:rowOff>
    </xdr:to>
    <xdr:pic>
      <xdr:nvPicPr>
        <xdr:cNvPr id="519" name="BExS110PRHX5GC3RMLL80KOSRRM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58518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794</xdr:row>
      <xdr:rowOff>0</xdr:rowOff>
    </xdr:from>
    <xdr:to>
      <xdr:col>4</xdr:col>
      <xdr:colOff>228600</xdr:colOff>
      <xdr:row>794</xdr:row>
      <xdr:rowOff>123825</xdr:rowOff>
    </xdr:to>
    <xdr:pic>
      <xdr:nvPicPr>
        <xdr:cNvPr id="520" name="BExB2U2MLJVQJWLHG9HIMDHE5M1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58648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795</xdr:row>
      <xdr:rowOff>0</xdr:rowOff>
    </xdr:from>
    <xdr:to>
      <xdr:col>4</xdr:col>
      <xdr:colOff>142875</xdr:colOff>
      <xdr:row>795</xdr:row>
      <xdr:rowOff>123825</xdr:rowOff>
    </xdr:to>
    <xdr:pic>
      <xdr:nvPicPr>
        <xdr:cNvPr id="521" name="BEx99ECLYYA21QZ1NBNJP9UE4G1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58777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796</xdr:row>
      <xdr:rowOff>0</xdr:rowOff>
    </xdr:from>
    <xdr:to>
      <xdr:col>4</xdr:col>
      <xdr:colOff>571500</xdr:colOff>
      <xdr:row>796</xdr:row>
      <xdr:rowOff>123825</xdr:rowOff>
    </xdr:to>
    <xdr:pic>
      <xdr:nvPicPr>
        <xdr:cNvPr id="522" name="BEx9IQREK8X4YL6ZN0D87JV3D35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58907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797</xdr:row>
      <xdr:rowOff>0</xdr:rowOff>
    </xdr:from>
    <xdr:to>
      <xdr:col>4</xdr:col>
      <xdr:colOff>571500</xdr:colOff>
      <xdr:row>797</xdr:row>
      <xdr:rowOff>123825</xdr:rowOff>
    </xdr:to>
    <xdr:pic>
      <xdr:nvPicPr>
        <xdr:cNvPr id="523" name="BExQBFWN4PHVWO8NJOM9WNN65P7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59037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798</xdr:row>
      <xdr:rowOff>0</xdr:rowOff>
    </xdr:from>
    <xdr:to>
      <xdr:col>4</xdr:col>
      <xdr:colOff>485775</xdr:colOff>
      <xdr:row>798</xdr:row>
      <xdr:rowOff>123825</xdr:rowOff>
    </xdr:to>
    <xdr:pic>
      <xdr:nvPicPr>
        <xdr:cNvPr id="524" name="BExGO5IHBASD44BYWOM43YTPT96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9166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799</xdr:row>
      <xdr:rowOff>0</xdr:rowOff>
    </xdr:from>
    <xdr:to>
      <xdr:col>4</xdr:col>
      <xdr:colOff>571500</xdr:colOff>
      <xdr:row>799</xdr:row>
      <xdr:rowOff>123825</xdr:rowOff>
    </xdr:to>
    <xdr:pic>
      <xdr:nvPicPr>
        <xdr:cNvPr id="525" name="BExMDCREZWEDUQPF0JA98YY0PF5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59296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800</xdr:row>
      <xdr:rowOff>0</xdr:rowOff>
    </xdr:from>
    <xdr:to>
      <xdr:col>4</xdr:col>
      <xdr:colOff>485775</xdr:colOff>
      <xdr:row>800</xdr:row>
      <xdr:rowOff>123825</xdr:rowOff>
    </xdr:to>
    <xdr:pic>
      <xdr:nvPicPr>
        <xdr:cNvPr id="526" name="BExD95VPQF9HBQ0ZCYZ3HDIEZYR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9425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804</xdr:row>
      <xdr:rowOff>0</xdr:rowOff>
    </xdr:from>
    <xdr:to>
      <xdr:col>4</xdr:col>
      <xdr:colOff>485775</xdr:colOff>
      <xdr:row>804</xdr:row>
      <xdr:rowOff>123825</xdr:rowOff>
    </xdr:to>
    <xdr:pic>
      <xdr:nvPicPr>
        <xdr:cNvPr id="527" name="BExZR1TTB2YM6S28W4HTVZV3FWD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59943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805</xdr:row>
      <xdr:rowOff>0</xdr:rowOff>
    </xdr:from>
    <xdr:to>
      <xdr:col>4</xdr:col>
      <xdr:colOff>400050</xdr:colOff>
      <xdr:row>805</xdr:row>
      <xdr:rowOff>123825</xdr:rowOff>
    </xdr:to>
    <xdr:pic>
      <xdr:nvPicPr>
        <xdr:cNvPr id="528" name="BExIHESLSABRHTOUTGGQDUOJRGQ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0073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812</xdr:row>
      <xdr:rowOff>0</xdr:rowOff>
    </xdr:from>
    <xdr:to>
      <xdr:col>4</xdr:col>
      <xdr:colOff>485775</xdr:colOff>
      <xdr:row>812</xdr:row>
      <xdr:rowOff>123825</xdr:rowOff>
    </xdr:to>
    <xdr:pic>
      <xdr:nvPicPr>
        <xdr:cNvPr id="529" name="BExZJUQLMCC6XFY88SK15NV54NH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0980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815</xdr:row>
      <xdr:rowOff>0</xdr:rowOff>
    </xdr:from>
    <xdr:to>
      <xdr:col>4</xdr:col>
      <xdr:colOff>485775</xdr:colOff>
      <xdr:row>815</xdr:row>
      <xdr:rowOff>123825</xdr:rowOff>
    </xdr:to>
    <xdr:pic>
      <xdr:nvPicPr>
        <xdr:cNvPr id="530" name="BEx1G9R5M0PISZ1JL0N73ZRPWDE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1368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818</xdr:row>
      <xdr:rowOff>0</xdr:rowOff>
    </xdr:from>
    <xdr:to>
      <xdr:col>4</xdr:col>
      <xdr:colOff>485775</xdr:colOff>
      <xdr:row>818</xdr:row>
      <xdr:rowOff>123825</xdr:rowOff>
    </xdr:to>
    <xdr:pic>
      <xdr:nvPicPr>
        <xdr:cNvPr id="531" name="BEx9B72ZIZDW5V1ZTBA2DM235WW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1757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819</xdr:row>
      <xdr:rowOff>0</xdr:rowOff>
    </xdr:from>
    <xdr:to>
      <xdr:col>4</xdr:col>
      <xdr:colOff>400050</xdr:colOff>
      <xdr:row>819</xdr:row>
      <xdr:rowOff>123825</xdr:rowOff>
    </xdr:to>
    <xdr:pic>
      <xdr:nvPicPr>
        <xdr:cNvPr id="532" name="BExXQMNKQW7XDLOX1JPKUOEE7CC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1886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820</xdr:row>
      <xdr:rowOff>0</xdr:rowOff>
    </xdr:from>
    <xdr:to>
      <xdr:col>4</xdr:col>
      <xdr:colOff>314325</xdr:colOff>
      <xdr:row>820</xdr:row>
      <xdr:rowOff>123825</xdr:rowOff>
    </xdr:to>
    <xdr:pic>
      <xdr:nvPicPr>
        <xdr:cNvPr id="533" name="BExGXK0SJEZYLD2NIPJ33MRSZ2R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2016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833</xdr:row>
      <xdr:rowOff>0</xdr:rowOff>
    </xdr:from>
    <xdr:to>
      <xdr:col>4</xdr:col>
      <xdr:colOff>400050</xdr:colOff>
      <xdr:row>833</xdr:row>
      <xdr:rowOff>123825</xdr:rowOff>
    </xdr:to>
    <xdr:pic>
      <xdr:nvPicPr>
        <xdr:cNvPr id="534" name="BEx98PXC8CDA09V075XM86R1C83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3700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834</xdr:row>
      <xdr:rowOff>0</xdr:rowOff>
    </xdr:from>
    <xdr:to>
      <xdr:col>4</xdr:col>
      <xdr:colOff>314325</xdr:colOff>
      <xdr:row>834</xdr:row>
      <xdr:rowOff>123825</xdr:rowOff>
    </xdr:to>
    <xdr:pic>
      <xdr:nvPicPr>
        <xdr:cNvPr id="535" name="BExB8U5NFIL4KBRFV5E7RTX5E9I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3830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837</xdr:row>
      <xdr:rowOff>0</xdr:rowOff>
    </xdr:from>
    <xdr:to>
      <xdr:col>4</xdr:col>
      <xdr:colOff>314325</xdr:colOff>
      <xdr:row>837</xdr:row>
      <xdr:rowOff>123825</xdr:rowOff>
    </xdr:to>
    <xdr:pic>
      <xdr:nvPicPr>
        <xdr:cNvPr id="536" name="BExU7IYWQ8FZCR8JWQ6UA93Y6IB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4218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842</xdr:row>
      <xdr:rowOff>0</xdr:rowOff>
    </xdr:from>
    <xdr:to>
      <xdr:col>4</xdr:col>
      <xdr:colOff>400050</xdr:colOff>
      <xdr:row>842</xdr:row>
      <xdr:rowOff>123825</xdr:rowOff>
    </xdr:to>
    <xdr:pic>
      <xdr:nvPicPr>
        <xdr:cNvPr id="537" name="BExEPY29XVXYJQVSYDP8WURMP9Z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4866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847</xdr:row>
      <xdr:rowOff>0</xdr:rowOff>
    </xdr:from>
    <xdr:to>
      <xdr:col>4</xdr:col>
      <xdr:colOff>400050</xdr:colOff>
      <xdr:row>847</xdr:row>
      <xdr:rowOff>123825</xdr:rowOff>
    </xdr:to>
    <xdr:pic>
      <xdr:nvPicPr>
        <xdr:cNvPr id="538" name="BEx5J7BMYXW5X787ZEPN28UG3TJ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5514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848</xdr:row>
      <xdr:rowOff>0</xdr:rowOff>
    </xdr:from>
    <xdr:to>
      <xdr:col>4</xdr:col>
      <xdr:colOff>314325</xdr:colOff>
      <xdr:row>848</xdr:row>
      <xdr:rowOff>123825</xdr:rowOff>
    </xdr:to>
    <xdr:pic>
      <xdr:nvPicPr>
        <xdr:cNvPr id="539" name="BExU6WN69HMN7GJGPBE8P1LHG7S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5643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850</xdr:row>
      <xdr:rowOff>0</xdr:rowOff>
    </xdr:from>
    <xdr:to>
      <xdr:col>4</xdr:col>
      <xdr:colOff>314325</xdr:colOff>
      <xdr:row>850</xdr:row>
      <xdr:rowOff>123825</xdr:rowOff>
    </xdr:to>
    <xdr:pic>
      <xdr:nvPicPr>
        <xdr:cNvPr id="540" name="BEx9ECYVTG91OF4I67SMTQ8FDFW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5902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856</xdr:row>
      <xdr:rowOff>0</xdr:rowOff>
    </xdr:from>
    <xdr:to>
      <xdr:col>4</xdr:col>
      <xdr:colOff>314325</xdr:colOff>
      <xdr:row>856</xdr:row>
      <xdr:rowOff>123825</xdr:rowOff>
    </xdr:to>
    <xdr:pic>
      <xdr:nvPicPr>
        <xdr:cNvPr id="541" name="BExKCKUQGEQBL669PJZHOB4E1BX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6679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859</xdr:row>
      <xdr:rowOff>0</xdr:rowOff>
    </xdr:from>
    <xdr:to>
      <xdr:col>4</xdr:col>
      <xdr:colOff>400050</xdr:colOff>
      <xdr:row>859</xdr:row>
      <xdr:rowOff>123825</xdr:rowOff>
    </xdr:to>
    <xdr:pic>
      <xdr:nvPicPr>
        <xdr:cNvPr id="542" name="BExKHH2VUNT1GCBFTLATMYTKY0T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7068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861</xdr:row>
      <xdr:rowOff>0</xdr:rowOff>
    </xdr:from>
    <xdr:to>
      <xdr:col>4</xdr:col>
      <xdr:colOff>400050</xdr:colOff>
      <xdr:row>861</xdr:row>
      <xdr:rowOff>123825</xdr:rowOff>
    </xdr:to>
    <xdr:pic>
      <xdr:nvPicPr>
        <xdr:cNvPr id="543" name="BExS017FJOJETRQFBZI1V2NACS9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7327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863</xdr:row>
      <xdr:rowOff>0</xdr:rowOff>
    </xdr:from>
    <xdr:to>
      <xdr:col>4</xdr:col>
      <xdr:colOff>400050</xdr:colOff>
      <xdr:row>863</xdr:row>
      <xdr:rowOff>123825</xdr:rowOff>
    </xdr:to>
    <xdr:pic>
      <xdr:nvPicPr>
        <xdr:cNvPr id="544" name="BExET6SM4U3ETF6S7Q0S20PQZAZ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67586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864</xdr:row>
      <xdr:rowOff>0</xdr:rowOff>
    </xdr:from>
    <xdr:to>
      <xdr:col>4</xdr:col>
      <xdr:colOff>314325</xdr:colOff>
      <xdr:row>864</xdr:row>
      <xdr:rowOff>123825</xdr:rowOff>
    </xdr:to>
    <xdr:pic>
      <xdr:nvPicPr>
        <xdr:cNvPr id="545" name="BExTYYL0DTVE1KPKAO40GY5ECGI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771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866</xdr:row>
      <xdr:rowOff>0</xdr:rowOff>
    </xdr:from>
    <xdr:to>
      <xdr:col>4</xdr:col>
      <xdr:colOff>314325</xdr:colOff>
      <xdr:row>866</xdr:row>
      <xdr:rowOff>123825</xdr:rowOff>
    </xdr:to>
    <xdr:pic>
      <xdr:nvPicPr>
        <xdr:cNvPr id="546" name="BExEUNE3S59WJA96RZS8UPLH144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7975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869</xdr:row>
      <xdr:rowOff>0</xdr:rowOff>
    </xdr:from>
    <xdr:to>
      <xdr:col>4</xdr:col>
      <xdr:colOff>314325</xdr:colOff>
      <xdr:row>869</xdr:row>
      <xdr:rowOff>123825</xdr:rowOff>
    </xdr:to>
    <xdr:pic>
      <xdr:nvPicPr>
        <xdr:cNvPr id="547" name="BEx5J7GYU7VXQN3T5S2SXZQ2YMG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68363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870</xdr:row>
      <xdr:rowOff>0</xdr:rowOff>
    </xdr:from>
    <xdr:to>
      <xdr:col>4</xdr:col>
      <xdr:colOff>228600</xdr:colOff>
      <xdr:row>870</xdr:row>
      <xdr:rowOff>123825</xdr:rowOff>
    </xdr:to>
    <xdr:pic>
      <xdr:nvPicPr>
        <xdr:cNvPr id="548" name="BExQGGXA8CM5TE5QN33RTEPSK0M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68493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871</xdr:row>
      <xdr:rowOff>0</xdr:rowOff>
    </xdr:from>
    <xdr:to>
      <xdr:col>4</xdr:col>
      <xdr:colOff>142875</xdr:colOff>
      <xdr:row>871</xdr:row>
      <xdr:rowOff>123825</xdr:rowOff>
    </xdr:to>
    <xdr:pic>
      <xdr:nvPicPr>
        <xdr:cNvPr id="549" name="BExY4XJEHCK0Z1QOSOWADC64X7L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68622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872</xdr:row>
      <xdr:rowOff>0</xdr:rowOff>
    </xdr:from>
    <xdr:to>
      <xdr:col>4</xdr:col>
      <xdr:colOff>571500</xdr:colOff>
      <xdr:row>872</xdr:row>
      <xdr:rowOff>123825</xdr:rowOff>
    </xdr:to>
    <xdr:pic>
      <xdr:nvPicPr>
        <xdr:cNvPr id="550" name="BExQB24CAWS8EQ018ZGWMDK1H7D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68752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873</xdr:row>
      <xdr:rowOff>0</xdr:rowOff>
    </xdr:from>
    <xdr:to>
      <xdr:col>4</xdr:col>
      <xdr:colOff>571500</xdr:colOff>
      <xdr:row>873</xdr:row>
      <xdr:rowOff>123825</xdr:rowOff>
    </xdr:to>
    <xdr:pic>
      <xdr:nvPicPr>
        <xdr:cNvPr id="551" name="BExII3INSQ1Y7L64BEUP5HG46WW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68882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874</xdr:row>
      <xdr:rowOff>0</xdr:rowOff>
    </xdr:from>
    <xdr:to>
      <xdr:col>4</xdr:col>
      <xdr:colOff>485775</xdr:colOff>
      <xdr:row>874</xdr:row>
      <xdr:rowOff>123825</xdr:rowOff>
    </xdr:to>
    <xdr:pic>
      <xdr:nvPicPr>
        <xdr:cNvPr id="552" name="BExMDV722I7FFWXMJWEEC79K4IX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9011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875</xdr:row>
      <xdr:rowOff>0</xdr:rowOff>
    </xdr:from>
    <xdr:to>
      <xdr:col>4</xdr:col>
      <xdr:colOff>571500</xdr:colOff>
      <xdr:row>875</xdr:row>
      <xdr:rowOff>123825</xdr:rowOff>
    </xdr:to>
    <xdr:pic>
      <xdr:nvPicPr>
        <xdr:cNvPr id="553" name="BExH1P9VY5CDKCQ3KLNPP5RE0H0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69141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876</xdr:row>
      <xdr:rowOff>0</xdr:rowOff>
    </xdr:from>
    <xdr:to>
      <xdr:col>4</xdr:col>
      <xdr:colOff>485775</xdr:colOff>
      <xdr:row>876</xdr:row>
      <xdr:rowOff>123825</xdr:rowOff>
    </xdr:to>
    <xdr:pic>
      <xdr:nvPicPr>
        <xdr:cNvPr id="554" name="BExD07USIKXN7KMMKWOA8E03WN5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9270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881</xdr:row>
      <xdr:rowOff>0</xdr:rowOff>
    </xdr:from>
    <xdr:to>
      <xdr:col>4</xdr:col>
      <xdr:colOff>485775</xdr:colOff>
      <xdr:row>881</xdr:row>
      <xdr:rowOff>123825</xdr:rowOff>
    </xdr:to>
    <xdr:pic>
      <xdr:nvPicPr>
        <xdr:cNvPr id="555" name="BExD8JPB1JKZZWVN1SOMWA0MRG7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69918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882</xdr:row>
      <xdr:rowOff>0</xdr:rowOff>
    </xdr:from>
    <xdr:to>
      <xdr:col>4</xdr:col>
      <xdr:colOff>400050</xdr:colOff>
      <xdr:row>882</xdr:row>
      <xdr:rowOff>123825</xdr:rowOff>
    </xdr:to>
    <xdr:pic>
      <xdr:nvPicPr>
        <xdr:cNvPr id="556" name="BExVWVZOABYR60A1P8I811Y82MY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0047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889</xdr:row>
      <xdr:rowOff>0</xdr:rowOff>
    </xdr:from>
    <xdr:to>
      <xdr:col>4</xdr:col>
      <xdr:colOff>485775</xdr:colOff>
      <xdr:row>889</xdr:row>
      <xdr:rowOff>123825</xdr:rowOff>
    </xdr:to>
    <xdr:pic>
      <xdr:nvPicPr>
        <xdr:cNvPr id="557" name="BExMC2LYAUZKNHUUNXUCEYN1XQE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095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892</xdr:row>
      <xdr:rowOff>0</xdr:rowOff>
    </xdr:from>
    <xdr:to>
      <xdr:col>4</xdr:col>
      <xdr:colOff>485775</xdr:colOff>
      <xdr:row>892</xdr:row>
      <xdr:rowOff>123825</xdr:rowOff>
    </xdr:to>
    <xdr:pic>
      <xdr:nvPicPr>
        <xdr:cNvPr id="558" name="BExUB0JREHB11DRWMTJB7DNHZ4T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1343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895</xdr:row>
      <xdr:rowOff>0</xdr:rowOff>
    </xdr:from>
    <xdr:to>
      <xdr:col>4</xdr:col>
      <xdr:colOff>485775</xdr:colOff>
      <xdr:row>895</xdr:row>
      <xdr:rowOff>123825</xdr:rowOff>
    </xdr:to>
    <xdr:pic>
      <xdr:nvPicPr>
        <xdr:cNvPr id="559" name="BExVSNLHJ0O8BKE0VH94URA2CUQ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1731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896</xdr:row>
      <xdr:rowOff>0</xdr:rowOff>
    </xdr:from>
    <xdr:to>
      <xdr:col>4</xdr:col>
      <xdr:colOff>400050</xdr:colOff>
      <xdr:row>896</xdr:row>
      <xdr:rowOff>123825</xdr:rowOff>
    </xdr:to>
    <xdr:pic>
      <xdr:nvPicPr>
        <xdr:cNvPr id="560" name="BEx1O4TJTRGCRVVPUG3QLCJD2BQ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1861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897</xdr:row>
      <xdr:rowOff>0</xdr:rowOff>
    </xdr:from>
    <xdr:to>
      <xdr:col>4</xdr:col>
      <xdr:colOff>314325</xdr:colOff>
      <xdr:row>897</xdr:row>
      <xdr:rowOff>123825</xdr:rowOff>
    </xdr:to>
    <xdr:pic>
      <xdr:nvPicPr>
        <xdr:cNvPr id="561" name="BExIVCSFH8MEPJNE02XIUB6GCIJ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1991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909</xdr:row>
      <xdr:rowOff>0</xdr:rowOff>
    </xdr:from>
    <xdr:to>
      <xdr:col>4</xdr:col>
      <xdr:colOff>400050</xdr:colOff>
      <xdr:row>909</xdr:row>
      <xdr:rowOff>123825</xdr:rowOff>
    </xdr:to>
    <xdr:pic>
      <xdr:nvPicPr>
        <xdr:cNvPr id="562" name="BExW9F6VZZ5WLKMOPWWUQEFZQP0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354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910</xdr:row>
      <xdr:rowOff>0</xdr:rowOff>
    </xdr:from>
    <xdr:to>
      <xdr:col>4</xdr:col>
      <xdr:colOff>314325</xdr:colOff>
      <xdr:row>910</xdr:row>
      <xdr:rowOff>123825</xdr:rowOff>
    </xdr:to>
    <xdr:pic>
      <xdr:nvPicPr>
        <xdr:cNvPr id="563" name="BExS76SQR2SCIKZK97HFWPH1GQO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3675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915</xdr:row>
      <xdr:rowOff>0</xdr:rowOff>
    </xdr:from>
    <xdr:to>
      <xdr:col>4</xdr:col>
      <xdr:colOff>314325</xdr:colOff>
      <xdr:row>915</xdr:row>
      <xdr:rowOff>123825</xdr:rowOff>
    </xdr:to>
    <xdr:pic>
      <xdr:nvPicPr>
        <xdr:cNvPr id="564" name="BEx992YKMLF503XV100OG0L1DXP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4322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919</xdr:row>
      <xdr:rowOff>0</xdr:rowOff>
    </xdr:from>
    <xdr:to>
      <xdr:col>4</xdr:col>
      <xdr:colOff>400050</xdr:colOff>
      <xdr:row>919</xdr:row>
      <xdr:rowOff>123825</xdr:rowOff>
    </xdr:to>
    <xdr:pic>
      <xdr:nvPicPr>
        <xdr:cNvPr id="565" name="BExQ53ZKLETA4RK075TQ4LSD3MC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4840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923</xdr:row>
      <xdr:rowOff>0</xdr:rowOff>
    </xdr:from>
    <xdr:to>
      <xdr:col>4</xdr:col>
      <xdr:colOff>400050</xdr:colOff>
      <xdr:row>923</xdr:row>
      <xdr:rowOff>123825</xdr:rowOff>
    </xdr:to>
    <xdr:pic>
      <xdr:nvPicPr>
        <xdr:cNvPr id="566" name="BExF2B43TU830AP9MERBOWAC1GZ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5359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924</xdr:row>
      <xdr:rowOff>0</xdr:rowOff>
    </xdr:from>
    <xdr:to>
      <xdr:col>4</xdr:col>
      <xdr:colOff>314325</xdr:colOff>
      <xdr:row>924</xdr:row>
      <xdr:rowOff>123825</xdr:rowOff>
    </xdr:to>
    <xdr:pic>
      <xdr:nvPicPr>
        <xdr:cNvPr id="567" name="BEx1VZ4Y6K8IZTEEGL7LXBQ6UDY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5488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928</xdr:row>
      <xdr:rowOff>0</xdr:rowOff>
    </xdr:from>
    <xdr:to>
      <xdr:col>4</xdr:col>
      <xdr:colOff>314325</xdr:colOff>
      <xdr:row>928</xdr:row>
      <xdr:rowOff>123825</xdr:rowOff>
    </xdr:to>
    <xdr:pic>
      <xdr:nvPicPr>
        <xdr:cNvPr id="568" name="BExS5SWCAO4S2U9Z7CQC7KKEBS0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6006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931</xdr:row>
      <xdr:rowOff>0</xdr:rowOff>
    </xdr:from>
    <xdr:to>
      <xdr:col>4</xdr:col>
      <xdr:colOff>400050</xdr:colOff>
      <xdr:row>931</xdr:row>
      <xdr:rowOff>123825</xdr:rowOff>
    </xdr:to>
    <xdr:pic>
      <xdr:nvPicPr>
        <xdr:cNvPr id="569" name="BExW2JMY3JNCT695FJPYJZQBSS3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6395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933</xdr:row>
      <xdr:rowOff>0</xdr:rowOff>
    </xdr:from>
    <xdr:to>
      <xdr:col>4</xdr:col>
      <xdr:colOff>400050</xdr:colOff>
      <xdr:row>933</xdr:row>
      <xdr:rowOff>123825</xdr:rowOff>
    </xdr:to>
    <xdr:pic>
      <xdr:nvPicPr>
        <xdr:cNvPr id="570" name="BExTTZ25IAFDFSGWZ1X52THFVF1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6654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934</xdr:row>
      <xdr:rowOff>0</xdr:rowOff>
    </xdr:from>
    <xdr:to>
      <xdr:col>4</xdr:col>
      <xdr:colOff>314325</xdr:colOff>
      <xdr:row>934</xdr:row>
      <xdr:rowOff>123825</xdr:rowOff>
    </xdr:to>
    <xdr:pic>
      <xdr:nvPicPr>
        <xdr:cNvPr id="571" name="BExKTEZW7XAXPNA9B45PI03AY49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6784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936</xdr:row>
      <xdr:rowOff>0</xdr:rowOff>
    </xdr:from>
    <xdr:to>
      <xdr:col>4</xdr:col>
      <xdr:colOff>314325</xdr:colOff>
      <xdr:row>936</xdr:row>
      <xdr:rowOff>123825</xdr:rowOff>
    </xdr:to>
    <xdr:pic>
      <xdr:nvPicPr>
        <xdr:cNvPr id="572" name="BExD22U6KWC3I4KWMSYL43DTH7C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77043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937</xdr:row>
      <xdr:rowOff>0</xdr:rowOff>
    </xdr:from>
    <xdr:to>
      <xdr:col>4</xdr:col>
      <xdr:colOff>228600</xdr:colOff>
      <xdr:row>937</xdr:row>
      <xdr:rowOff>123825</xdr:rowOff>
    </xdr:to>
    <xdr:pic>
      <xdr:nvPicPr>
        <xdr:cNvPr id="573" name="BEx7A7J88L5P9EWJLGR7DU1UFYY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77172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938</xdr:row>
      <xdr:rowOff>0</xdr:rowOff>
    </xdr:from>
    <xdr:to>
      <xdr:col>4</xdr:col>
      <xdr:colOff>142875</xdr:colOff>
      <xdr:row>938</xdr:row>
      <xdr:rowOff>123825</xdr:rowOff>
    </xdr:to>
    <xdr:pic>
      <xdr:nvPicPr>
        <xdr:cNvPr id="574" name="BExKGH9LQ1NOV5P8FJMPM2TC4KH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77302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939</xdr:row>
      <xdr:rowOff>0</xdr:rowOff>
    </xdr:from>
    <xdr:to>
      <xdr:col>4</xdr:col>
      <xdr:colOff>571500</xdr:colOff>
      <xdr:row>939</xdr:row>
      <xdr:rowOff>123825</xdr:rowOff>
    </xdr:to>
    <xdr:pic>
      <xdr:nvPicPr>
        <xdr:cNvPr id="575" name="BExEQHOX3GLH4KW562UZRNVXV6N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7743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940</xdr:row>
      <xdr:rowOff>0</xdr:rowOff>
    </xdr:from>
    <xdr:to>
      <xdr:col>4</xdr:col>
      <xdr:colOff>485775</xdr:colOff>
      <xdr:row>940</xdr:row>
      <xdr:rowOff>123825</xdr:rowOff>
    </xdr:to>
    <xdr:pic>
      <xdr:nvPicPr>
        <xdr:cNvPr id="576" name="BExGPUSW1G1DLXI2IQTFIGDGPFX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7561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941</xdr:row>
      <xdr:rowOff>0</xdr:rowOff>
    </xdr:from>
    <xdr:to>
      <xdr:col>4</xdr:col>
      <xdr:colOff>571500</xdr:colOff>
      <xdr:row>941</xdr:row>
      <xdr:rowOff>123825</xdr:rowOff>
    </xdr:to>
    <xdr:pic>
      <xdr:nvPicPr>
        <xdr:cNvPr id="577" name="BExIX2DMJRT4YG02GR15JL3WNQ4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77690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942</xdr:row>
      <xdr:rowOff>0</xdr:rowOff>
    </xdr:from>
    <xdr:to>
      <xdr:col>4</xdr:col>
      <xdr:colOff>485775</xdr:colOff>
      <xdr:row>942</xdr:row>
      <xdr:rowOff>123825</xdr:rowOff>
    </xdr:to>
    <xdr:pic>
      <xdr:nvPicPr>
        <xdr:cNvPr id="578" name="BEx1TAHBJRWQY9IQDZ3WKIDIWMN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7820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946</xdr:row>
      <xdr:rowOff>0</xdr:rowOff>
    </xdr:from>
    <xdr:to>
      <xdr:col>4</xdr:col>
      <xdr:colOff>485775</xdr:colOff>
      <xdr:row>946</xdr:row>
      <xdr:rowOff>123825</xdr:rowOff>
    </xdr:to>
    <xdr:pic>
      <xdr:nvPicPr>
        <xdr:cNvPr id="579" name="BExEWG9ZIQH83AAJUUL9767FS1A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8338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947</xdr:row>
      <xdr:rowOff>0</xdr:rowOff>
    </xdr:from>
    <xdr:to>
      <xdr:col>4</xdr:col>
      <xdr:colOff>400050</xdr:colOff>
      <xdr:row>947</xdr:row>
      <xdr:rowOff>123825</xdr:rowOff>
    </xdr:to>
    <xdr:pic>
      <xdr:nvPicPr>
        <xdr:cNvPr id="580" name="BExU57I92NANV697M5196AUJNGY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78468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954</xdr:row>
      <xdr:rowOff>0</xdr:rowOff>
    </xdr:from>
    <xdr:to>
      <xdr:col>4</xdr:col>
      <xdr:colOff>485775</xdr:colOff>
      <xdr:row>954</xdr:row>
      <xdr:rowOff>123825</xdr:rowOff>
    </xdr:to>
    <xdr:pic>
      <xdr:nvPicPr>
        <xdr:cNvPr id="581" name="BExTZT02G1JBE8PU72PDVR1PV6N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9374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957</xdr:row>
      <xdr:rowOff>0</xdr:rowOff>
    </xdr:from>
    <xdr:to>
      <xdr:col>4</xdr:col>
      <xdr:colOff>485775</xdr:colOff>
      <xdr:row>957</xdr:row>
      <xdr:rowOff>123825</xdr:rowOff>
    </xdr:to>
    <xdr:pic>
      <xdr:nvPicPr>
        <xdr:cNvPr id="582" name="BEx96O1RHOHVIBMPR50FH9942OE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79763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960</xdr:row>
      <xdr:rowOff>0</xdr:rowOff>
    </xdr:from>
    <xdr:to>
      <xdr:col>4</xdr:col>
      <xdr:colOff>485775</xdr:colOff>
      <xdr:row>960</xdr:row>
      <xdr:rowOff>123825</xdr:rowOff>
    </xdr:to>
    <xdr:pic>
      <xdr:nvPicPr>
        <xdr:cNvPr id="583" name="BExU0ZPIS5BR52Q00AWSBLF2CQO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0152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961</xdr:row>
      <xdr:rowOff>0</xdr:rowOff>
    </xdr:from>
    <xdr:to>
      <xdr:col>4</xdr:col>
      <xdr:colOff>400050</xdr:colOff>
      <xdr:row>961</xdr:row>
      <xdr:rowOff>123825</xdr:rowOff>
    </xdr:to>
    <xdr:pic>
      <xdr:nvPicPr>
        <xdr:cNvPr id="584" name="BExQBVN100DY0LH9WA8P3VI1FO4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0281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962</xdr:row>
      <xdr:rowOff>0</xdr:rowOff>
    </xdr:from>
    <xdr:to>
      <xdr:col>4</xdr:col>
      <xdr:colOff>314325</xdr:colOff>
      <xdr:row>962</xdr:row>
      <xdr:rowOff>123825</xdr:rowOff>
    </xdr:to>
    <xdr:pic>
      <xdr:nvPicPr>
        <xdr:cNvPr id="585" name="BEx9JJJ8F66SQ4OB0J2U1CR855R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0411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975</xdr:row>
      <xdr:rowOff>0</xdr:rowOff>
    </xdr:from>
    <xdr:to>
      <xdr:col>4</xdr:col>
      <xdr:colOff>400050</xdr:colOff>
      <xdr:row>975</xdr:row>
      <xdr:rowOff>123825</xdr:rowOff>
    </xdr:to>
    <xdr:pic>
      <xdr:nvPicPr>
        <xdr:cNvPr id="586" name="BExB3WQH2PTXMMH6MWXINWQX87C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2095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976</xdr:row>
      <xdr:rowOff>0</xdr:rowOff>
    </xdr:from>
    <xdr:to>
      <xdr:col>4</xdr:col>
      <xdr:colOff>314325</xdr:colOff>
      <xdr:row>976</xdr:row>
      <xdr:rowOff>123825</xdr:rowOff>
    </xdr:to>
    <xdr:pic>
      <xdr:nvPicPr>
        <xdr:cNvPr id="587" name="BEx9I6TYE6B51VCRSIEMO4ZQ5L6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2224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978</xdr:row>
      <xdr:rowOff>0</xdr:rowOff>
    </xdr:from>
    <xdr:to>
      <xdr:col>4</xdr:col>
      <xdr:colOff>314325</xdr:colOff>
      <xdr:row>978</xdr:row>
      <xdr:rowOff>123825</xdr:rowOff>
    </xdr:to>
    <xdr:pic>
      <xdr:nvPicPr>
        <xdr:cNvPr id="588" name="BExY0I8YM5XZT05RP2R0LS8XH0Y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2483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980</xdr:row>
      <xdr:rowOff>0</xdr:rowOff>
    </xdr:from>
    <xdr:to>
      <xdr:col>4</xdr:col>
      <xdr:colOff>400050</xdr:colOff>
      <xdr:row>980</xdr:row>
      <xdr:rowOff>123825</xdr:rowOff>
    </xdr:to>
    <xdr:pic>
      <xdr:nvPicPr>
        <xdr:cNvPr id="589" name="BEx59K4EGB4888J3K29GQYIDQ80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2742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984</xdr:row>
      <xdr:rowOff>0</xdr:rowOff>
    </xdr:from>
    <xdr:to>
      <xdr:col>4</xdr:col>
      <xdr:colOff>400050</xdr:colOff>
      <xdr:row>984</xdr:row>
      <xdr:rowOff>123825</xdr:rowOff>
    </xdr:to>
    <xdr:pic>
      <xdr:nvPicPr>
        <xdr:cNvPr id="590" name="BExQFV73ON6ISW0KJXI7SUJM060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3261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985</xdr:row>
      <xdr:rowOff>0</xdr:rowOff>
    </xdr:from>
    <xdr:to>
      <xdr:col>4</xdr:col>
      <xdr:colOff>314325</xdr:colOff>
      <xdr:row>985</xdr:row>
      <xdr:rowOff>123825</xdr:rowOff>
    </xdr:to>
    <xdr:pic>
      <xdr:nvPicPr>
        <xdr:cNvPr id="591" name="BEx5A2928U8SH4GJCS250M92UCD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3390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987</xdr:row>
      <xdr:rowOff>0</xdr:rowOff>
    </xdr:from>
    <xdr:to>
      <xdr:col>4</xdr:col>
      <xdr:colOff>314325</xdr:colOff>
      <xdr:row>987</xdr:row>
      <xdr:rowOff>123825</xdr:rowOff>
    </xdr:to>
    <xdr:pic>
      <xdr:nvPicPr>
        <xdr:cNvPr id="592" name="BEx1RWVP0E61N65U3M3WLGORK80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3649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993</xdr:row>
      <xdr:rowOff>0</xdr:rowOff>
    </xdr:from>
    <xdr:to>
      <xdr:col>4</xdr:col>
      <xdr:colOff>314325</xdr:colOff>
      <xdr:row>993</xdr:row>
      <xdr:rowOff>123825</xdr:rowOff>
    </xdr:to>
    <xdr:pic>
      <xdr:nvPicPr>
        <xdr:cNvPr id="593" name="BExZLEXK0HUCFGTDCDWGR9JB7V6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4426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996</xdr:row>
      <xdr:rowOff>0</xdr:rowOff>
    </xdr:from>
    <xdr:to>
      <xdr:col>4</xdr:col>
      <xdr:colOff>400050</xdr:colOff>
      <xdr:row>996</xdr:row>
      <xdr:rowOff>123825</xdr:rowOff>
    </xdr:to>
    <xdr:pic>
      <xdr:nvPicPr>
        <xdr:cNvPr id="594" name="BEx98XPOTC7Q7OYUH2AS6FU2WFK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4815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999</xdr:row>
      <xdr:rowOff>0</xdr:rowOff>
    </xdr:from>
    <xdr:to>
      <xdr:col>4</xdr:col>
      <xdr:colOff>400050</xdr:colOff>
      <xdr:row>999</xdr:row>
      <xdr:rowOff>123825</xdr:rowOff>
    </xdr:to>
    <xdr:pic>
      <xdr:nvPicPr>
        <xdr:cNvPr id="595" name="BExEOPUQJJY0MS9PLV53P05RX3V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5204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1001</xdr:row>
      <xdr:rowOff>0</xdr:rowOff>
    </xdr:from>
    <xdr:to>
      <xdr:col>4</xdr:col>
      <xdr:colOff>400050</xdr:colOff>
      <xdr:row>1001</xdr:row>
      <xdr:rowOff>123825</xdr:rowOff>
    </xdr:to>
    <xdr:pic>
      <xdr:nvPicPr>
        <xdr:cNvPr id="596" name="BExXS7QYDSR14A5YGQFEWGMGDTV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5463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1002</xdr:row>
      <xdr:rowOff>0</xdr:rowOff>
    </xdr:from>
    <xdr:to>
      <xdr:col>4</xdr:col>
      <xdr:colOff>314325</xdr:colOff>
      <xdr:row>1002</xdr:row>
      <xdr:rowOff>123825</xdr:rowOff>
    </xdr:to>
    <xdr:pic>
      <xdr:nvPicPr>
        <xdr:cNvPr id="597" name="BExO8S47ISZR91BKXS5FCNW90KE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5592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1004</xdr:row>
      <xdr:rowOff>0</xdr:rowOff>
    </xdr:from>
    <xdr:to>
      <xdr:col>4</xdr:col>
      <xdr:colOff>314325</xdr:colOff>
      <xdr:row>1004</xdr:row>
      <xdr:rowOff>123825</xdr:rowOff>
    </xdr:to>
    <xdr:pic>
      <xdr:nvPicPr>
        <xdr:cNvPr id="598" name="BExVUOF83AQYKXEEEGZX7HFW697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5851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1005</xdr:row>
      <xdr:rowOff>0</xdr:rowOff>
    </xdr:from>
    <xdr:to>
      <xdr:col>4</xdr:col>
      <xdr:colOff>228600</xdr:colOff>
      <xdr:row>1005</xdr:row>
      <xdr:rowOff>123825</xdr:rowOff>
    </xdr:to>
    <xdr:pic>
      <xdr:nvPicPr>
        <xdr:cNvPr id="599" name="BEx5DRX30XJ8L557GKJ6VUHGVHY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85981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1006</xdr:row>
      <xdr:rowOff>0</xdr:rowOff>
    </xdr:from>
    <xdr:to>
      <xdr:col>4</xdr:col>
      <xdr:colOff>142875</xdr:colOff>
      <xdr:row>1006</xdr:row>
      <xdr:rowOff>123825</xdr:rowOff>
    </xdr:to>
    <xdr:pic>
      <xdr:nvPicPr>
        <xdr:cNvPr id="600" name="BEx1N6SUSMLKWZ5KYSLLNVJFT39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86110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1007</xdr:row>
      <xdr:rowOff>0</xdr:rowOff>
    </xdr:from>
    <xdr:to>
      <xdr:col>4</xdr:col>
      <xdr:colOff>571500</xdr:colOff>
      <xdr:row>1007</xdr:row>
      <xdr:rowOff>123825</xdr:rowOff>
    </xdr:to>
    <xdr:pic>
      <xdr:nvPicPr>
        <xdr:cNvPr id="601" name="BExZOVWNENMM7NZ3XBOGHLHLOCX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86240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1008</xdr:row>
      <xdr:rowOff>0</xdr:rowOff>
    </xdr:from>
    <xdr:to>
      <xdr:col>4</xdr:col>
      <xdr:colOff>485775</xdr:colOff>
      <xdr:row>1008</xdr:row>
      <xdr:rowOff>123825</xdr:rowOff>
    </xdr:to>
    <xdr:pic>
      <xdr:nvPicPr>
        <xdr:cNvPr id="602" name="BExMHXAR4K1EGGTTWBSVMRYKZR4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6369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1009</xdr:row>
      <xdr:rowOff>0</xdr:rowOff>
    </xdr:from>
    <xdr:to>
      <xdr:col>4</xdr:col>
      <xdr:colOff>571500</xdr:colOff>
      <xdr:row>1009</xdr:row>
      <xdr:rowOff>123825</xdr:rowOff>
    </xdr:to>
    <xdr:pic>
      <xdr:nvPicPr>
        <xdr:cNvPr id="603" name="BExIVG34TMCLY6F42R4KPIJQCS9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86499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1010</xdr:row>
      <xdr:rowOff>0</xdr:rowOff>
    </xdr:from>
    <xdr:to>
      <xdr:col>4</xdr:col>
      <xdr:colOff>485775</xdr:colOff>
      <xdr:row>1010</xdr:row>
      <xdr:rowOff>123825</xdr:rowOff>
    </xdr:to>
    <xdr:pic>
      <xdr:nvPicPr>
        <xdr:cNvPr id="604" name="BExU96M1YKR0IOAVMEWLGAS2CWC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6629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1012</xdr:row>
      <xdr:rowOff>0</xdr:rowOff>
    </xdr:from>
    <xdr:to>
      <xdr:col>4</xdr:col>
      <xdr:colOff>485775</xdr:colOff>
      <xdr:row>1012</xdr:row>
      <xdr:rowOff>123825</xdr:rowOff>
    </xdr:to>
    <xdr:pic>
      <xdr:nvPicPr>
        <xdr:cNvPr id="605" name="BEx1KE95ZVALPMAULXDW7NV89Q1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6888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1013</xdr:row>
      <xdr:rowOff>0</xdr:rowOff>
    </xdr:from>
    <xdr:to>
      <xdr:col>4</xdr:col>
      <xdr:colOff>400050</xdr:colOff>
      <xdr:row>1013</xdr:row>
      <xdr:rowOff>123825</xdr:rowOff>
    </xdr:to>
    <xdr:pic>
      <xdr:nvPicPr>
        <xdr:cNvPr id="606" name="BExRZ84VKLID1QE6TJ8NBK7K8CE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7017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1020</xdr:row>
      <xdr:rowOff>0</xdr:rowOff>
    </xdr:from>
    <xdr:to>
      <xdr:col>4</xdr:col>
      <xdr:colOff>485775</xdr:colOff>
      <xdr:row>1020</xdr:row>
      <xdr:rowOff>123825</xdr:rowOff>
    </xdr:to>
    <xdr:pic>
      <xdr:nvPicPr>
        <xdr:cNvPr id="607" name="BExUCQFL8KREG7CNHFRUGLMGOMN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7924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1023</xdr:row>
      <xdr:rowOff>0</xdr:rowOff>
    </xdr:from>
    <xdr:to>
      <xdr:col>4</xdr:col>
      <xdr:colOff>485775</xdr:colOff>
      <xdr:row>1023</xdr:row>
      <xdr:rowOff>123825</xdr:rowOff>
    </xdr:to>
    <xdr:pic>
      <xdr:nvPicPr>
        <xdr:cNvPr id="608" name="BEx3LGYAYU0K6JON1Y118TOOT3R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8313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1026</xdr:row>
      <xdr:rowOff>0</xdr:rowOff>
    </xdr:from>
    <xdr:to>
      <xdr:col>4</xdr:col>
      <xdr:colOff>485775</xdr:colOff>
      <xdr:row>1026</xdr:row>
      <xdr:rowOff>123825</xdr:rowOff>
    </xdr:to>
    <xdr:pic>
      <xdr:nvPicPr>
        <xdr:cNvPr id="609" name="BExB47O8PCWRHP73ZPBUBU2RCT0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88701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1027</xdr:row>
      <xdr:rowOff>0</xdr:rowOff>
    </xdr:from>
    <xdr:to>
      <xdr:col>4</xdr:col>
      <xdr:colOff>400050</xdr:colOff>
      <xdr:row>1027</xdr:row>
      <xdr:rowOff>123825</xdr:rowOff>
    </xdr:to>
    <xdr:pic>
      <xdr:nvPicPr>
        <xdr:cNvPr id="610" name="BExD8ZABPZJZ3UQ1LAPDL6FT0QQ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88831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1028</xdr:row>
      <xdr:rowOff>0</xdr:rowOff>
    </xdr:from>
    <xdr:to>
      <xdr:col>4</xdr:col>
      <xdr:colOff>314325</xdr:colOff>
      <xdr:row>1028</xdr:row>
      <xdr:rowOff>123825</xdr:rowOff>
    </xdr:to>
    <xdr:pic>
      <xdr:nvPicPr>
        <xdr:cNvPr id="611" name="BExD7700YMKYL1QWJT1IXTJLG8M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88960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1038</xdr:row>
      <xdr:rowOff>0</xdr:rowOff>
    </xdr:from>
    <xdr:to>
      <xdr:col>4</xdr:col>
      <xdr:colOff>400050</xdr:colOff>
      <xdr:row>1038</xdr:row>
      <xdr:rowOff>123825</xdr:rowOff>
    </xdr:to>
    <xdr:pic>
      <xdr:nvPicPr>
        <xdr:cNvPr id="612" name="BExQGAS6OAT35N5BZK72A45LGMQ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0256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1039</xdr:row>
      <xdr:rowOff>0</xdr:rowOff>
    </xdr:from>
    <xdr:to>
      <xdr:col>4</xdr:col>
      <xdr:colOff>314325</xdr:colOff>
      <xdr:row>1039</xdr:row>
      <xdr:rowOff>123825</xdr:rowOff>
    </xdr:to>
    <xdr:pic>
      <xdr:nvPicPr>
        <xdr:cNvPr id="613" name="BExB2TH2UWZ6K5YAEBEX2R8PB6T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038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1042</xdr:row>
      <xdr:rowOff>0</xdr:rowOff>
    </xdr:from>
    <xdr:to>
      <xdr:col>4</xdr:col>
      <xdr:colOff>314325</xdr:colOff>
      <xdr:row>1042</xdr:row>
      <xdr:rowOff>123825</xdr:rowOff>
    </xdr:to>
    <xdr:pic>
      <xdr:nvPicPr>
        <xdr:cNvPr id="614" name="BEx3QAH6QMTW67ACV733KFW6M6L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0774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1045</xdr:row>
      <xdr:rowOff>0</xdr:rowOff>
    </xdr:from>
    <xdr:to>
      <xdr:col>4</xdr:col>
      <xdr:colOff>400050</xdr:colOff>
      <xdr:row>1045</xdr:row>
      <xdr:rowOff>123825</xdr:rowOff>
    </xdr:to>
    <xdr:pic>
      <xdr:nvPicPr>
        <xdr:cNvPr id="615" name="BEx76AZ2V992SZ2PZ9I3EAM436M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1162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1047</xdr:row>
      <xdr:rowOff>0</xdr:rowOff>
    </xdr:from>
    <xdr:to>
      <xdr:col>4</xdr:col>
      <xdr:colOff>400050</xdr:colOff>
      <xdr:row>1047</xdr:row>
      <xdr:rowOff>123825</xdr:rowOff>
    </xdr:to>
    <xdr:pic>
      <xdr:nvPicPr>
        <xdr:cNvPr id="616" name="BEx3MV5HJIRR9J4AR8MJV2GCSK0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1422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1048</xdr:row>
      <xdr:rowOff>0</xdr:rowOff>
    </xdr:from>
    <xdr:to>
      <xdr:col>4</xdr:col>
      <xdr:colOff>314325</xdr:colOff>
      <xdr:row>1048</xdr:row>
      <xdr:rowOff>123825</xdr:rowOff>
    </xdr:to>
    <xdr:pic>
      <xdr:nvPicPr>
        <xdr:cNvPr id="617" name="BExU0ZPJ0GW6ZCMKR5TKL3GIL26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1551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1050</xdr:row>
      <xdr:rowOff>0</xdr:rowOff>
    </xdr:from>
    <xdr:to>
      <xdr:col>4</xdr:col>
      <xdr:colOff>314325</xdr:colOff>
      <xdr:row>1050</xdr:row>
      <xdr:rowOff>123825</xdr:rowOff>
    </xdr:to>
    <xdr:pic>
      <xdr:nvPicPr>
        <xdr:cNvPr id="618" name="BEx9HX8OYXFE4WVC9KY8Y9727AT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1810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1053</xdr:row>
      <xdr:rowOff>0</xdr:rowOff>
    </xdr:from>
    <xdr:to>
      <xdr:col>4</xdr:col>
      <xdr:colOff>400050</xdr:colOff>
      <xdr:row>1053</xdr:row>
      <xdr:rowOff>123825</xdr:rowOff>
    </xdr:to>
    <xdr:pic>
      <xdr:nvPicPr>
        <xdr:cNvPr id="619" name="BExKPB3GUSSLAWL46KDKP2VY8YU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2199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1055</xdr:row>
      <xdr:rowOff>0</xdr:rowOff>
    </xdr:from>
    <xdr:to>
      <xdr:col>4</xdr:col>
      <xdr:colOff>400050</xdr:colOff>
      <xdr:row>1055</xdr:row>
      <xdr:rowOff>123825</xdr:rowOff>
    </xdr:to>
    <xdr:pic>
      <xdr:nvPicPr>
        <xdr:cNvPr id="620" name="BExIW9B159KSBBRN5MYBM6ATPYK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2458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1058</xdr:row>
      <xdr:rowOff>0</xdr:rowOff>
    </xdr:from>
    <xdr:to>
      <xdr:col>4</xdr:col>
      <xdr:colOff>400050</xdr:colOff>
      <xdr:row>1058</xdr:row>
      <xdr:rowOff>123825</xdr:rowOff>
    </xdr:to>
    <xdr:pic>
      <xdr:nvPicPr>
        <xdr:cNvPr id="621" name="BExBE69I32EP9DRSG63E0D9HJAI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2846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1059</xdr:row>
      <xdr:rowOff>0</xdr:rowOff>
    </xdr:from>
    <xdr:to>
      <xdr:col>4</xdr:col>
      <xdr:colOff>314325</xdr:colOff>
      <xdr:row>1059</xdr:row>
      <xdr:rowOff>123825</xdr:rowOff>
    </xdr:to>
    <xdr:pic>
      <xdr:nvPicPr>
        <xdr:cNvPr id="622" name="BEx3LB40I9PASFUBEMPNWJP9L9H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2976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1060</xdr:row>
      <xdr:rowOff>0</xdr:rowOff>
    </xdr:from>
    <xdr:to>
      <xdr:col>4</xdr:col>
      <xdr:colOff>228600</xdr:colOff>
      <xdr:row>1060</xdr:row>
      <xdr:rowOff>123825</xdr:rowOff>
    </xdr:to>
    <xdr:pic>
      <xdr:nvPicPr>
        <xdr:cNvPr id="623" name="BExGQCMYD53BND4TYM8RQ0T0B4M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93106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1061</xdr:row>
      <xdr:rowOff>0</xdr:rowOff>
    </xdr:from>
    <xdr:to>
      <xdr:col>4</xdr:col>
      <xdr:colOff>142875</xdr:colOff>
      <xdr:row>1061</xdr:row>
      <xdr:rowOff>123825</xdr:rowOff>
    </xdr:to>
    <xdr:pic>
      <xdr:nvPicPr>
        <xdr:cNvPr id="624" name="BExO6I5APTHXV82M1UYBSE1ILAY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93235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1062</xdr:row>
      <xdr:rowOff>0</xdr:rowOff>
    </xdr:from>
    <xdr:to>
      <xdr:col>2</xdr:col>
      <xdr:colOff>314325</xdr:colOff>
      <xdr:row>1062</xdr:row>
      <xdr:rowOff>123825</xdr:rowOff>
    </xdr:to>
    <xdr:pic>
      <xdr:nvPicPr>
        <xdr:cNvPr id="625" name="BExMD9X056PJQKYOWCZ6PQ7OC0C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193365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1062</xdr:row>
      <xdr:rowOff>0</xdr:rowOff>
    </xdr:from>
    <xdr:to>
      <xdr:col>4</xdr:col>
      <xdr:colOff>571500</xdr:colOff>
      <xdr:row>1062</xdr:row>
      <xdr:rowOff>123825</xdr:rowOff>
    </xdr:to>
    <xdr:pic>
      <xdr:nvPicPr>
        <xdr:cNvPr id="626" name="BExO70A0CX70OVADIL33QZBCQAR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93365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1063</xdr:row>
      <xdr:rowOff>0</xdr:rowOff>
    </xdr:from>
    <xdr:to>
      <xdr:col>4</xdr:col>
      <xdr:colOff>571500</xdr:colOff>
      <xdr:row>1063</xdr:row>
      <xdr:rowOff>123825</xdr:rowOff>
    </xdr:to>
    <xdr:pic>
      <xdr:nvPicPr>
        <xdr:cNvPr id="627" name="BExIRBQL74EN5Y4VLXEY9HID5LG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93494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1064</xdr:row>
      <xdr:rowOff>0</xdr:rowOff>
    </xdr:from>
    <xdr:to>
      <xdr:col>4</xdr:col>
      <xdr:colOff>485775</xdr:colOff>
      <xdr:row>1064</xdr:row>
      <xdr:rowOff>123825</xdr:rowOff>
    </xdr:to>
    <xdr:pic>
      <xdr:nvPicPr>
        <xdr:cNvPr id="628" name="BExY21UDO6VRFN6LJSMWUURO0C1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36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1065</xdr:row>
      <xdr:rowOff>0</xdr:rowOff>
    </xdr:from>
    <xdr:to>
      <xdr:col>4</xdr:col>
      <xdr:colOff>571500</xdr:colOff>
      <xdr:row>1065</xdr:row>
      <xdr:rowOff>123825</xdr:rowOff>
    </xdr:to>
    <xdr:pic>
      <xdr:nvPicPr>
        <xdr:cNvPr id="629" name="BExU147D81TPRCEN1CGS0P61L0S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93753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1066</xdr:row>
      <xdr:rowOff>0</xdr:rowOff>
    </xdr:from>
    <xdr:to>
      <xdr:col>4</xdr:col>
      <xdr:colOff>485775</xdr:colOff>
      <xdr:row>1066</xdr:row>
      <xdr:rowOff>123825</xdr:rowOff>
    </xdr:to>
    <xdr:pic>
      <xdr:nvPicPr>
        <xdr:cNvPr id="630" name="BExINCS2HNS4RP9UCFLZPM20JSR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3883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1071</xdr:row>
      <xdr:rowOff>0</xdr:rowOff>
    </xdr:from>
    <xdr:to>
      <xdr:col>4</xdr:col>
      <xdr:colOff>485775</xdr:colOff>
      <xdr:row>1071</xdr:row>
      <xdr:rowOff>123825</xdr:rowOff>
    </xdr:to>
    <xdr:pic>
      <xdr:nvPicPr>
        <xdr:cNvPr id="631" name="BExXN7MPC0O5SKF89SS4YEK3B4T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4530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1072</xdr:row>
      <xdr:rowOff>0</xdr:rowOff>
    </xdr:from>
    <xdr:to>
      <xdr:col>4</xdr:col>
      <xdr:colOff>400050</xdr:colOff>
      <xdr:row>1072</xdr:row>
      <xdr:rowOff>123825</xdr:rowOff>
    </xdr:to>
    <xdr:pic>
      <xdr:nvPicPr>
        <xdr:cNvPr id="632" name="BExU4PDIZJHLMWK8FOGZOAGD6YB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4660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1076</xdr:row>
      <xdr:rowOff>0</xdr:rowOff>
    </xdr:from>
    <xdr:to>
      <xdr:col>4</xdr:col>
      <xdr:colOff>485775</xdr:colOff>
      <xdr:row>1076</xdr:row>
      <xdr:rowOff>123825</xdr:rowOff>
    </xdr:to>
    <xdr:pic>
      <xdr:nvPicPr>
        <xdr:cNvPr id="633" name="BEx3S0IM68GQECZ14U5RYK9AZE8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5178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1078</xdr:row>
      <xdr:rowOff>0</xdr:rowOff>
    </xdr:from>
    <xdr:to>
      <xdr:col>4</xdr:col>
      <xdr:colOff>485775</xdr:colOff>
      <xdr:row>1078</xdr:row>
      <xdr:rowOff>123825</xdr:rowOff>
    </xdr:to>
    <xdr:pic>
      <xdr:nvPicPr>
        <xdr:cNvPr id="634" name="BExU8NFHC2LJ8NVH3QLAXT0ZRZP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5437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1080</xdr:row>
      <xdr:rowOff>0</xdr:rowOff>
    </xdr:from>
    <xdr:to>
      <xdr:col>4</xdr:col>
      <xdr:colOff>485775</xdr:colOff>
      <xdr:row>1080</xdr:row>
      <xdr:rowOff>123825</xdr:rowOff>
    </xdr:to>
    <xdr:pic>
      <xdr:nvPicPr>
        <xdr:cNvPr id="635" name="BExCX6WUH680KO2I6ND7V3724NX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195696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1081</xdr:row>
      <xdr:rowOff>0</xdr:rowOff>
    </xdr:from>
    <xdr:to>
      <xdr:col>4</xdr:col>
      <xdr:colOff>400050</xdr:colOff>
      <xdr:row>1081</xdr:row>
      <xdr:rowOff>123825</xdr:rowOff>
    </xdr:to>
    <xdr:pic>
      <xdr:nvPicPr>
        <xdr:cNvPr id="636" name="BEx5QBPQZHSMOCWGC6WXA6C9AXH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5826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1082</xdr:row>
      <xdr:rowOff>0</xdr:rowOff>
    </xdr:from>
    <xdr:to>
      <xdr:col>4</xdr:col>
      <xdr:colOff>314325</xdr:colOff>
      <xdr:row>1082</xdr:row>
      <xdr:rowOff>123825</xdr:rowOff>
    </xdr:to>
    <xdr:pic>
      <xdr:nvPicPr>
        <xdr:cNvPr id="637" name="BExIG6QI3JEF8PA7TPRRGM20EJ4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5955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1090</xdr:row>
      <xdr:rowOff>0</xdr:rowOff>
    </xdr:from>
    <xdr:to>
      <xdr:col>4</xdr:col>
      <xdr:colOff>400050</xdr:colOff>
      <xdr:row>1090</xdr:row>
      <xdr:rowOff>123825</xdr:rowOff>
    </xdr:to>
    <xdr:pic>
      <xdr:nvPicPr>
        <xdr:cNvPr id="638" name="BExMO4Q1QMRR9EK5XF8Y2Z3CDTV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6992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1091</xdr:row>
      <xdr:rowOff>0</xdr:rowOff>
    </xdr:from>
    <xdr:to>
      <xdr:col>4</xdr:col>
      <xdr:colOff>314325</xdr:colOff>
      <xdr:row>1091</xdr:row>
      <xdr:rowOff>123825</xdr:rowOff>
    </xdr:to>
    <xdr:pic>
      <xdr:nvPicPr>
        <xdr:cNvPr id="639" name="BExB3NW4DHXGHSFRZHYECYRL657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7121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1094</xdr:row>
      <xdr:rowOff>0</xdr:rowOff>
    </xdr:from>
    <xdr:to>
      <xdr:col>4</xdr:col>
      <xdr:colOff>314325</xdr:colOff>
      <xdr:row>1094</xdr:row>
      <xdr:rowOff>123825</xdr:rowOff>
    </xdr:to>
    <xdr:pic>
      <xdr:nvPicPr>
        <xdr:cNvPr id="640" name="BEx5FQCHSK0PKTJB7H429BOFSG9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7510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1096</xdr:row>
      <xdr:rowOff>0</xdr:rowOff>
    </xdr:from>
    <xdr:to>
      <xdr:col>4</xdr:col>
      <xdr:colOff>314325</xdr:colOff>
      <xdr:row>1096</xdr:row>
      <xdr:rowOff>123825</xdr:rowOff>
    </xdr:to>
    <xdr:pic>
      <xdr:nvPicPr>
        <xdr:cNvPr id="641" name="BExW7WCDO6WKHX8PNL61B3BUA1M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7769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1099</xdr:row>
      <xdr:rowOff>0</xdr:rowOff>
    </xdr:from>
    <xdr:to>
      <xdr:col>4</xdr:col>
      <xdr:colOff>314325</xdr:colOff>
      <xdr:row>1099</xdr:row>
      <xdr:rowOff>123825</xdr:rowOff>
    </xdr:to>
    <xdr:pic>
      <xdr:nvPicPr>
        <xdr:cNvPr id="642" name="BEx02D9R402OM5RJUVFXV38J5LU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8158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1104</xdr:row>
      <xdr:rowOff>0</xdr:rowOff>
    </xdr:from>
    <xdr:to>
      <xdr:col>4</xdr:col>
      <xdr:colOff>400050</xdr:colOff>
      <xdr:row>1104</xdr:row>
      <xdr:rowOff>123825</xdr:rowOff>
    </xdr:to>
    <xdr:pic>
      <xdr:nvPicPr>
        <xdr:cNvPr id="643" name="BExU6AGW7XN98AHLZOYJVJUAAM4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8805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1106</xdr:row>
      <xdr:rowOff>0</xdr:rowOff>
    </xdr:from>
    <xdr:to>
      <xdr:col>4</xdr:col>
      <xdr:colOff>400050</xdr:colOff>
      <xdr:row>1106</xdr:row>
      <xdr:rowOff>123825</xdr:rowOff>
    </xdr:to>
    <xdr:pic>
      <xdr:nvPicPr>
        <xdr:cNvPr id="644" name="BExIUC2SQTO0LM88POQJX2AM8YT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99064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1107</xdr:row>
      <xdr:rowOff>0</xdr:rowOff>
    </xdr:from>
    <xdr:to>
      <xdr:col>4</xdr:col>
      <xdr:colOff>314325</xdr:colOff>
      <xdr:row>1107</xdr:row>
      <xdr:rowOff>123825</xdr:rowOff>
    </xdr:to>
    <xdr:pic>
      <xdr:nvPicPr>
        <xdr:cNvPr id="645" name="BExCV4QMU91XNV52TXGQXGS5EZL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9194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1109</xdr:row>
      <xdr:rowOff>0</xdr:rowOff>
    </xdr:from>
    <xdr:to>
      <xdr:col>4</xdr:col>
      <xdr:colOff>314325</xdr:colOff>
      <xdr:row>1109</xdr:row>
      <xdr:rowOff>123825</xdr:rowOff>
    </xdr:to>
    <xdr:pic>
      <xdr:nvPicPr>
        <xdr:cNvPr id="646" name="BEx3NLTRM89JGIRMJW3IM4JETVW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199453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1110</xdr:row>
      <xdr:rowOff>0</xdr:rowOff>
    </xdr:from>
    <xdr:to>
      <xdr:col>4</xdr:col>
      <xdr:colOff>228600</xdr:colOff>
      <xdr:row>1110</xdr:row>
      <xdr:rowOff>123825</xdr:rowOff>
    </xdr:to>
    <xdr:pic>
      <xdr:nvPicPr>
        <xdr:cNvPr id="647" name="BEx7IWPXLKS0BQD2H9MFX9SPOMF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199583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1111</xdr:row>
      <xdr:rowOff>0</xdr:rowOff>
    </xdr:from>
    <xdr:to>
      <xdr:col>4</xdr:col>
      <xdr:colOff>142875</xdr:colOff>
      <xdr:row>1111</xdr:row>
      <xdr:rowOff>123825</xdr:rowOff>
    </xdr:to>
    <xdr:pic>
      <xdr:nvPicPr>
        <xdr:cNvPr id="648" name="BEx9E3DN5Q83LB5MUCDBNB9XCPH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199712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1112</xdr:row>
      <xdr:rowOff>0</xdr:rowOff>
    </xdr:from>
    <xdr:to>
      <xdr:col>2</xdr:col>
      <xdr:colOff>314325</xdr:colOff>
      <xdr:row>1112</xdr:row>
      <xdr:rowOff>123825</xdr:rowOff>
    </xdr:to>
    <xdr:pic>
      <xdr:nvPicPr>
        <xdr:cNvPr id="649" name="BEx9B8QEX4Q8D4EX1N4QV0N6VY4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199842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1112</xdr:row>
      <xdr:rowOff>0</xdr:rowOff>
    </xdr:from>
    <xdr:to>
      <xdr:col>4</xdr:col>
      <xdr:colOff>571500</xdr:colOff>
      <xdr:row>1112</xdr:row>
      <xdr:rowOff>123825</xdr:rowOff>
    </xdr:to>
    <xdr:pic>
      <xdr:nvPicPr>
        <xdr:cNvPr id="650" name="BExB5H2SHJIDQ0MRAI1WRB30OS8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99842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1113</xdr:row>
      <xdr:rowOff>0</xdr:rowOff>
    </xdr:from>
    <xdr:to>
      <xdr:col>4</xdr:col>
      <xdr:colOff>571500</xdr:colOff>
      <xdr:row>1113</xdr:row>
      <xdr:rowOff>123825</xdr:rowOff>
    </xdr:to>
    <xdr:pic>
      <xdr:nvPicPr>
        <xdr:cNvPr id="651" name="BExILQHKMTAVR5WDA27ZQ17YNA3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199971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1114</xdr:row>
      <xdr:rowOff>0</xdr:rowOff>
    </xdr:from>
    <xdr:to>
      <xdr:col>4</xdr:col>
      <xdr:colOff>571500</xdr:colOff>
      <xdr:row>1114</xdr:row>
      <xdr:rowOff>123825</xdr:rowOff>
    </xdr:to>
    <xdr:pic>
      <xdr:nvPicPr>
        <xdr:cNvPr id="652" name="BExUDJI5VRT6ACL79C2U75GV5W3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0010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1115</xdr:row>
      <xdr:rowOff>0</xdr:rowOff>
    </xdr:from>
    <xdr:to>
      <xdr:col>4</xdr:col>
      <xdr:colOff>571500</xdr:colOff>
      <xdr:row>1115</xdr:row>
      <xdr:rowOff>123825</xdr:rowOff>
    </xdr:to>
    <xdr:pic>
      <xdr:nvPicPr>
        <xdr:cNvPr id="653" name="BEx95397LQFHJW544MUWNBLDUT4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00230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1116</xdr:row>
      <xdr:rowOff>0</xdr:rowOff>
    </xdr:from>
    <xdr:to>
      <xdr:col>4</xdr:col>
      <xdr:colOff>485775</xdr:colOff>
      <xdr:row>1116</xdr:row>
      <xdr:rowOff>123825</xdr:rowOff>
    </xdr:to>
    <xdr:pic>
      <xdr:nvPicPr>
        <xdr:cNvPr id="654" name="BExB4SYCE1QA42C3IDAJT1T8GYY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00360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1117</xdr:row>
      <xdr:rowOff>0</xdr:rowOff>
    </xdr:from>
    <xdr:to>
      <xdr:col>4</xdr:col>
      <xdr:colOff>571500</xdr:colOff>
      <xdr:row>1117</xdr:row>
      <xdr:rowOff>123825</xdr:rowOff>
    </xdr:to>
    <xdr:pic>
      <xdr:nvPicPr>
        <xdr:cNvPr id="655" name="BExUAJ0INRKMDHVFV5OA8EN8WTD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00489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1118</xdr:row>
      <xdr:rowOff>0</xdr:rowOff>
    </xdr:from>
    <xdr:to>
      <xdr:col>4</xdr:col>
      <xdr:colOff>571500</xdr:colOff>
      <xdr:row>1118</xdr:row>
      <xdr:rowOff>123825</xdr:rowOff>
    </xdr:to>
    <xdr:pic>
      <xdr:nvPicPr>
        <xdr:cNvPr id="656" name="BExKNCD8OLDKLTD6HSAS2DPLSQV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00619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1119</xdr:row>
      <xdr:rowOff>0</xdr:rowOff>
    </xdr:from>
    <xdr:to>
      <xdr:col>4</xdr:col>
      <xdr:colOff>571500</xdr:colOff>
      <xdr:row>1119</xdr:row>
      <xdr:rowOff>123825</xdr:rowOff>
    </xdr:to>
    <xdr:pic>
      <xdr:nvPicPr>
        <xdr:cNvPr id="657" name="BExU9G1U4C3W2DPUC6VPJ17X6YG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00748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1120</xdr:row>
      <xdr:rowOff>0</xdr:rowOff>
    </xdr:from>
    <xdr:to>
      <xdr:col>4</xdr:col>
      <xdr:colOff>485775</xdr:colOff>
      <xdr:row>1120</xdr:row>
      <xdr:rowOff>123825</xdr:rowOff>
    </xdr:to>
    <xdr:pic>
      <xdr:nvPicPr>
        <xdr:cNvPr id="658" name="BExMOG42KN28XOM3EAY1XRA4JV2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00878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1127</xdr:row>
      <xdr:rowOff>0</xdr:rowOff>
    </xdr:from>
    <xdr:to>
      <xdr:col>4</xdr:col>
      <xdr:colOff>485775</xdr:colOff>
      <xdr:row>1127</xdr:row>
      <xdr:rowOff>123825</xdr:rowOff>
    </xdr:to>
    <xdr:pic>
      <xdr:nvPicPr>
        <xdr:cNvPr id="659" name="BExOFN7U7YQJQJ57WJPLY5AO0YR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01785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1128</xdr:row>
      <xdr:rowOff>0</xdr:rowOff>
    </xdr:from>
    <xdr:to>
      <xdr:col>4</xdr:col>
      <xdr:colOff>400050</xdr:colOff>
      <xdr:row>1128</xdr:row>
      <xdr:rowOff>123825</xdr:rowOff>
    </xdr:to>
    <xdr:pic>
      <xdr:nvPicPr>
        <xdr:cNvPr id="660" name="BEx95F3B3PU3F2WWSXIDF0YSKVI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01914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1135</xdr:row>
      <xdr:rowOff>0</xdr:rowOff>
    </xdr:from>
    <xdr:to>
      <xdr:col>4</xdr:col>
      <xdr:colOff>485775</xdr:colOff>
      <xdr:row>1135</xdr:row>
      <xdr:rowOff>123825</xdr:rowOff>
    </xdr:to>
    <xdr:pic>
      <xdr:nvPicPr>
        <xdr:cNvPr id="661" name="BExS63OSMQ9OJSAF877WVO6348R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02821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1138</xdr:row>
      <xdr:rowOff>0</xdr:rowOff>
    </xdr:from>
    <xdr:to>
      <xdr:col>4</xdr:col>
      <xdr:colOff>485775</xdr:colOff>
      <xdr:row>1138</xdr:row>
      <xdr:rowOff>123825</xdr:rowOff>
    </xdr:to>
    <xdr:pic>
      <xdr:nvPicPr>
        <xdr:cNvPr id="662" name="BEx7GTSP3NID683TMPPOEYR1SQ6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03210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1141</xdr:row>
      <xdr:rowOff>0</xdr:rowOff>
    </xdr:from>
    <xdr:to>
      <xdr:col>4</xdr:col>
      <xdr:colOff>485775</xdr:colOff>
      <xdr:row>1141</xdr:row>
      <xdr:rowOff>123825</xdr:rowOff>
    </xdr:to>
    <xdr:pic>
      <xdr:nvPicPr>
        <xdr:cNvPr id="663" name="BExOEEEVF84O5RISGH1RVOZBWVW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03598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1142</xdr:row>
      <xdr:rowOff>0</xdr:rowOff>
    </xdr:from>
    <xdr:to>
      <xdr:col>4</xdr:col>
      <xdr:colOff>400050</xdr:colOff>
      <xdr:row>1142</xdr:row>
      <xdr:rowOff>123825</xdr:rowOff>
    </xdr:to>
    <xdr:pic>
      <xdr:nvPicPr>
        <xdr:cNvPr id="664" name="BExU4JJ26MM6CFUNVK06UDTIAXV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03728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1143</xdr:row>
      <xdr:rowOff>0</xdr:rowOff>
    </xdr:from>
    <xdr:to>
      <xdr:col>4</xdr:col>
      <xdr:colOff>314325</xdr:colOff>
      <xdr:row>1143</xdr:row>
      <xdr:rowOff>123825</xdr:rowOff>
    </xdr:to>
    <xdr:pic>
      <xdr:nvPicPr>
        <xdr:cNvPr id="665" name="BEx1GBJUE9B5CKTIPGAY0LHIRCY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3857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1157</xdr:row>
      <xdr:rowOff>0</xdr:rowOff>
    </xdr:from>
    <xdr:to>
      <xdr:col>4</xdr:col>
      <xdr:colOff>400050</xdr:colOff>
      <xdr:row>1157</xdr:row>
      <xdr:rowOff>123825</xdr:rowOff>
    </xdr:to>
    <xdr:pic>
      <xdr:nvPicPr>
        <xdr:cNvPr id="666" name="BExF63BQU86GNR8LKT85J8VN7ME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05671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1158</xdr:row>
      <xdr:rowOff>0</xdr:rowOff>
    </xdr:from>
    <xdr:to>
      <xdr:col>4</xdr:col>
      <xdr:colOff>314325</xdr:colOff>
      <xdr:row>1158</xdr:row>
      <xdr:rowOff>123825</xdr:rowOff>
    </xdr:to>
    <xdr:pic>
      <xdr:nvPicPr>
        <xdr:cNvPr id="667" name="BExKF50H6DL8RGJH4TFQQ5HIS28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5800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1164</xdr:row>
      <xdr:rowOff>0</xdr:rowOff>
    </xdr:from>
    <xdr:to>
      <xdr:col>4</xdr:col>
      <xdr:colOff>314325</xdr:colOff>
      <xdr:row>1164</xdr:row>
      <xdr:rowOff>123825</xdr:rowOff>
    </xdr:to>
    <xdr:pic>
      <xdr:nvPicPr>
        <xdr:cNvPr id="668" name="BExVUF4SD34ZNQQIHGOTXXXXOZT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6578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1177</xdr:row>
      <xdr:rowOff>0</xdr:rowOff>
    </xdr:from>
    <xdr:to>
      <xdr:col>4</xdr:col>
      <xdr:colOff>400050</xdr:colOff>
      <xdr:row>1177</xdr:row>
      <xdr:rowOff>123825</xdr:rowOff>
    </xdr:to>
    <xdr:pic>
      <xdr:nvPicPr>
        <xdr:cNvPr id="669" name="BExQ3VMOLCBQOFV43NINM4PN6PB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08262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1184</xdr:row>
      <xdr:rowOff>0</xdr:rowOff>
    </xdr:from>
    <xdr:to>
      <xdr:col>4</xdr:col>
      <xdr:colOff>400050</xdr:colOff>
      <xdr:row>1184</xdr:row>
      <xdr:rowOff>123825</xdr:rowOff>
    </xdr:to>
    <xdr:pic>
      <xdr:nvPicPr>
        <xdr:cNvPr id="670" name="BEx9H3Q03UQ2XJ8CVWIEAPHD5FY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09169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1185</xdr:row>
      <xdr:rowOff>0</xdr:rowOff>
    </xdr:from>
    <xdr:to>
      <xdr:col>4</xdr:col>
      <xdr:colOff>314325</xdr:colOff>
      <xdr:row>1185</xdr:row>
      <xdr:rowOff>123825</xdr:rowOff>
    </xdr:to>
    <xdr:pic>
      <xdr:nvPicPr>
        <xdr:cNvPr id="671" name="BExIS7I4GVRG5RXKRS2AGYO2O82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9298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1187</xdr:row>
      <xdr:rowOff>0</xdr:rowOff>
    </xdr:from>
    <xdr:to>
      <xdr:col>4</xdr:col>
      <xdr:colOff>314325</xdr:colOff>
      <xdr:row>1187</xdr:row>
      <xdr:rowOff>123825</xdr:rowOff>
    </xdr:to>
    <xdr:pic>
      <xdr:nvPicPr>
        <xdr:cNvPr id="672" name="BEx3EK1WE9R9YPWVD4QKV11TWQS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9557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1190</xdr:row>
      <xdr:rowOff>0</xdr:rowOff>
    </xdr:from>
    <xdr:to>
      <xdr:col>4</xdr:col>
      <xdr:colOff>314325</xdr:colOff>
      <xdr:row>1190</xdr:row>
      <xdr:rowOff>123825</xdr:rowOff>
    </xdr:to>
    <xdr:pic>
      <xdr:nvPicPr>
        <xdr:cNvPr id="673" name="BExVUWIKJHPL17LSHJPK3BFTKO7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09946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1199</xdr:row>
      <xdr:rowOff>0</xdr:rowOff>
    </xdr:from>
    <xdr:to>
      <xdr:col>4</xdr:col>
      <xdr:colOff>314325</xdr:colOff>
      <xdr:row>1199</xdr:row>
      <xdr:rowOff>123825</xdr:rowOff>
    </xdr:to>
    <xdr:pic>
      <xdr:nvPicPr>
        <xdr:cNvPr id="674" name="BExXWYKPHKD43Z2WHR9M2GE19P7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1112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1206</xdr:row>
      <xdr:rowOff>0</xdr:rowOff>
    </xdr:from>
    <xdr:to>
      <xdr:col>4</xdr:col>
      <xdr:colOff>400050</xdr:colOff>
      <xdr:row>1206</xdr:row>
      <xdr:rowOff>123825</xdr:rowOff>
    </xdr:to>
    <xdr:pic>
      <xdr:nvPicPr>
        <xdr:cNvPr id="675" name="BEx3AUOOTAKE64NVOBQKMCTESM1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2018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1210</xdr:row>
      <xdr:rowOff>0</xdr:rowOff>
    </xdr:from>
    <xdr:to>
      <xdr:col>4</xdr:col>
      <xdr:colOff>400050</xdr:colOff>
      <xdr:row>1210</xdr:row>
      <xdr:rowOff>123825</xdr:rowOff>
    </xdr:to>
    <xdr:pic>
      <xdr:nvPicPr>
        <xdr:cNvPr id="676" name="BExS8OFY9E8NU2AGDVC6S5YKTYL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2537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1213</xdr:row>
      <xdr:rowOff>0</xdr:rowOff>
    </xdr:from>
    <xdr:to>
      <xdr:col>4</xdr:col>
      <xdr:colOff>400050</xdr:colOff>
      <xdr:row>1213</xdr:row>
      <xdr:rowOff>123825</xdr:rowOff>
    </xdr:to>
    <xdr:pic>
      <xdr:nvPicPr>
        <xdr:cNvPr id="677" name="BEx5KU28N5P0OUJRMG8IJ49H261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2925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1214</xdr:row>
      <xdr:rowOff>0</xdr:rowOff>
    </xdr:from>
    <xdr:to>
      <xdr:col>4</xdr:col>
      <xdr:colOff>314325</xdr:colOff>
      <xdr:row>1214</xdr:row>
      <xdr:rowOff>123825</xdr:rowOff>
    </xdr:to>
    <xdr:pic>
      <xdr:nvPicPr>
        <xdr:cNvPr id="678" name="BEx03DDUMK1SQFHCECJJFEFZGID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3055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1216</xdr:row>
      <xdr:rowOff>0</xdr:rowOff>
    </xdr:from>
    <xdr:to>
      <xdr:col>4</xdr:col>
      <xdr:colOff>314325</xdr:colOff>
      <xdr:row>1216</xdr:row>
      <xdr:rowOff>123825</xdr:rowOff>
    </xdr:to>
    <xdr:pic>
      <xdr:nvPicPr>
        <xdr:cNvPr id="679" name="BExEQJHNJNLWMLJP9B4YBET8JC5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3314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1218</xdr:row>
      <xdr:rowOff>0</xdr:rowOff>
    </xdr:from>
    <xdr:to>
      <xdr:col>4</xdr:col>
      <xdr:colOff>314325</xdr:colOff>
      <xdr:row>1218</xdr:row>
      <xdr:rowOff>123825</xdr:rowOff>
    </xdr:to>
    <xdr:pic>
      <xdr:nvPicPr>
        <xdr:cNvPr id="680" name="BExGYZKMH681IUXJGVFJBI9MAKK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3573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1219</xdr:row>
      <xdr:rowOff>0</xdr:rowOff>
    </xdr:from>
    <xdr:to>
      <xdr:col>4</xdr:col>
      <xdr:colOff>228600</xdr:colOff>
      <xdr:row>1219</xdr:row>
      <xdr:rowOff>123825</xdr:rowOff>
    </xdr:to>
    <xdr:pic>
      <xdr:nvPicPr>
        <xdr:cNvPr id="681" name="BExKPLVV63NK08N23A35FXK9OVU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13702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1220</xdr:row>
      <xdr:rowOff>0</xdr:rowOff>
    </xdr:from>
    <xdr:to>
      <xdr:col>4</xdr:col>
      <xdr:colOff>142875</xdr:colOff>
      <xdr:row>1220</xdr:row>
      <xdr:rowOff>123825</xdr:rowOff>
    </xdr:to>
    <xdr:pic>
      <xdr:nvPicPr>
        <xdr:cNvPr id="682" name="BEx3AIEAA83TK3P6HJKLBSUGV7M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13832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1221</xdr:row>
      <xdr:rowOff>0</xdr:rowOff>
    </xdr:from>
    <xdr:to>
      <xdr:col>2</xdr:col>
      <xdr:colOff>314325</xdr:colOff>
      <xdr:row>1221</xdr:row>
      <xdr:rowOff>123825</xdr:rowOff>
    </xdr:to>
    <xdr:pic>
      <xdr:nvPicPr>
        <xdr:cNvPr id="683" name="BExXPTVT5OWXBJKBHT40VMPSR1M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213961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1221</xdr:row>
      <xdr:rowOff>0</xdr:rowOff>
    </xdr:from>
    <xdr:to>
      <xdr:col>4</xdr:col>
      <xdr:colOff>571500</xdr:colOff>
      <xdr:row>1221</xdr:row>
      <xdr:rowOff>123825</xdr:rowOff>
    </xdr:to>
    <xdr:pic>
      <xdr:nvPicPr>
        <xdr:cNvPr id="684" name="BExU1OQCIKGH8O22GF02B9KAYJD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13961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1222</xdr:row>
      <xdr:rowOff>0</xdr:rowOff>
    </xdr:from>
    <xdr:to>
      <xdr:col>4</xdr:col>
      <xdr:colOff>571500</xdr:colOff>
      <xdr:row>1222</xdr:row>
      <xdr:rowOff>123825</xdr:rowOff>
    </xdr:to>
    <xdr:pic>
      <xdr:nvPicPr>
        <xdr:cNvPr id="685" name="BExW68EMX3CQTUUU4LMH79ZIUTS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14091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1223</xdr:row>
      <xdr:rowOff>0</xdr:rowOff>
    </xdr:from>
    <xdr:to>
      <xdr:col>4</xdr:col>
      <xdr:colOff>485775</xdr:colOff>
      <xdr:row>1223</xdr:row>
      <xdr:rowOff>123825</xdr:rowOff>
    </xdr:to>
    <xdr:pic>
      <xdr:nvPicPr>
        <xdr:cNvPr id="686" name="BEx5G6J5PB6OVIALFGOJ9YUPQ8W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4221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1224</xdr:row>
      <xdr:rowOff>0</xdr:rowOff>
    </xdr:from>
    <xdr:to>
      <xdr:col>4</xdr:col>
      <xdr:colOff>571500</xdr:colOff>
      <xdr:row>1224</xdr:row>
      <xdr:rowOff>123825</xdr:rowOff>
    </xdr:to>
    <xdr:pic>
      <xdr:nvPicPr>
        <xdr:cNvPr id="687" name="BExKNV3HSQCNHH4VEZ6H9TTM962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14350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1225</xdr:row>
      <xdr:rowOff>0</xdr:rowOff>
    </xdr:from>
    <xdr:to>
      <xdr:col>4</xdr:col>
      <xdr:colOff>571500</xdr:colOff>
      <xdr:row>1225</xdr:row>
      <xdr:rowOff>123825</xdr:rowOff>
    </xdr:to>
    <xdr:pic>
      <xdr:nvPicPr>
        <xdr:cNvPr id="688" name="BEx1QSQ3WB642W4TX74P6TMCL4Y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14480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1226</xdr:row>
      <xdr:rowOff>0</xdr:rowOff>
    </xdr:from>
    <xdr:to>
      <xdr:col>4</xdr:col>
      <xdr:colOff>485775</xdr:colOff>
      <xdr:row>1226</xdr:row>
      <xdr:rowOff>123825</xdr:rowOff>
    </xdr:to>
    <xdr:pic>
      <xdr:nvPicPr>
        <xdr:cNvPr id="689" name="BExKFL1RQXQJJ9LOJ4VBML8F7WQ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4609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1231</xdr:row>
      <xdr:rowOff>0</xdr:rowOff>
    </xdr:from>
    <xdr:to>
      <xdr:col>4</xdr:col>
      <xdr:colOff>485775</xdr:colOff>
      <xdr:row>1231</xdr:row>
      <xdr:rowOff>123825</xdr:rowOff>
    </xdr:to>
    <xdr:pic>
      <xdr:nvPicPr>
        <xdr:cNvPr id="690" name="BExW8O7UT9ELTK6RZTRD539Z5BF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5257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1232</xdr:row>
      <xdr:rowOff>0</xdr:rowOff>
    </xdr:from>
    <xdr:to>
      <xdr:col>4</xdr:col>
      <xdr:colOff>400050</xdr:colOff>
      <xdr:row>1232</xdr:row>
      <xdr:rowOff>123825</xdr:rowOff>
    </xdr:to>
    <xdr:pic>
      <xdr:nvPicPr>
        <xdr:cNvPr id="691" name="BEx5IFWAZ8ZU6UPZJXF9DD9LQN4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5386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1239</xdr:row>
      <xdr:rowOff>0</xdr:rowOff>
    </xdr:from>
    <xdr:to>
      <xdr:col>4</xdr:col>
      <xdr:colOff>485775</xdr:colOff>
      <xdr:row>1239</xdr:row>
      <xdr:rowOff>123825</xdr:rowOff>
    </xdr:to>
    <xdr:pic>
      <xdr:nvPicPr>
        <xdr:cNvPr id="692" name="BExCXTUBKYHWIB3R3F6QBRQQ4ZU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629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1242</xdr:row>
      <xdr:rowOff>0</xdr:rowOff>
    </xdr:from>
    <xdr:to>
      <xdr:col>4</xdr:col>
      <xdr:colOff>485775</xdr:colOff>
      <xdr:row>1242</xdr:row>
      <xdr:rowOff>123825</xdr:rowOff>
    </xdr:to>
    <xdr:pic>
      <xdr:nvPicPr>
        <xdr:cNvPr id="693" name="BExSE38W5CB49EKQAGO3EXGY9K8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6682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1245</xdr:row>
      <xdr:rowOff>0</xdr:rowOff>
    </xdr:from>
    <xdr:to>
      <xdr:col>4</xdr:col>
      <xdr:colOff>485775</xdr:colOff>
      <xdr:row>1245</xdr:row>
      <xdr:rowOff>123825</xdr:rowOff>
    </xdr:to>
    <xdr:pic>
      <xdr:nvPicPr>
        <xdr:cNvPr id="694" name="BExAXO9CZ0ALNJMY9IH5ML1A368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7070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1246</xdr:row>
      <xdr:rowOff>0</xdr:rowOff>
    </xdr:from>
    <xdr:to>
      <xdr:col>4</xdr:col>
      <xdr:colOff>400050</xdr:colOff>
      <xdr:row>1246</xdr:row>
      <xdr:rowOff>123825</xdr:rowOff>
    </xdr:to>
    <xdr:pic>
      <xdr:nvPicPr>
        <xdr:cNvPr id="695" name="BEx5D5FVHQNY8FVP7LNETT5MCI3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7200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1247</xdr:row>
      <xdr:rowOff>0</xdr:rowOff>
    </xdr:from>
    <xdr:to>
      <xdr:col>4</xdr:col>
      <xdr:colOff>314325</xdr:colOff>
      <xdr:row>1247</xdr:row>
      <xdr:rowOff>123825</xdr:rowOff>
    </xdr:to>
    <xdr:pic>
      <xdr:nvPicPr>
        <xdr:cNvPr id="696" name="BExS7JOQBQ1UT833OY6S23PBN0C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7330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1249</xdr:row>
      <xdr:rowOff>0</xdr:rowOff>
    </xdr:from>
    <xdr:to>
      <xdr:col>4</xdr:col>
      <xdr:colOff>485775</xdr:colOff>
      <xdr:row>1249</xdr:row>
      <xdr:rowOff>123825</xdr:rowOff>
    </xdr:to>
    <xdr:pic>
      <xdr:nvPicPr>
        <xdr:cNvPr id="697" name="BEx023OI7J4OPR3XB53DDW7LUZL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7589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1250</xdr:row>
      <xdr:rowOff>0</xdr:rowOff>
    </xdr:from>
    <xdr:to>
      <xdr:col>4</xdr:col>
      <xdr:colOff>400050</xdr:colOff>
      <xdr:row>1250</xdr:row>
      <xdr:rowOff>123825</xdr:rowOff>
    </xdr:to>
    <xdr:pic>
      <xdr:nvPicPr>
        <xdr:cNvPr id="698" name="BExKJ37X3PDH24JVPLDYRU7L7ZG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7718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1252</xdr:row>
      <xdr:rowOff>0</xdr:rowOff>
    </xdr:from>
    <xdr:to>
      <xdr:col>4</xdr:col>
      <xdr:colOff>485775</xdr:colOff>
      <xdr:row>1252</xdr:row>
      <xdr:rowOff>123825</xdr:rowOff>
    </xdr:to>
    <xdr:pic>
      <xdr:nvPicPr>
        <xdr:cNvPr id="699" name="BExIR8W0UKM4TVZHA0PXEM8DW2A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7977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1254</xdr:row>
      <xdr:rowOff>0</xdr:rowOff>
    </xdr:from>
    <xdr:to>
      <xdr:col>4</xdr:col>
      <xdr:colOff>485775</xdr:colOff>
      <xdr:row>1254</xdr:row>
      <xdr:rowOff>123825</xdr:rowOff>
    </xdr:to>
    <xdr:pic>
      <xdr:nvPicPr>
        <xdr:cNvPr id="700" name="BExSD46N6M0XZ26VGHHV26C4MD9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18236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1255</xdr:row>
      <xdr:rowOff>0</xdr:rowOff>
    </xdr:from>
    <xdr:to>
      <xdr:col>4</xdr:col>
      <xdr:colOff>400050</xdr:colOff>
      <xdr:row>1255</xdr:row>
      <xdr:rowOff>123825</xdr:rowOff>
    </xdr:to>
    <xdr:pic>
      <xdr:nvPicPr>
        <xdr:cNvPr id="701" name="BExMF6ZWRZ7FJLRA9JN6KR3IMKS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8366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1256</xdr:row>
      <xdr:rowOff>0</xdr:rowOff>
    </xdr:from>
    <xdr:to>
      <xdr:col>4</xdr:col>
      <xdr:colOff>314325</xdr:colOff>
      <xdr:row>1256</xdr:row>
      <xdr:rowOff>123825</xdr:rowOff>
    </xdr:to>
    <xdr:pic>
      <xdr:nvPicPr>
        <xdr:cNvPr id="702" name="BExTTXV0G1Q1E9MHJ8QK5QTKGT9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18495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1267</xdr:row>
      <xdr:rowOff>0</xdr:rowOff>
    </xdr:from>
    <xdr:to>
      <xdr:col>4</xdr:col>
      <xdr:colOff>400050</xdr:colOff>
      <xdr:row>1267</xdr:row>
      <xdr:rowOff>123825</xdr:rowOff>
    </xdr:to>
    <xdr:pic>
      <xdr:nvPicPr>
        <xdr:cNvPr id="703" name="BExU1CW9GST4XIW15HS9NNSJ2PI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19920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1268</xdr:row>
      <xdr:rowOff>0</xdr:rowOff>
    </xdr:from>
    <xdr:to>
      <xdr:col>4</xdr:col>
      <xdr:colOff>314325</xdr:colOff>
      <xdr:row>1268</xdr:row>
      <xdr:rowOff>123825</xdr:rowOff>
    </xdr:to>
    <xdr:pic>
      <xdr:nvPicPr>
        <xdr:cNvPr id="704" name="BExZWCL6VRYATD72KPUPBU7M1HC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0050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1273</xdr:row>
      <xdr:rowOff>0</xdr:rowOff>
    </xdr:from>
    <xdr:to>
      <xdr:col>4</xdr:col>
      <xdr:colOff>314325</xdr:colOff>
      <xdr:row>1273</xdr:row>
      <xdr:rowOff>123825</xdr:rowOff>
    </xdr:to>
    <xdr:pic>
      <xdr:nvPicPr>
        <xdr:cNvPr id="705" name="BEx3E39O07K2LO81E018NS54T6Y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0698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1278</xdr:row>
      <xdr:rowOff>0</xdr:rowOff>
    </xdr:from>
    <xdr:to>
      <xdr:col>4</xdr:col>
      <xdr:colOff>400050</xdr:colOff>
      <xdr:row>1278</xdr:row>
      <xdr:rowOff>123825</xdr:rowOff>
    </xdr:to>
    <xdr:pic>
      <xdr:nvPicPr>
        <xdr:cNvPr id="706" name="BExB9N890F9YYCSHA2XWE3SYS31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1345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1282</xdr:row>
      <xdr:rowOff>0</xdr:rowOff>
    </xdr:from>
    <xdr:to>
      <xdr:col>4</xdr:col>
      <xdr:colOff>400050</xdr:colOff>
      <xdr:row>1282</xdr:row>
      <xdr:rowOff>123825</xdr:rowOff>
    </xdr:to>
    <xdr:pic>
      <xdr:nvPicPr>
        <xdr:cNvPr id="707" name="BEx1Q15GIMF8FR1EVT10XKRHZU8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1863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1283</xdr:row>
      <xdr:rowOff>0</xdr:rowOff>
    </xdr:from>
    <xdr:to>
      <xdr:col>4</xdr:col>
      <xdr:colOff>314325</xdr:colOff>
      <xdr:row>1283</xdr:row>
      <xdr:rowOff>123825</xdr:rowOff>
    </xdr:to>
    <xdr:pic>
      <xdr:nvPicPr>
        <xdr:cNvPr id="708" name="BExKORRLUSB319UQFFVPQA4OMSA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1993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1289</xdr:row>
      <xdr:rowOff>0</xdr:rowOff>
    </xdr:from>
    <xdr:to>
      <xdr:col>4</xdr:col>
      <xdr:colOff>314325</xdr:colOff>
      <xdr:row>1289</xdr:row>
      <xdr:rowOff>123825</xdr:rowOff>
    </xdr:to>
    <xdr:pic>
      <xdr:nvPicPr>
        <xdr:cNvPr id="709" name="BExO8I2SURLCZGPB4TEXG9YR7Z2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2770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1295</xdr:row>
      <xdr:rowOff>0</xdr:rowOff>
    </xdr:from>
    <xdr:to>
      <xdr:col>4</xdr:col>
      <xdr:colOff>400050</xdr:colOff>
      <xdr:row>1295</xdr:row>
      <xdr:rowOff>123825</xdr:rowOff>
    </xdr:to>
    <xdr:pic>
      <xdr:nvPicPr>
        <xdr:cNvPr id="710" name="BExS2E0QWI08TOMJYFQBKST8LZ1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3547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1297</xdr:row>
      <xdr:rowOff>0</xdr:rowOff>
    </xdr:from>
    <xdr:to>
      <xdr:col>4</xdr:col>
      <xdr:colOff>400050</xdr:colOff>
      <xdr:row>1297</xdr:row>
      <xdr:rowOff>123825</xdr:rowOff>
    </xdr:to>
    <xdr:pic>
      <xdr:nvPicPr>
        <xdr:cNvPr id="711" name="BExCYW78XAFMCJ0DF3TFZ1LYODH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3807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1300</xdr:row>
      <xdr:rowOff>0</xdr:rowOff>
    </xdr:from>
    <xdr:to>
      <xdr:col>4</xdr:col>
      <xdr:colOff>400050</xdr:colOff>
      <xdr:row>1300</xdr:row>
      <xdr:rowOff>123825</xdr:rowOff>
    </xdr:to>
    <xdr:pic>
      <xdr:nvPicPr>
        <xdr:cNvPr id="712" name="BExKND9LKF7WLDRFVNFU1YN1TV8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4195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1301</xdr:row>
      <xdr:rowOff>0</xdr:rowOff>
    </xdr:from>
    <xdr:to>
      <xdr:col>4</xdr:col>
      <xdr:colOff>314325</xdr:colOff>
      <xdr:row>1301</xdr:row>
      <xdr:rowOff>123825</xdr:rowOff>
    </xdr:to>
    <xdr:pic>
      <xdr:nvPicPr>
        <xdr:cNvPr id="713" name="BExBAECM7YRKBATIU7LC33TN9V2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4325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1303</xdr:row>
      <xdr:rowOff>0</xdr:rowOff>
    </xdr:from>
    <xdr:to>
      <xdr:col>4</xdr:col>
      <xdr:colOff>314325</xdr:colOff>
      <xdr:row>1303</xdr:row>
      <xdr:rowOff>123825</xdr:rowOff>
    </xdr:to>
    <xdr:pic>
      <xdr:nvPicPr>
        <xdr:cNvPr id="714" name="BExIV9SKVVHEK1E4DRSCN2LQR53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4584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1305</xdr:row>
      <xdr:rowOff>0</xdr:rowOff>
    </xdr:from>
    <xdr:to>
      <xdr:col>4</xdr:col>
      <xdr:colOff>314325</xdr:colOff>
      <xdr:row>1305</xdr:row>
      <xdr:rowOff>123825</xdr:rowOff>
    </xdr:to>
    <xdr:pic>
      <xdr:nvPicPr>
        <xdr:cNvPr id="715" name="BEx776LGMQ7SHHUG5MPSC293BJV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24843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1306</xdr:row>
      <xdr:rowOff>0</xdr:rowOff>
    </xdr:from>
    <xdr:to>
      <xdr:col>4</xdr:col>
      <xdr:colOff>228600</xdr:colOff>
      <xdr:row>1306</xdr:row>
      <xdr:rowOff>123825</xdr:rowOff>
    </xdr:to>
    <xdr:pic>
      <xdr:nvPicPr>
        <xdr:cNvPr id="716" name="BEx1LPR8LHLJGYS2HY67JDUJH8H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24972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1307</xdr:row>
      <xdr:rowOff>0</xdr:rowOff>
    </xdr:from>
    <xdr:to>
      <xdr:col>4</xdr:col>
      <xdr:colOff>142875</xdr:colOff>
      <xdr:row>1307</xdr:row>
      <xdr:rowOff>123825</xdr:rowOff>
    </xdr:to>
    <xdr:pic>
      <xdr:nvPicPr>
        <xdr:cNvPr id="717" name="BExW4JKBERMEFAIWS6R7RPXMATX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25102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1308</xdr:row>
      <xdr:rowOff>0</xdr:rowOff>
    </xdr:from>
    <xdr:to>
      <xdr:col>2</xdr:col>
      <xdr:colOff>314325</xdr:colOff>
      <xdr:row>1308</xdr:row>
      <xdr:rowOff>123825</xdr:rowOff>
    </xdr:to>
    <xdr:pic>
      <xdr:nvPicPr>
        <xdr:cNvPr id="718" name="BExVSTVYEEPDL00J3VD4B3XPXZU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225231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1308</xdr:row>
      <xdr:rowOff>0</xdr:rowOff>
    </xdr:from>
    <xdr:to>
      <xdr:col>4</xdr:col>
      <xdr:colOff>571500</xdr:colOff>
      <xdr:row>1308</xdr:row>
      <xdr:rowOff>123825</xdr:rowOff>
    </xdr:to>
    <xdr:pic>
      <xdr:nvPicPr>
        <xdr:cNvPr id="719" name="BEx5LV2P38YNF8E7F4VMJLDZHP7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5231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1309</xdr:row>
      <xdr:rowOff>0</xdr:rowOff>
    </xdr:from>
    <xdr:to>
      <xdr:col>4</xdr:col>
      <xdr:colOff>571500</xdr:colOff>
      <xdr:row>1309</xdr:row>
      <xdr:rowOff>123825</xdr:rowOff>
    </xdr:to>
    <xdr:pic>
      <xdr:nvPicPr>
        <xdr:cNvPr id="720" name="BExTZIIGAATB0ZTXIPF7G7M19M0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5361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1310</xdr:row>
      <xdr:rowOff>0</xdr:rowOff>
    </xdr:from>
    <xdr:to>
      <xdr:col>4</xdr:col>
      <xdr:colOff>571500</xdr:colOff>
      <xdr:row>1310</xdr:row>
      <xdr:rowOff>123825</xdr:rowOff>
    </xdr:to>
    <xdr:pic>
      <xdr:nvPicPr>
        <xdr:cNvPr id="721" name="BExTXEE1G1OCX8B8ROG23ENPGQR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5491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1311</xdr:row>
      <xdr:rowOff>0</xdr:rowOff>
    </xdr:from>
    <xdr:to>
      <xdr:col>4</xdr:col>
      <xdr:colOff>571500</xdr:colOff>
      <xdr:row>1311</xdr:row>
      <xdr:rowOff>123825</xdr:rowOff>
    </xdr:to>
    <xdr:pic>
      <xdr:nvPicPr>
        <xdr:cNvPr id="722" name="BExY67ZRYMS4LK9S89IYWNWPK54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56205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1312</xdr:row>
      <xdr:rowOff>0</xdr:rowOff>
    </xdr:from>
    <xdr:to>
      <xdr:col>4</xdr:col>
      <xdr:colOff>485775</xdr:colOff>
      <xdr:row>1312</xdr:row>
      <xdr:rowOff>123825</xdr:rowOff>
    </xdr:to>
    <xdr:pic>
      <xdr:nvPicPr>
        <xdr:cNvPr id="723" name="BExGNUF82KYB5A5FNF8D3MPKFUL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25750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1313</xdr:row>
      <xdr:rowOff>0</xdr:rowOff>
    </xdr:from>
    <xdr:to>
      <xdr:col>4</xdr:col>
      <xdr:colOff>571500</xdr:colOff>
      <xdr:row>1313</xdr:row>
      <xdr:rowOff>123825</xdr:rowOff>
    </xdr:to>
    <xdr:pic>
      <xdr:nvPicPr>
        <xdr:cNvPr id="724" name="BExKFCCVODHX2N73FH9P9WT94XR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5879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1314</xdr:row>
      <xdr:rowOff>0</xdr:rowOff>
    </xdr:from>
    <xdr:to>
      <xdr:col>4</xdr:col>
      <xdr:colOff>571500</xdr:colOff>
      <xdr:row>1314</xdr:row>
      <xdr:rowOff>123825</xdr:rowOff>
    </xdr:to>
    <xdr:pic>
      <xdr:nvPicPr>
        <xdr:cNvPr id="725" name="BExS4Z86DD19DJ488MI3SIYQ82F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600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1315</xdr:row>
      <xdr:rowOff>0</xdr:rowOff>
    </xdr:from>
    <xdr:to>
      <xdr:col>4</xdr:col>
      <xdr:colOff>571500</xdr:colOff>
      <xdr:row>1315</xdr:row>
      <xdr:rowOff>123825</xdr:rowOff>
    </xdr:to>
    <xdr:pic>
      <xdr:nvPicPr>
        <xdr:cNvPr id="726" name="BEx902DVOTYNKYMRLOM1VBFLOXG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26138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1316</xdr:row>
      <xdr:rowOff>0</xdr:rowOff>
    </xdr:from>
    <xdr:to>
      <xdr:col>4</xdr:col>
      <xdr:colOff>485775</xdr:colOff>
      <xdr:row>1316</xdr:row>
      <xdr:rowOff>123825</xdr:rowOff>
    </xdr:to>
    <xdr:pic>
      <xdr:nvPicPr>
        <xdr:cNvPr id="727" name="BEx977J2VE0OFLH7W3SEKJ5CMK9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26268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1325</xdr:row>
      <xdr:rowOff>0</xdr:rowOff>
    </xdr:from>
    <xdr:to>
      <xdr:col>4</xdr:col>
      <xdr:colOff>485775</xdr:colOff>
      <xdr:row>1325</xdr:row>
      <xdr:rowOff>123825</xdr:rowOff>
    </xdr:to>
    <xdr:pic>
      <xdr:nvPicPr>
        <xdr:cNvPr id="728" name="BEx3J51BXD0J42SRVOQ1FWO6L7O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27434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1326</xdr:row>
      <xdr:rowOff>0</xdr:rowOff>
    </xdr:from>
    <xdr:to>
      <xdr:col>4</xdr:col>
      <xdr:colOff>400050</xdr:colOff>
      <xdr:row>1326</xdr:row>
      <xdr:rowOff>123825</xdr:rowOff>
    </xdr:to>
    <xdr:pic>
      <xdr:nvPicPr>
        <xdr:cNvPr id="729" name="BExU4W46WMQAK0E9O0ZPSI4S57B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7563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1336</xdr:row>
      <xdr:rowOff>0</xdr:rowOff>
    </xdr:from>
    <xdr:to>
      <xdr:col>4</xdr:col>
      <xdr:colOff>485775</xdr:colOff>
      <xdr:row>1336</xdr:row>
      <xdr:rowOff>123825</xdr:rowOff>
    </xdr:to>
    <xdr:pic>
      <xdr:nvPicPr>
        <xdr:cNvPr id="730" name="BExXWX2XP1HAO5KRAK09RI8YHQ1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28859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1339</xdr:row>
      <xdr:rowOff>0</xdr:rowOff>
    </xdr:from>
    <xdr:to>
      <xdr:col>4</xdr:col>
      <xdr:colOff>485775</xdr:colOff>
      <xdr:row>1339</xdr:row>
      <xdr:rowOff>123825</xdr:rowOff>
    </xdr:to>
    <xdr:pic>
      <xdr:nvPicPr>
        <xdr:cNvPr id="731" name="BExXOMFF9OPXXNRI4X0C78QXD4C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2924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1343</xdr:row>
      <xdr:rowOff>0</xdr:rowOff>
    </xdr:from>
    <xdr:to>
      <xdr:col>4</xdr:col>
      <xdr:colOff>485775</xdr:colOff>
      <xdr:row>1343</xdr:row>
      <xdr:rowOff>123825</xdr:rowOff>
    </xdr:to>
    <xdr:pic>
      <xdr:nvPicPr>
        <xdr:cNvPr id="732" name="BExBAAWFTZQ7MHMFKLSW2GU90VH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29765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1344</xdr:row>
      <xdr:rowOff>0</xdr:rowOff>
    </xdr:from>
    <xdr:to>
      <xdr:col>4</xdr:col>
      <xdr:colOff>400050</xdr:colOff>
      <xdr:row>1344</xdr:row>
      <xdr:rowOff>123825</xdr:rowOff>
    </xdr:to>
    <xdr:pic>
      <xdr:nvPicPr>
        <xdr:cNvPr id="733" name="BExQFQP9HWYH8IFOVMOA438Q63C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29895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1345</xdr:row>
      <xdr:rowOff>0</xdr:rowOff>
    </xdr:from>
    <xdr:to>
      <xdr:col>4</xdr:col>
      <xdr:colOff>314325</xdr:colOff>
      <xdr:row>1345</xdr:row>
      <xdr:rowOff>123825</xdr:rowOff>
    </xdr:to>
    <xdr:pic>
      <xdr:nvPicPr>
        <xdr:cNvPr id="734" name="BExMOVECTTRXYZFA06BLPX6EGWT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0024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1363</xdr:row>
      <xdr:rowOff>0</xdr:rowOff>
    </xdr:from>
    <xdr:to>
      <xdr:col>4</xdr:col>
      <xdr:colOff>400050</xdr:colOff>
      <xdr:row>1363</xdr:row>
      <xdr:rowOff>123825</xdr:rowOff>
    </xdr:to>
    <xdr:pic>
      <xdr:nvPicPr>
        <xdr:cNvPr id="735" name="BExIS720J15QPBTNK3V9NZKMZPB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32356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1364</xdr:row>
      <xdr:rowOff>0</xdr:rowOff>
    </xdr:from>
    <xdr:to>
      <xdr:col>4</xdr:col>
      <xdr:colOff>314325</xdr:colOff>
      <xdr:row>1364</xdr:row>
      <xdr:rowOff>123825</xdr:rowOff>
    </xdr:to>
    <xdr:pic>
      <xdr:nvPicPr>
        <xdr:cNvPr id="736" name="BExMQPXG8I2O1SVWGI6YIVJJWXJ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248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1370</xdr:row>
      <xdr:rowOff>0</xdr:rowOff>
    </xdr:from>
    <xdr:to>
      <xdr:col>4</xdr:col>
      <xdr:colOff>314325</xdr:colOff>
      <xdr:row>1370</xdr:row>
      <xdr:rowOff>123825</xdr:rowOff>
    </xdr:to>
    <xdr:pic>
      <xdr:nvPicPr>
        <xdr:cNvPr id="737" name="BExH1JA478QGI5KDL4BMBKH9G32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3263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1391</xdr:row>
      <xdr:rowOff>0</xdr:rowOff>
    </xdr:from>
    <xdr:to>
      <xdr:col>4</xdr:col>
      <xdr:colOff>400050</xdr:colOff>
      <xdr:row>1391</xdr:row>
      <xdr:rowOff>123825</xdr:rowOff>
    </xdr:to>
    <xdr:pic>
      <xdr:nvPicPr>
        <xdr:cNvPr id="738" name="BExXNRUW63FMG6U6FRIC1FW3U3K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35983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1400</xdr:row>
      <xdr:rowOff>0</xdr:rowOff>
    </xdr:from>
    <xdr:to>
      <xdr:col>4</xdr:col>
      <xdr:colOff>400050</xdr:colOff>
      <xdr:row>1400</xdr:row>
      <xdr:rowOff>123825</xdr:rowOff>
    </xdr:to>
    <xdr:pic>
      <xdr:nvPicPr>
        <xdr:cNvPr id="739" name="BExKTEP3EOIAMRSWK49EUP99HKU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37149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1401</xdr:row>
      <xdr:rowOff>0</xdr:rowOff>
    </xdr:from>
    <xdr:to>
      <xdr:col>4</xdr:col>
      <xdr:colOff>314325</xdr:colOff>
      <xdr:row>1401</xdr:row>
      <xdr:rowOff>123825</xdr:rowOff>
    </xdr:to>
    <xdr:pic>
      <xdr:nvPicPr>
        <xdr:cNvPr id="740" name="BExF72E4V7VJ5H89B8UT447PG7T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7279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1405</xdr:row>
      <xdr:rowOff>0</xdr:rowOff>
    </xdr:from>
    <xdr:to>
      <xdr:col>4</xdr:col>
      <xdr:colOff>314325</xdr:colOff>
      <xdr:row>1405</xdr:row>
      <xdr:rowOff>123825</xdr:rowOff>
    </xdr:to>
    <xdr:pic>
      <xdr:nvPicPr>
        <xdr:cNvPr id="741" name="BExS2Z01HX1294BQND4FONSK5OS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7797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1413</xdr:row>
      <xdr:rowOff>0</xdr:rowOff>
    </xdr:from>
    <xdr:to>
      <xdr:col>4</xdr:col>
      <xdr:colOff>314325</xdr:colOff>
      <xdr:row>1413</xdr:row>
      <xdr:rowOff>123825</xdr:rowOff>
    </xdr:to>
    <xdr:pic>
      <xdr:nvPicPr>
        <xdr:cNvPr id="742" name="BEx1TQIO6SUQH0LURBEUVB97HEU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38833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1420</xdr:row>
      <xdr:rowOff>0</xdr:rowOff>
    </xdr:from>
    <xdr:to>
      <xdr:col>4</xdr:col>
      <xdr:colOff>400050</xdr:colOff>
      <xdr:row>1420</xdr:row>
      <xdr:rowOff>123825</xdr:rowOff>
    </xdr:to>
    <xdr:pic>
      <xdr:nvPicPr>
        <xdr:cNvPr id="743" name="BEx1XGXKAKC5TRYLEY4K8PQMUTR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39740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1424</xdr:row>
      <xdr:rowOff>0</xdr:rowOff>
    </xdr:from>
    <xdr:to>
      <xdr:col>4</xdr:col>
      <xdr:colOff>400050</xdr:colOff>
      <xdr:row>1424</xdr:row>
      <xdr:rowOff>123825</xdr:rowOff>
    </xdr:to>
    <xdr:pic>
      <xdr:nvPicPr>
        <xdr:cNvPr id="744" name="BEx5DSNZHCW47C24JIHXHBA7K0T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40258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1427</xdr:row>
      <xdr:rowOff>0</xdr:rowOff>
    </xdr:from>
    <xdr:to>
      <xdr:col>4</xdr:col>
      <xdr:colOff>400050</xdr:colOff>
      <xdr:row>1427</xdr:row>
      <xdr:rowOff>123825</xdr:rowOff>
    </xdr:to>
    <xdr:pic>
      <xdr:nvPicPr>
        <xdr:cNvPr id="745" name="BExGLKB236QGNMMRVW6TV31XX8V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40647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1428</xdr:row>
      <xdr:rowOff>0</xdr:rowOff>
    </xdr:from>
    <xdr:to>
      <xdr:col>4</xdr:col>
      <xdr:colOff>314325</xdr:colOff>
      <xdr:row>1428</xdr:row>
      <xdr:rowOff>123825</xdr:rowOff>
    </xdr:to>
    <xdr:pic>
      <xdr:nvPicPr>
        <xdr:cNvPr id="746" name="BExQ4F3ZJOTT8DWWJTIBDFGOAHV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40776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1431</xdr:row>
      <xdr:rowOff>0</xdr:rowOff>
    </xdr:from>
    <xdr:to>
      <xdr:col>4</xdr:col>
      <xdr:colOff>314325</xdr:colOff>
      <xdr:row>1431</xdr:row>
      <xdr:rowOff>123825</xdr:rowOff>
    </xdr:to>
    <xdr:pic>
      <xdr:nvPicPr>
        <xdr:cNvPr id="747" name="BExY4PARCZ88M0W09BXH4MZ3OBU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41165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1432</xdr:row>
      <xdr:rowOff>0</xdr:rowOff>
    </xdr:from>
    <xdr:to>
      <xdr:col>4</xdr:col>
      <xdr:colOff>228600</xdr:colOff>
      <xdr:row>1432</xdr:row>
      <xdr:rowOff>123825</xdr:rowOff>
    </xdr:to>
    <xdr:pic>
      <xdr:nvPicPr>
        <xdr:cNvPr id="748" name="BEx3M2Z9C5GNPECMT19PKTPSRH9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41294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1433</xdr:row>
      <xdr:rowOff>0</xdr:rowOff>
    </xdr:from>
    <xdr:to>
      <xdr:col>4</xdr:col>
      <xdr:colOff>142875</xdr:colOff>
      <xdr:row>1433</xdr:row>
      <xdr:rowOff>123825</xdr:rowOff>
    </xdr:to>
    <xdr:pic>
      <xdr:nvPicPr>
        <xdr:cNvPr id="749" name="BExXVTD9AGCJ4B1NE976QS70IN0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41424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1434</xdr:row>
      <xdr:rowOff>0</xdr:rowOff>
    </xdr:from>
    <xdr:to>
      <xdr:col>2</xdr:col>
      <xdr:colOff>228600</xdr:colOff>
      <xdr:row>1434</xdr:row>
      <xdr:rowOff>123825</xdr:rowOff>
    </xdr:to>
    <xdr:pic>
      <xdr:nvPicPr>
        <xdr:cNvPr id="750" name="BExAZYDKAU63DG97VEDZI92JT38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710" y="241554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1434</xdr:row>
      <xdr:rowOff>0</xdr:rowOff>
    </xdr:from>
    <xdr:to>
      <xdr:col>4</xdr:col>
      <xdr:colOff>571500</xdr:colOff>
      <xdr:row>1434</xdr:row>
      <xdr:rowOff>123825</xdr:rowOff>
    </xdr:to>
    <xdr:pic>
      <xdr:nvPicPr>
        <xdr:cNvPr id="751" name="BExQ8X3K8VOFFCK60613HZQKIQ2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1554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1435</xdr:row>
      <xdr:rowOff>0</xdr:rowOff>
    </xdr:from>
    <xdr:to>
      <xdr:col>4</xdr:col>
      <xdr:colOff>571500</xdr:colOff>
      <xdr:row>1435</xdr:row>
      <xdr:rowOff>123825</xdr:rowOff>
    </xdr:to>
    <xdr:pic>
      <xdr:nvPicPr>
        <xdr:cNvPr id="752" name="BEx3KAJN3LI0BNQ6XVHHF64JLKZ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1683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1436</xdr:row>
      <xdr:rowOff>0</xdr:rowOff>
    </xdr:from>
    <xdr:to>
      <xdr:col>4</xdr:col>
      <xdr:colOff>571500</xdr:colOff>
      <xdr:row>1436</xdr:row>
      <xdr:rowOff>123825</xdr:rowOff>
    </xdr:to>
    <xdr:pic>
      <xdr:nvPicPr>
        <xdr:cNvPr id="753" name="BExIJ9MJIM5041BG0GAMFAM3YMB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1813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1437</xdr:row>
      <xdr:rowOff>0</xdr:rowOff>
    </xdr:from>
    <xdr:to>
      <xdr:col>4</xdr:col>
      <xdr:colOff>571500</xdr:colOff>
      <xdr:row>1437</xdr:row>
      <xdr:rowOff>123825</xdr:rowOff>
    </xdr:to>
    <xdr:pic>
      <xdr:nvPicPr>
        <xdr:cNvPr id="754" name="BExKPK8G2706EBU3ODGJOJB74Q5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1942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1438</xdr:row>
      <xdr:rowOff>0</xdr:rowOff>
    </xdr:from>
    <xdr:to>
      <xdr:col>4</xdr:col>
      <xdr:colOff>485775</xdr:colOff>
      <xdr:row>1438</xdr:row>
      <xdr:rowOff>123825</xdr:rowOff>
    </xdr:to>
    <xdr:pic>
      <xdr:nvPicPr>
        <xdr:cNvPr id="755" name="BExVUG14JB7K947GKJ9QM5ZQOGM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2072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1439</xdr:row>
      <xdr:rowOff>0</xdr:rowOff>
    </xdr:from>
    <xdr:to>
      <xdr:col>4</xdr:col>
      <xdr:colOff>571500</xdr:colOff>
      <xdr:row>1439</xdr:row>
      <xdr:rowOff>123825</xdr:rowOff>
    </xdr:to>
    <xdr:pic>
      <xdr:nvPicPr>
        <xdr:cNvPr id="756" name="BExZUQ5848SX47D38RAWVUWVZNI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220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1440</xdr:row>
      <xdr:rowOff>0</xdr:rowOff>
    </xdr:from>
    <xdr:to>
      <xdr:col>4</xdr:col>
      <xdr:colOff>571500</xdr:colOff>
      <xdr:row>1440</xdr:row>
      <xdr:rowOff>123825</xdr:rowOff>
    </xdr:to>
    <xdr:pic>
      <xdr:nvPicPr>
        <xdr:cNvPr id="757" name="BExMGXHHL2BA7T0LHJXKC68APKW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2331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1441</xdr:row>
      <xdr:rowOff>0</xdr:rowOff>
    </xdr:from>
    <xdr:to>
      <xdr:col>4</xdr:col>
      <xdr:colOff>571500</xdr:colOff>
      <xdr:row>1441</xdr:row>
      <xdr:rowOff>123825</xdr:rowOff>
    </xdr:to>
    <xdr:pic>
      <xdr:nvPicPr>
        <xdr:cNvPr id="758" name="BExXO5SP7B1MFBLC998AMVB8RDC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2460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1442</xdr:row>
      <xdr:rowOff>0</xdr:rowOff>
    </xdr:from>
    <xdr:to>
      <xdr:col>4</xdr:col>
      <xdr:colOff>571500</xdr:colOff>
      <xdr:row>1442</xdr:row>
      <xdr:rowOff>123825</xdr:rowOff>
    </xdr:to>
    <xdr:pic>
      <xdr:nvPicPr>
        <xdr:cNvPr id="759" name="BExZNIB1P58F47QWK1K0VAYSPM5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42590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1443</xdr:row>
      <xdr:rowOff>0</xdr:rowOff>
    </xdr:from>
    <xdr:to>
      <xdr:col>4</xdr:col>
      <xdr:colOff>485775</xdr:colOff>
      <xdr:row>1443</xdr:row>
      <xdr:rowOff>123825</xdr:rowOff>
    </xdr:to>
    <xdr:pic>
      <xdr:nvPicPr>
        <xdr:cNvPr id="760" name="BExD11DH8QYEID8JYLQOO5FTDTL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2719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1453</xdr:row>
      <xdr:rowOff>0</xdr:rowOff>
    </xdr:from>
    <xdr:to>
      <xdr:col>4</xdr:col>
      <xdr:colOff>485775</xdr:colOff>
      <xdr:row>1453</xdr:row>
      <xdr:rowOff>123825</xdr:rowOff>
    </xdr:to>
    <xdr:pic>
      <xdr:nvPicPr>
        <xdr:cNvPr id="761" name="BExS65MUBL4JLOV7LGHK3VLW9GO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4015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1454</xdr:row>
      <xdr:rowOff>0</xdr:rowOff>
    </xdr:from>
    <xdr:to>
      <xdr:col>4</xdr:col>
      <xdr:colOff>400050</xdr:colOff>
      <xdr:row>1454</xdr:row>
      <xdr:rowOff>123825</xdr:rowOff>
    </xdr:to>
    <xdr:pic>
      <xdr:nvPicPr>
        <xdr:cNvPr id="762" name="BEx3P4IS66DSEY0D93MXSNOBVA6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44144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1464</xdr:row>
      <xdr:rowOff>0</xdr:rowOff>
    </xdr:from>
    <xdr:to>
      <xdr:col>4</xdr:col>
      <xdr:colOff>485775</xdr:colOff>
      <xdr:row>1464</xdr:row>
      <xdr:rowOff>123825</xdr:rowOff>
    </xdr:to>
    <xdr:pic>
      <xdr:nvPicPr>
        <xdr:cNvPr id="763" name="BExF2BV5DDOXRGCZ4TWBU4W8582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544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1467</xdr:row>
      <xdr:rowOff>0</xdr:rowOff>
    </xdr:from>
    <xdr:to>
      <xdr:col>4</xdr:col>
      <xdr:colOff>485775</xdr:colOff>
      <xdr:row>1467</xdr:row>
      <xdr:rowOff>123825</xdr:rowOff>
    </xdr:to>
    <xdr:pic>
      <xdr:nvPicPr>
        <xdr:cNvPr id="764" name="BExSEFU6BWGIPZDIG6EKNQIX0H8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5828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1471</xdr:row>
      <xdr:rowOff>0</xdr:rowOff>
    </xdr:from>
    <xdr:to>
      <xdr:col>4</xdr:col>
      <xdr:colOff>485775</xdr:colOff>
      <xdr:row>1471</xdr:row>
      <xdr:rowOff>123825</xdr:rowOff>
    </xdr:to>
    <xdr:pic>
      <xdr:nvPicPr>
        <xdr:cNvPr id="765" name="BExON9W5BXQX3669UMF5QLEEBTK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6346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1472</xdr:row>
      <xdr:rowOff>0</xdr:rowOff>
    </xdr:from>
    <xdr:to>
      <xdr:col>4</xdr:col>
      <xdr:colOff>400050</xdr:colOff>
      <xdr:row>1472</xdr:row>
      <xdr:rowOff>123825</xdr:rowOff>
    </xdr:to>
    <xdr:pic>
      <xdr:nvPicPr>
        <xdr:cNvPr id="766" name="BEx980R01JQ7BACVBS7P1JSAWS2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46476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1473</xdr:row>
      <xdr:rowOff>0</xdr:rowOff>
    </xdr:from>
    <xdr:to>
      <xdr:col>4</xdr:col>
      <xdr:colOff>314325</xdr:colOff>
      <xdr:row>1473</xdr:row>
      <xdr:rowOff>123825</xdr:rowOff>
    </xdr:to>
    <xdr:pic>
      <xdr:nvPicPr>
        <xdr:cNvPr id="767" name="BExIR7ZM33SH2VN9RWDYIKXL9P5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46606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1475</xdr:row>
      <xdr:rowOff>0</xdr:rowOff>
    </xdr:from>
    <xdr:to>
      <xdr:col>4</xdr:col>
      <xdr:colOff>485775</xdr:colOff>
      <xdr:row>1475</xdr:row>
      <xdr:rowOff>123825</xdr:rowOff>
    </xdr:to>
    <xdr:pic>
      <xdr:nvPicPr>
        <xdr:cNvPr id="768" name="BExB37UYHJKRWIWTUX3QQ6EGWFS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6865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1476</xdr:row>
      <xdr:rowOff>0</xdr:rowOff>
    </xdr:from>
    <xdr:to>
      <xdr:col>4</xdr:col>
      <xdr:colOff>400050</xdr:colOff>
      <xdr:row>1476</xdr:row>
      <xdr:rowOff>123825</xdr:rowOff>
    </xdr:to>
    <xdr:pic>
      <xdr:nvPicPr>
        <xdr:cNvPr id="769" name="BExINXB2QQSNGHQFWFVFTEJBULS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46994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1478</xdr:row>
      <xdr:rowOff>0</xdr:rowOff>
    </xdr:from>
    <xdr:to>
      <xdr:col>4</xdr:col>
      <xdr:colOff>485775</xdr:colOff>
      <xdr:row>1478</xdr:row>
      <xdr:rowOff>123825</xdr:rowOff>
    </xdr:to>
    <xdr:pic>
      <xdr:nvPicPr>
        <xdr:cNvPr id="770" name="BEx1U3EFUK0MV0VUSBYXHIBMQBX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7253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1480</xdr:row>
      <xdr:rowOff>0</xdr:rowOff>
    </xdr:from>
    <xdr:to>
      <xdr:col>4</xdr:col>
      <xdr:colOff>485775</xdr:colOff>
      <xdr:row>1480</xdr:row>
      <xdr:rowOff>123825</xdr:rowOff>
    </xdr:to>
    <xdr:pic>
      <xdr:nvPicPr>
        <xdr:cNvPr id="771" name="BExW8WWQWGOCAZSLJZKVWZ6F3KB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47512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1481</xdr:row>
      <xdr:rowOff>0</xdr:rowOff>
    </xdr:from>
    <xdr:to>
      <xdr:col>4</xdr:col>
      <xdr:colOff>400050</xdr:colOff>
      <xdr:row>1481</xdr:row>
      <xdr:rowOff>123825</xdr:rowOff>
    </xdr:to>
    <xdr:pic>
      <xdr:nvPicPr>
        <xdr:cNvPr id="772" name="BExXXOY6MRHZF3SDLOBGKIR2WRD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47642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1482</xdr:row>
      <xdr:rowOff>0</xdr:rowOff>
    </xdr:from>
    <xdr:to>
      <xdr:col>4</xdr:col>
      <xdr:colOff>314325</xdr:colOff>
      <xdr:row>1482</xdr:row>
      <xdr:rowOff>123825</xdr:rowOff>
    </xdr:to>
    <xdr:pic>
      <xdr:nvPicPr>
        <xdr:cNvPr id="773" name="BExS8KP62ULOPDUZV4689V31R25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47771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1503</xdr:row>
      <xdr:rowOff>0</xdr:rowOff>
    </xdr:from>
    <xdr:to>
      <xdr:col>4</xdr:col>
      <xdr:colOff>400050</xdr:colOff>
      <xdr:row>1503</xdr:row>
      <xdr:rowOff>123825</xdr:rowOff>
    </xdr:to>
    <xdr:pic>
      <xdr:nvPicPr>
        <xdr:cNvPr id="774" name="BEx3HYHD7BZODTDO4KBTXKPWIRK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0492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1504</xdr:row>
      <xdr:rowOff>0</xdr:rowOff>
    </xdr:from>
    <xdr:to>
      <xdr:col>4</xdr:col>
      <xdr:colOff>314325</xdr:colOff>
      <xdr:row>1504</xdr:row>
      <xdr:rowOff>123825</xdr:rowOff>
    </xdr:to>
    <xdr:pic>
      <xdr:nvPicPr>
        <xdr:cNvPr id="775" name="BExEZ4XL2WGJR3JAH39FANQ3U8C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0621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1515</xdr:row>
      <xdr:rowOff>0</xdr:rowOff>
    </xdr:from>
    <xdr:to>
      <xdr:col>4</xdr:col>
      <xdr:colOff>314325</xdr:colOff>
      <xdr:row>1515</xdr:row>
      <xdr:rowOff>123825</xdr:rowOff>
    </xdr:to>
    <xdr:pic>
      <xdr:nvPicPr>
        <xdr:cNvPr id="776" name="BEx5IYBWVTLO0NNFGLKMFGRB49M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2046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1536</xdr:row>
      <xdr:rowOff>0</xdr:rowOff>
    </xdr:from>
    <xdr:to>
      <xdr:col>4</xdr:col>
      <xdr:colOff>400050</xdr:colOff>
      <xdr:row>1536</xdr:row>
      <xdr:rowOff>123825</xdr:rowOff>
    </xdr:to>
    <xdr:pic>
      <xdr:nvPicPr>
        <xdr:cNvPr id="777" name="BExKKE9W2KG6U4Q5BRLGDLWE5SZ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4767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1546</xdr:row>
      <xdr:rowOff>0</xdr:rowOff>
    </xdr:from>
    <xdr:to>
      <xdr:col>4</xdr:col>
      <xdr:colOff>400050</xdr:colOff>
      <xdr:row>1546</xdr:row>
      <xdr:rowOff>123825</xdr:rowOff>
    </xdr:to>
    <xdr:pic>
      <xdr:nvPicPr>
        <xdr:cNvPr id="778" name="BExS8EJVFZSST253APAUKUUO9KO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6062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1547</xdr:row>
      <xdr:rowOff>0</xdr:rowOff>
    </xdr:from>
    <xdr:to>
      <xdr:col>4</xdr:col>
      <xdr:colOff>314325</xdr:colOff>
      <xdr:row>1547</xdr:row>
      <xdr:rowOff>123825</xdr:rowOff>
    </xdr:to>
    <xdr:pic>
      <xdr:nvPicPr>
        <xdr:cNvPr id="779" name="BExBCOWWZID27WMDAZ69JIF0YFV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6192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1549</xdr:row>
      <xdr:rowOff>0</xdr:rowOff>
    </xdr:from>
    <xdr:to>
      <xdr:col>4</xdr:col>
      <xdr:colOff>314325</xdr:colOff>
      <xdr:row>1549</xdr:row>
      <xdr:rowOff>123825</xdr:rowOff>
    </xdr:to>
    <xdr:pic>
      <xdr:nvPicPr>
        <xdr:cNvPr id="780" name="BExEWWLWZ4KNKYAODR1LVZIU7YK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6451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1551</xdr:row>
      <xdr:rowOff>0</xdr:rowOff>
    </xdr:from>
    <xdr:to>
      <xdr:col>4</xdr:col>
      <xdr:colOff>314325</xdr:colOff>
      <xdr:row>1551</xdr:row>
      <xdr:rowOff>123825</xdr:rowOff>
    </xdr:to>
    <xdr:pic>
      <xdr:nvPicPr>
        <xdr:cNvPr id="781" name="BEx3NOTNRX9RQW9B15MLHJ1U73Q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6710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1555</xdr:row>
      <xdr:rowOff>0</xdr:rowOff>
    </xdr:from>
    <xdr:to>
      <xdr:col>4</xdr:col>
      <xdr:colOff>314325</xdr:colOff>
      <xdr:row>1555</xdr:row>
      <xdr:rowOff>123825</xdr:rowOff>
    </xdr:to>
    <xdr:pic>
      <xdr:nvPicPr>
        <xdr:cNvPr id="782" name="BEx941HPO0TNOEPKLFZCOBBU3DF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7228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1566</xdr:row>
      <xdr:rowOff>0</xdr:rowOff>
    </xdr:from>
    <xdr:to>
      <xdr:col>4</xdr:col>
      <xdr:colOff>314325</xdr:colOff>
      <xdr:row>1566</xdr:row>
      <xdr:rowOff>123825</xdr:rowOff>
    </xdr:to>
    <xdr:pic>
      <xdr:nvPicPr>
        <xdr:cNvPr id="783" name="BExY3LAG7OK2G6SVPD1DZH1LVDS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58653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1574</xdr:row>
      <xdr:rowOff>0</xdr:rowOff>
    </xdr:from>
    <xdr:to>
      <xdr:col>4</xdr:col>
      <xdr:colOff>400050</xdr:colOff>
      <xdr:row>1574</xdr:row>
      <xdr:rowOff>123825</xdr:rowOff>
    </xdr:to>
    <xdr:pic>
      <xdr:nvPicPr>
        <xdr:cNvPr id="784" name="BExU0MTKGB549KY76AP7N5QKATN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9689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1578</xdr:row>
      <xdr:rowOff>0</xdr:rowOff>
    </xdr:from>
    <xdr:to>
      <xdr:col>4</xdr:col>
      <xdr:colOff>400050</xdr:colOff>
      <xdr:row>1578</xdr:row>
      <xdr:rowOff>123825</xdr:rowOff>
    </xdr:to>
    <xdr:pic>
      <xdr:nvPicPr>
        <xdr:cNvPr id="785" name="BExIU92WUY0LHMKR6XBQP3ODWBU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0207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1581</xdr:row>
      <xdr:rowOff>0</xdr:rowOff>
    </xdr:from>
    <xdr:to>
      <xdr:col>4</xdr:col>
      <xdr:colOff>400050</xdr:colOff>
      <xdr:row>1581</xdr:row>
      <xdr:rowOff>123825</xdr:rowOff>
    </xdr:to>
    <xdr:pic>
      <xdr:nvPicPr>
        <xdr:cNvPr id="786" name="BExMAN7NZQ52YMKHTDJFFX8CREY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0596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1582</xdr:row>
      <xdr:rowOff>0</xdr:rowOff>
    </xdr:from>
    <xdr:to>
      <xdr:col>4</xdr:col>
      <xdr:colOff>314325</xdr:colOff>
      <xdr:row>1582</xdr:row>
      <xdr:rowOff>123825</xdr:rowOff>
    </xdr:to>
    <xdr:pic>
      <xdr:nvPicPr>
        <xdr:cNvPr id="787" name="BExKU1H3UQPZKICP44ET1LC9L74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0725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1585</xdr:row>
      <xdr:rowOff>0</xdr:rowOff>
    </xdr:from>
    <xdr:to>
      <xdr:col>4</xdr:col>
      <xdr:colOff>314325</xdr:colOff>
      <xdr:row>1585</xdr:row>
      <xdr:rowOff>123825</xdr:rowOff>
    </xdr:to>
    <xdr:pic>
      <xdr:nvPicPr>
        <xdr:cNvPr id="788" name="BExB8GYXA2EN7ELNX9VUJNXYVB4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1114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1589</xdr:row>
      <xdr:rowOff>0</xdr:rowOff>
    </xdr:from>
    <xdr:to>
      <xdr:col>4</xdr:col>
      <xdr:colOff>314325</xdr:colOff>
      <xdr:row>1589</xdr:row>
      <xdr:rowOff>123825</xdr:rowOff>
    </xdr:to>
    <xdr:pic>
      <xdr:nvPicPr>
        <xdr:cNvPr id="789" name="BExEPOH0RDYTND9Q9LQZIGVKUZS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163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1590</xdr:row>
      <xdr:rowOff>0</xdr:rowOff>
    </xdr:from>
    <xdr:to>
      <xdr:col>4</xdr:col>
      <xdr:colOff>228600</xdr:colOff>
      <xdr:row>1590</xdr:row>
      <xdr:rowOff>123825</xdr:rowOff>
    </xdr:to>
    <xdr:pic>
      <xdr:nvPicPr>
        <xdr:cNvPr id="790" name="BExXRJ0UFDJZXVSUW0GJ8SJR9Z0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61762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1591</xdr:row>
      <xdr:rowOff>0</xdr:rowOff>
    </xdr:from>
    <xdr:to>
      <xdr:col>4</xdr:col>
      <xdr:colOff>142875</xdr:colOff>
      <xdr:row>1591</xdr:row>
      <xdr:rowOff>123825</xdr:rowOff>
    </xdr:to>
    <xdr:pic>
      <xdr:nvPicPr>
        <xdr:cNvPr id="791" name="BExGT5XOIEDD5JG1GIW1D2OITEJ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61891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1592</xdr:row>
      <xdr:rowOff>0</xdr:rowOff>
    </xdr:from>
    <xdr:to>
      <xdr:col>2</xdr:col>
      <xdr:colOff>228600</xdr:colOff>
      <xdr:row>1592</xdr:row>
      <xdr:rowOff>123825</xdr:rowOff>
    </xdr:to>
    <xdr:pic>
      <xdr:nvPicPr>
        <xdr:cNvPr id="792" name="BExU5J1JQJ86YKLR5FJ9QRO24GZ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710" y="262021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1592</xdr:row>
      <xdr:rowOff>0</xdr:rowOff>
    </xdr:from>
    <xdr:to>
      <xdr:col>4</xdr:col>
      <xdr:colOff>571500</xdr:colOff>
      <xdr:row>1592</xdr:row>
      <xdr:rowOff>123825</xdr:rowOff>
    </xdr:to>
    <xdr:pic>
      <xdr:nvPicPr>
        <xdr:cNvPr id="793" name="BExCU2Z5NMZ8Z2LO20HSR7FQCFS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62021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1593</xdr:row>
      <xdr:rowOff>0</xdr:rowOff>
    </xdr:from>
    <xdr:to>
      <xdr:col>4</xdr:col>
      <xdr:colOff>571500</xdr:colOff>
      <xdr:row>1593</xdr:row>
      <xdr:rowOff>123825</xdr:rowOff>
    </xdr:to>
    <xdr:pic>
      <xdr:nvPicPr>
        <xdr:cNvPr id="794" name="BExXQR5FY3YCJRDI0QMRXTCHJ1R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62150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1594</xdr:row>
      <xdr:rowOff>0</xdr:rowOff>
    </xdr:from>
    <xdr:to>
      <xdr:col>4</xdr:col>
      <xdr:colOff>485775</xdr:colOff>
      <xdr:row>1594</xdr:row>
      <xdr:rowOff>123825</xdr:rowOff>
    </xdr:to>
    <xdr:pic>
      <xdr:nvPicPr>
        <xdr:cNvPr id="795" name="BExQ7YXJBM14TD03G00X3SH0EWN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62280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1595</xdr:row>
      <xdr:rowOff>0</xdr:rowOff>
    </xdr:from>
    <xdr:to>
      <xdr:col>4</xdr:col>
      <xdr:colOff>571500</xdr:colOff>
      <xdr:row>1595</xdr:row>
      <xdr:rowOff>123825</xdr:rowOff>
    </xdr:to>
    <xdr:pic>
      <xdr:nvPicPr>
        <xdr:cNvPr id="796" name="BEx95GW1XZUVXFI3MY38WXTI1GL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62409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1596</xdr:row>
      <xdr:rowOff>0</xdr:rowOff>
    </xdr:from>
    <xdr:to>
      <xdr:col>4</xdr:col>
      <xdr:colOff>485775</xdr:colOff>
      <xdr:row>1596</xdr:row>
      <xdr:rowOff>123825</xdr:rowOff>
    </xdr:to>
    <xdr:pic>
      <xdr:nvPicPr>
        <xdr:cNvPr id="797" name="BExY1VEGH8M3NQ1Y9JCQKTV8386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62539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1604</xdr:row>
      <xdr:rowOff>0</xdr:rowOff>
    </xdr:from>
    <xdr:to>
      <xdr:col>4</xdr:col>
      <xdr:colOff>485775</xdr:colOff>
      <xdr:row>1604</xdr:row>
      <xdr:rowOff>123825</xdr:rowOff>
    </xdr:to>
    <xdr:pic>
      <xdr:nvPicPr>
        <xdr:cNvPr id="798" name="BExZLIJ042XHHQL6BARAGW4091M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63575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1605</xdr:row>
      <xdr:rowOff>0</xdr:rowOff>
    </xdr:from>
    <xdr:to>
      <xdr:col>4</xdr:col>
      <xdr:colOff>400050</xdr:colOff>
      <xdr:row>1605</xdr:row>
      <xdr:rowOff>123825</xdr:rowOff>
    </xdr:to>
    <xdr:pic>
      <xdr:nvPicPr>
        <xdr:cNvPr id="799" name="BEx98AHKQQIEZOIKKN8JUPOZ3L5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3705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1612</xdr:row>
      <xdr:rowOff>0</xdr:rowOff>
    </xdr:from>
    <xdr:to>
      <xdr:col>4</xdr:col>
      <xdr:colOff>485775</xdr:colOff>
      <xdr:row>1612</xdr:row>
      <xdr:rowOff>123825</xdr:rowOff>
    </xdr:to>
    <xdr:pic>
      <xdr:nvPicPr>
        <xdr:cNvPr id="800" name="BExW5PTO1CC9GR1CZU89SFR8UJ2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64612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1615</xdr:row>
      <xdr:rowOff>0</xdr:rowOff>
    </xdr:from>
    <xdr:to>
      <xdr:col>4</xdr:col>
      <xdr:colOff>485775</xdr:colOff>
      <xdr:row>1615</xdr:row>
      <xdr:rowOff>123825</xdr:rowOff>
    </xdr:to>
    <xdr:pic>
      <xdr:nvPicPr>
        <xdr:cNvPr id="801" name="BEx7D2S09QQ2KQEOUUSKBR9FHDA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65000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1618</xdr:row>
      <xdr:rowOff>0</xdr:rowOff>
    </xdr:from>
    <xdr:to>
      <xdr:col>4</xdr:col>
      <xdr:colOff>485775</xdr:colOff>
      <xdr:row>1618</xdr:row>
      <xdr:rowOff>123825</xdr:rowOff>
    </xdr:to>
    <xdr:pic>
      <xdr:nvPicPr>
        <xdr:cNvPr id="802" name="BExY30LY5HA843SWUEJDFPYFZS6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65389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1619</xdr:row>
      <xdr:rowOff>0</xdr:rowOff>
    </xdr:from>
    <xdr:to>
      <xdr:col>4</xdr:col>
      <xdr:colOff>400050</xdr:colOff>
      <xdr:row>1619</xdr:row>
      <xdr:rowOff>123825</xdr:rowOff>
    </xdr:to>
    <xdr:pic>
      <xdr:nvPicPr>
        <xdr:cNvPr id="803" name="BExVZJLKCXLGP0104VWSM208R66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5518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1620</xdr:row>
      <xdr:rowOff>0</xdr:rowOff>
    </xdr:from>
    <xdr:to>
      <xdr:col>4</xdr:col>
      <xdr:colOff>314325</xdr:colOff>
      <xdr:row>1620</xdr:row>
      <xdr:rowOff>123825</xdr:rowOff>
    </xdr:to>
    <xdr:pic>
      <xdr:nvPicPr>
        <xdr:cNvPr id="804" name="BExBE828OT3W139CWJ08BY5LM2U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5648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1635</xdr:row>
      <xdr:rowOff>0</xdr:rowOff>
    </xdr:from>
    <xdr:to>
      <xdr:col>4</xdr:col>
      <xdr:colOff>400050</xdr:colOff>
      <xdr:row>1635</xdr:row>
      <xdr:rowOff>123825</xdr:rowOff>
    </xdr:to>
    <xdr:pic>
      <xdr:nvPicPr>
        <xdr:cNvPr id="805" name="BExQFI0DVKI6WWZULA9R0U9LE9E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7591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1636</xdr:row>
      <xdr:rowOff>0</xdr:rowOff>
    </xdr:from>
    <xdr:to>
      <xdr:col>4</xdr:col>
      <xdr:colOff>314325</xdr:colOff>
      <xdr:row>1636</xdr:row>
      <xdr:rowOff>123825</xdr:rowOff>
    </xdr:to>
    <xdr:pic>
      <xdr:nvPicPr>
        <xdr:cNvPr id="806" name="BExGYOHEYRBWS5UXM0BGHW82K6P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7721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1640</xdr:row>
      <xdr:rowOff>0</xdr:rowOff>
    </xdr:from>
    <xdr:to>
      <xdr:col>4</xdr:col>
      <xdr:colOff>314325</xdr:colOff>
      <xdr:row>1640</xdr:row>
      <xdr:rowOff>123825</xdr:rowOff>
    </xdr:to>
    <xdr:pic>
      <xdr:nvPicPr>
        <xdr:cNvPr id="807" name="BExH099YS58EJNYPK3QEPIOLBAW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8239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1646</xdr:row>
      <xdr:rowOff>0</xdr:rowOff>
    </xdr:from>
    <xdr:to>
      <xdr:col>4</xdr:col>
      <xdr:colOff>400050</xdr:colOff>
      <xdr:row>1646</xdr:row>
      <xdr:rowOff>123825</xdr:rowOff>
    </xdr:to>
    <xdr:pic>
      <xdr:nvPicPr>
        <xdr:cNvPr id="808" name="BExD5EPRFFOI0MZSQGSP0NB4UWM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90164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1648</xdr:row>
      <xdr:rowOff>0</xdr:rowOff>
    </xdr:from>
    <xdr:to>
      <xdr:col>4</xdr:col>
      <xdr:colOff>400050</xdr:colOff>
      <xdr:row>1648</xdr:row>
      <xdr:rowOff>123825</xdr:rowOff>
    </xdr:to>
    <xdr:pic>
      <xdr:nvPicPr>
        <xdr:cNvPr id="809" name="BExY341X2ZOO83YO2Y4M7JRENTQ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69275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1649</xdr:row>
      <xdr:rowOff>0</xdr:rowOff>
    </xdr:from>
    <xdr:to>
      <xdr:col>4</xdr:col>
      <xdr:colOff>314325</xdr:colOff>
      <xdr:row>1649</xdr:row>
      <xdr:rowOff>123825</xdr:rowOff>
    </xdr:to>
    <xdr:pic>
      <xdr:nvPicPr>
        <xdr:cNvPr id="810" name="BExMPLH0JDKBDJZLGA2M3EE3U8A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9405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1651</xdr:row>
      <xdr:rowOff>0</xdr:rowOff>
    </xdr:from>
    <xdr:to>
      <xdr:col>4</xdr:col>
      <xdr:colOff>314325</xdr:colOff>
      <xdr:row>1651</xdr:row>
      <xdr:rowOff>123825</xdr:rowOff>
    </xdr:to>
    <xdr:pic>
      <xdr:nvPicPr>
        <xdr:cNvPr id="811" name="BExGRHZR4A73YGNB0DDMVTRAUP0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69664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1658</xdr:row>
      <xdr:rowOff>0</xdr:rowOff>
    </xdr:from>
    <xdr:to>
      <xdr:col>4</xdr:col>
      <xdr:colOff>314325</xdr:colOff>
      <xdr:row>1658</xdr:row>
      <xdr:rowOff>123825</xdr:rowOff>
    </xdr:to>
    <xdr:pic>
      <xdr:nvPicPr>
        <xdr:cNvPr id="812" name="BExD1UQWQ5RW11V9XGFVXGFFC8F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70570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1665</xdr:row>
      <xdr:rowOff>0</xdr:rowOff>
    </xdr:from>
    <xdr:to>
      <xdr:col>4</xdr:col>
      <xdr:colOff>400050</xdr:colOff>
      <xdr:row>1665</xdr:row>
      <xdr:rowOff>123825</xdr:rowOff>
    </xdr:to>
    <xdr:pic>
      <xdr:nvPicPr>
        <xdr:cNvPr id="813" name="BExB26JR1HZE6VJ9B6E4Y6OETF9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71477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1669</xdr:row>
      <xdr:rowOff>0</xdr:rowOff>
    </xdr:from>
    <xdr:to>
      <xdr:col>4</xdr:col>
      <xdr:colOff>400050</xdr:colOff>
      <xdr:row>1669</xdr:row>
      <xdr:rowOff>123825</xdr:rowOff>
    </xdr:to>
    <xdr:pic>
      <xdr:nvPicPr>
        <xdr:cNvPr id="814" name="BExZIEL5FWOJCCNH2LXPFX0KSYC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71995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1672</xdr:row>
      <xdr:rowOff>0</xdr:rowOff>
    </xdr:from>
    <xdr:to>
      <xdr:col>4</xdr:col>
      <xdr:colOff>400050</xdr:colOff>
      <xdr:row>1672</xdr:row>
      <xdr:rowOff>123825</xdr:rowOff>
    </xdr:to>
    <xdr:pic>
      <xdr:nvPicPr>
        <xdr:cNvPr id="815" name="BExZWNZ064DO94J1XW6G63VOACB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72384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1673</xdr:row>
      <xdr:rowOff>0</xdr:rowOff>
    </xdr:from>
    <xdr:to>
      <xdr:col>4</xdr:col>
      <xdr:colOff>314325</xdr:colOff>
      <xdr:row>1673</xdr:row>
      <xdr:rowOff>123825</xdr:rowOff>
    </xdr:to>
    <xdr:pic>
      <xdr:nvPicPr>
        <xdr:cNvPr id="816" name="BExF7Y5TWF0Z6VCDN25XWYI7S0G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72514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1675</xdr:row>
      <xdr:rowOff>0</xdr:rowOff>
    </xdr:from>
    <xdr:to>
      <xdr:col>4</xdr:col>
      <xdr:colOff>314325</xdr:colOff>
      <xdr:row>1675</xdr:row>
      <xdr:rowOff>123825</xdr:rowOff>
    </xdr:to>
    <xdr:pic>
      <xdr:nvPicPr>
        <xdr:cNvPr id="817" name="BExXX5GVDYLN7JQ5H15RXD9HPYL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72773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1676</xdr:row>
      <xdr:rowOff>0</xdr:rowOff>
    </xdr:from>
    <xdr:to>
      <xdr:col>4</xdr:col>
      <xdr:colOff>228600</xdr:colOff>
      <xdr:row>1676</xdr:row>
      <xdr:rowOff>123825</xdr:rowOff>
    </xdr:to>
    <xdr:pic>
      <xdr:nvPicPr>
        <xdr:cNvPr id="818" name="BExOHXHJ7SIQN4VE9OL3V4UTG7U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72902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1677</xdr:row>
      <xdr:rowOff>0</xdr:rowOff>
    </xdr:from>
    <xdr:to>
      <xdr:col>4</xdr:col>
      <xdr:colOff>142875</xdr:colOff>
      <xdr:row>1677</xdr:row>
      <xdr:rowOff>123825</xdr:rowOff>
    </xdr:to>
    <xdr:pic>
      <xdr:nvPicPr>
        <xdr:cNvPr id="819" name="BExS58DCVGIFG94AWZXNVTVJORH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730322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1678</xdr:row>
      <xdr:rowOff>0</xdr:rowOff>
    </xdr:from>
    <xdr:to>
      <xdr:col>2</xdr:col>
      <xdr:colOff>314325</xdr:colOff>
      <xdr:row>1678</xdr:row>
      <xdr:rowOff>123825</xdr:rowOff>
    </xdr:to>
    <xdr:pic>
      <xdr:nvPicPr>
        <xdr:cNvPr id="820" name="BExKLGHG0CX39XKP0E6XSYM38A5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273161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1678</xdr:row>
      <xdr:rowOff>0</xdr:rowOff>
    </xdr:from>
    <xdr:to>
      <xdr:col>4</xdr:col>
      <xdr:colOff>571500</xdr:colOff>
      <xdr:row>1678</xdr:row>
      <xdr:rowOff>123825</xdr:rowOff>
    </xdr:to>
    <xdr:pic>
      <xdr:nvPicPr>
        <xdr:cNvPr id="821" name="BExGVSSCMJV2Y83T93NC6SGUDJ8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3161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1679</xdr:row>
      <xdr:rowOff>0</xdr:rowOff>
    </xdr:from>
    <xdr:to>
      <xdr:col>4</xdr:col>
      <xdr:colOff>571500</xdr:colOff>
      <xdr:row>1679</xdr:row>
      <xdr:rowOff>123825</xdr:rowOff>
    </xdr:to>
    <xdr:pic>
      <xdr:nvPicPr>
        <xdr:cNvPr id="822" name="BEx3FTLWDBM664S7ZJ6SYDXIIKY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3291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1680</xdr:row>
      <xdr:rowOff>0</xdr:rowOff>
    </xdr:from>
    <xdr:to>
      <xdr:col>4</xdr:col>
      <xdr:colOff>571500</xdr:colOff>
      <xdr:row>1680</xdr:row>
      <xdr:rowOff>123825</xdr:rowOff>
    </xdr:to>
    <xdr:pic>
      <xdr:nvPicPr>
        <xdr:cNvPr id="823" name="BExWAF5NK1XHSQZVGQ256GDUPPQ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3420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1681</xdr:row>
      <xdr:rowOff>0</xdr:rowOff>
    </xdr:from>
    <xdr:to>
      <xdr:col>4</xdr:col>
      <xdr:colOff>571500</xdr:colOff>
      <xdr:row>1681</xdr:row>
      <xdr:rowOff>123825</xdr:rowOff>
    </xdr:to>
    <xdr:pic>
      <xdr:nvPicPr>
        <xdr:cNvPr id="824" name="BEx00303LIM34EXECFN5K8BO1WQ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3550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1682</xdr:row>
      <xdr:rowOff>0</xdr:rowOff>
    </xdr:from>
    <xdr:to>
      <xdr:col>4</xdr:col>
      <xdr:colOff>485775</xdr:colOff>
      <xdr:row>1682</xdr:row>
      <xdr:rowOff>123825</xdr:rowOff>
    </xdr:to>
    <xdr:pic>
      <xdr:nvPicPr>
        <xdr:cNvPr id="825" name="BExB4VHYM4QKAC5K133AY6C091P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73679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1683</xdr:row>
      <xdr:rowOff>0</xdr:rowOff>
    </xdr:from>
    <xdr:to>
      <xdr:col>4</xdr:col>
      <xdr:colOff>571500</xdr:colOff>
      <xdr:row>1683</xdr:row>
      <xdr:rowOff>123825</xdr:rowOff>
    </xdr:to>
    <xdr:pic>
      <xdr:nvPicPr>
        <xdr:cNvPr id="826" name="BExS38LAJAN4QPO96S7DPU7DPL3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3809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1684</xdr:row>
      <xdr:rowOff>0</xdr:rowOff>
    </xdr:from>
    <xdr:to>
      <xdr:col>4</xdr:col>
      <xdr:colOff>571500</xdr:colOff>
      <xdr:row>1684</xdr:row>
      <xdr:rowOff>123825</xdr:rowOff>
    </xdr:to>
    <xdr:pic>
      <xdr:nvPicPr>
        <xdr:cNvPr id="827" name="BEx3NLOAI2S522SEY5CFK7QUCP4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3939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1685</xdr:row>
      <xdr:rowOff>0</xdr:rowOff>
    </xdr:from>
    <xdr:to>
      <xdr:col>4</xdr:col>
      <xdr:colOff>571500</xdr:colOff>
      <xdr:row>1685</xdr:row>
      <xdr:rowOff>123825</xdr:rowOff>
    </xdr:to>
    <xdr:pic>
      <xdr:nvPicPr>
        <xdr:cNvPr id="828" name="BExSFRXOOXXA482IPMWKE5WFV9H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4068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1686</xdr:row>
      <xdr:rowOff>0</xdr:rowOff>
    </xdr:from>
    <xdr:to>
      <xdr:col>4</xdr:col>
      <xdr:colOff>571500</xdr:colOff>
      <xdr:row>1686</xdr:row>
      <xdr:rowOff>123825</xdr:rowOff>
    </xdr:to>
    <xdr:pic>
      <xdr:nvPicPr>
        <xdr:cNvPr id="829" name="BExIHC3HVCPUZ2FBA258F8OI8I6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74198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1687</xdr:row>
      <xdr:rowOff>0</xdr:rowOff>
    </xdr:from>
    <xdr:to>
      <xdr:col>4</xdr:col>
      <xdr:colOff>485775</xdr:colOff>
      <xdr:row>1687</xdr:row>
      <xdr:rowOff>123825</xdr:rowOff>
    </xdr:to>
    <xdr:pic>
      <xdr:nvPicPr>
        <xdr:cNvPr id="830" name="BExITQCI4HM4YQB43BM7SMV4CZX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74327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1693</xdr:row>
      <xdr:rowOff>0</xdr:rowOff>
    </xdr:from>
    <xdr:to>
      <xdr:col>4</xdr:col>
      <xdr:colOff>485775</xdr:colOff>
      <xdr:row>1693</xdr:row>
      <xdr:rowOff>123825</xdr:rowOff>
    </xdr:to>
    <xdr:pic>
      <xdr:nvPicPr>
        <xdr:cNvPr id="831" name="BExMGBB248DJUW4Q7PFU4EZ0M27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75104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1694</xdr:row>
      <xdr:rowOff>0</xdr:rowOff>
    </xdr:from>
    <xdr:to>
      <xdr:col>4</xdr:col>
      <xdr:colOff>400050</xdr:colOff>
      <xdr:row>1694</xdr:row>
      <xdr:rowOff>123825</xdr:rowOff>
    </xdr:to>
    <xdr:pic>
      <xdr:nvPicPr>
        <xdr:cNvPr id="832" name="BEx58S3HC9L6G0A3QAO809N6RZX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75234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1701</xdr:row>
      <xdr:rowOff>0</xdr:rowOff>
    </xdr:from>
    <xdr:to>
      <xdr:col>4</xdr:col>
      <xdr:colOff>485775</xdr:colOff>
      <xdr:row>1701</xdr:row>
      <xdr:rowOff>123825</xdr:rowOff>
    </xdr:to>
    <xdr:pic>
      <xdr:nvPicPr>
        <xdr:cNvPr id="833" name="BExXLD3DN0DSKJDQAPMI7ISHHK1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76141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1704</xdr:row>
      <xdr:rowOff>0</xdr:rowOff>
    </xdr:from>
    <xdr:to>
      <xdr:col>4</xdr:col>
      <xdr:colOff>485775</xdr:colOff>
      <xdr:row>1704</xdr:row>
      <xdr:rowOff>123825</xdr:rowOff>
    </xdr:to>
    <xdr:pic>
      <xdr:nvPicPr>
        <xdr:cNvPr id="834" name="BEx3FZLL0DMA3DVC2ER4AH9S8IP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76529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1707</xdr:row>
      <xdr:rowOff>0</xdr:rowOff>
    </xdr:from>
    <xdr:to>
      <xdr:col>4</xdr:col>
      <xdr:colOff>485775</xdr:colOff>
      <xdr:row>1707</xdr:row>
      <xdr:rowOff>123825</xdr:rowOff>
    </xdr:to>
    <xdr:pic>
      <xdr:nvPicPr>
        <xdr:cNvPr id="835" name="BExXZ9FY7TE719RIOO6MOLYFPYB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76918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1708</xdr:row>
      <xdr:rowOff>0</xdr:rowOff>
    </xdr:from>
    <xdr:to>
      <xdr:col>4</xdr:col>
      <xdr:colOff>400050</xdr:colOff>
      <xdr:row>1708</xdr:row>
      <xdr:rowOff>123825</xdr:rowOff>
    </xdr:to>
    <xdr:pic>
      <xdr:nvPicPr>
        <xdr:cNvPr id="836" name="BExBEK1SWNFN9LC7L4OAPPZ4MTU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770479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1709</xdr:row>
      <xdr:rowOff>0</xdr:rowOff>
    </xdr:from>
    <xdr:to>
      <xdr:col>4</xdr:col>
      <xdr:colOff>314325</xdr:colOff>
      <xdr:row>1709</xdr:row>
      <xdr:rowOff>123825</xdr:rowOff>
    </xdr:to>
    <xdr:pic>
      <xdr:nvPicPr>
        <xdr:cNvPr id="837" name="BExOJ0G04KMKOCUHCSM9060OLTKC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77177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1720</xdr:row>
      <xdr:rowOff>0</xdr:rowOff>
    </xdr:from>
    <xdr:to>
      <xdr:col>4</xdr:col>
      <xdr:colOff>400050</xdr:colOff>
      <xdr:row>1720</xdr:row>
      <xdr:rowOff>123825</xdr:rowOff>
    </xdr:to>
    <xdr:pic>
      <xdr:nvPicPr>
        <xdr:cNvPr id="838" name="BExVRUTQ2XOQRWQDF936NHCU9BL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78602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1721</xdr:row>
      <xdr:rowOff>0</xdr:rowOff>
    </xdr:from>
    <xdr:to>
      <xdr:col>4</xdr:col>
      <xdr:colOff>314325</xdr:colOff>
      <xdr:row>1721</xdr:row>
      <xdr:rowOff>123825</xdr:rowOff>
    </xdr:to>
    <xdr:pic>
      <xdr:nvPicPr>
        <xdr:cNvPr id="839" name="BEx1LRURYZCID51HNFMLRZYGH5X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78731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1731</xdr:row>
      <xdr:rowOff>0</xdr:rowOff>
    </xdr:from>
    <xdr:to>
      <xdr:col>4</xdr:col>
      <xdr:colOff>314325</xdr:colOff>
      <xdr:row>1731</xdr:row>
      <xdr:rowOff>123825</xdr:rowOff>
    </xdr:to>
    <xdr:pic>
      <xdr:nvPicPr>
        <xdr:cNvPr id="840" name="BExSA7FRFJMM3M0ERD3KDD7U996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80027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1745</xdr:row>
      <xdr:rowOff>0</xdr:rowOff>
    </xdr:from>
    <xdr:to>
      <xdr:col>4</xdr:col>
      <xdr:colOff>400050</xdr:colOff>
      <xdr:row>1745</xdr:row>
      <xdr:rowOff>123825</xdr:rowOff>
    </xdr:to>
    <xdr:pic>
      <xdr:nvPicPr>
        <xdr:cNvPr id="841" name="BEx01ZS9NXJ4IS03AFGA4AHRIYW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1840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1753</xdr:row>
      <xdr:rowOff>0</xdr:rowOff>
    </xdr:from>
    <xdr:to>
      <xdr:col>4</xdr:col>
      <xdr:colOff>400050</xdr:colOff>
      <xdr:row>1753</xdr:row>
      <xdr:rowOff>123825</xdr:rowOff>
    </xdr:to>
    <xdr:pic>
      <xdr:nvPicPr>
        <xdr:cNvPr id="842" name="BExCRAF9YWGBWAONJSWIB92ZPU6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2877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1754</xdr:row>
      <xdr:rowOff>0</xdr:rowOff>
    </xdr:from>
    <xdr:to>
      <xdr:col>4</xdr:col>
      <xdr:colOff>314325</xdr:colOff>
      <xdr:row>1754</xdr:row>
      <xdr:rowOff>123825</xdr:rowOff>
    </xdr:to>
    <xdr:pic>
      <xdr:nvPicPr>
        <xdr:cNvPr id="843" name="BExF24O6KR51O605EMYLE1EGPUR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83006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1762</xdr:row>
      <xdr:rowOff>0</xdr:rowOff>
    </xdr:from>
    <xdr:to>
      <xdr:col>4</xdr:col>
      <xdr:colOff>314325</xdr:colOff>
      <xdr:row>1762</xdr:row>
      <xdr:rowOff>123825</xdr:rowOff>
    </xdr:to>
    <xdr:pic>
      <xdr:nvPicPr>
        <xdr:cNvPr id="844" name="BExXPDUMAQSW5ND5Y5JXO6NPQXF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840431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1768</xdr:row>
      <xdr:rowOff>0</xdr:rowOff>
    </xdr:from>
    <xdr:to>
      <xdr:col>4</xdr:col>
      <xdr:colOff>400050</xdr:colOff>
      <xdr:row>1768</xdr:row>
      <xdr:rowOff>123825</xdr:rowOff>
    </xdr:to>
    <xdr:pic>
      <xdr:nvPicPr>
        <xdr:cNvPr id="845" name="BExMLUB3RFSAXZ11DEZIYF4W5FZ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4820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1772</xdr:row>
      <xdr:rowOff>0</xdr:rowOff>
    </xdr:from>
    <xdr:to>
      <xdr:col>4</xdr:col>
      <xdr:colOff>400050</xdr:colOff>
      <xdr:row>1772</xdr:row>
      <xdr:rowOff>123825</xdr:rowOff>
    </xdr:to>
    <xdr:pic>
      <xdr:nvPicPr>
        <xdr:cNvPr id="846" name="BEx1Y40DWVWQ4EY5BTHYNJIM56X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5338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1775</xdr:row>
      <xdr:rowOff>0</xdr:rowOff>
    </xdr:from>
    <xdr:to>
      <xdr:col>4</xdr:col>
      <xdr:colOff>400050</xdr:colOff>
      <xdr:row>1775</xdr:row>
      <xdr:rowOff>123825</xdr:rowOff>
    </xdr:to>
    <xdr:pic>
      <xdr:nvPicPr>
        <xdr:cNvPr id="847" name="BExETOH64MYHXWHQ1ZA5N28G44L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5727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1776</xdr:row>
      <xdr:rowOff>0</xdr:rowOff>
    </xdr:from>
    <xdr:to>
      <xdr:col>4</xdr:col>
      <xdr:colOff>314325</xdr:colOff>
      <xdr:row>1776</xdr:row>
      <xdr:rowOff>123825</xdr:rowOff>
    </xdr:to>
    <xdr:pic>
      <xdr:nvPicPr>
        <xdr:cNvPr id="848" name="BExXZBZL4NFA2PKJACFRUWBY5PU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85856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1778</xdr:row>
      <xdr:rowOff>0</xdr:rowOff>
    </xdr:from>
    <xdr:to>
      <xdr:col>4</xdr:col>
      <xdr:colOff>314325</xdr:colOff>
      <xdr:row>1778</xdr:row>
      <xdr:rowOff>123825</xdr:rowOff>
    </xdr:to>
    <xdr:pic>
      <xdr:nvPicPr>
        <xdr:cNvPr id="849" name="BExMQHU5P0GS9LQVVWHQU5KUZTX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86115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1779</xdr:row>
      <xdr:rowOff>0</xdr:rowOff>
    </xdr:from>
    <xdr:to>
      <xdr:col>4</xdr:col>
      <xdr:colOff>228600</xdr:colOff>
      <xdr:row>1779</xdr:row>
      <xdr:rowOff>123825</xdr:rowOff>
    </xdr:to>
    <xdr:pic>
      <xdr:nvPicPr>
        <xdr:cNvPr id="850" name="BExUAAX5A2N3Q1XP29HEMZJ0TP4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86245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1780</xdr:row>
      <xdr:rowOff>0</xdr:rowOff>
    </xdr:from>
    <xdr:to>
      <xdr:col>4</xdr:col>
      <xdr:colOff>142875</xdr:colOff>
      <xdr:row>1780</xdr:row>
      <xdr:rowOff>123825</xdr:rowOff>
    </xdr:to>
    <xdr:pic>
      <xdr:nvPicPr>
        <xdr:cNvPr id="851" name="BExXSO2W5HWKOVX7YJLR2OCQNTT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86374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1781</xdr:row>
      <xdr:rowOff>0</xdr:rowOff>
    </xdr:from>
    <xdr:to>
      <xdr:col>2</xdr:col>
      <xdr:colOff>314325</xdr:colOff>
      <xdr:row>1781</xdr:row>
      <xdr:rowOff>123825</xdr:rowOff>
    </xdr:to>
    <xdr:pic>
      <xdr:nvPicPr>
        <xdr:cNvPr id="852" name="BEx983QV2WXWJJQQTFGH9TYEHCM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435" y="286504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1781</xdr:row>
      <xdr:rowOff>0</xdr:rowOff>
    </xdr:from>
    <xdr:to>
      <xdr:col>4</xdr:col>
      <xdr:colOff>571500</xdr:colOff>
      <xdr:row>1781</xdr:row>
      <xdr:rowOff>123825</xdr:rowOff>
    </xdr:to>
    <xdr:pic>
      <xdr:nvPicPr>
        <xdr:cNvPr id="853" name="BExIJWEKI3BYTKLRECUJKKCO1D3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86504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1782</xdr:row>
      <xdr:rowOff>0</xdr:rowOff>
    </xdr:from>
    <xdr:to>
      <xdr:col>4</xdr:col>
      <xdr:colOff>571500</xdr:colOff>
      <xdr:row>1782</xdr:row>
      <xdr:rowOff>123825</xdr:rowOff>
    </xdr:to>
    <xdr:pic>
      <xdr:nvPicPr>
        <xdr:cNvPr id="854" name="BExS43RA86J80YAQ8FBIXOEQW7O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86633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1783</xdr:row>
      <xdr:rowOff>0</xdr:rowOff>
    </xdr:from>
    <xdr:to>
      <xdr:col>4</xdr:col>
      <xdr:colOff>571500</xdr:colOff>
      <xdr:row>1783</xdr:row>
      <xdr:rowOff>123825</xdr:rowOff>
    </xdr:to>
    <xdr:pic>
      <xdr:nvPicPr>
        <xdr:cNvPr id="855" name="BExMN2T8N17JRUB7KTGZ45WKOQK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86763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1784</xdr:row>
      <xdr:rowOff>0</xdr:rowOff>
    </xdr:from>
    <xdr:to>
      <xdr:col>4</xdr:col>
      <xdr:colOff>485775</xdr:colOff>
      <xdr:row>1784</xdr:row>
      <xdr:rowOff>123825</xdr:rowOff>
    </xdr:to>
    <xdr:pic>
      <xdr:nvPicPr>
        <xdr:cNvPr id="856" name="BExW2U4MO4MJUOR9W19J68PGNRR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6893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1785</xdr:row>
      <xdr:rowOff>0</xdr:rowOff>
    </xdr:from>
    <xdr:to>
      <xdr:col>4</xdr:col>
      <xdr:colOff>571500</xdr:colOff>
      <xdr:row>1785</xdr:row>
      <xdr:rowOff>123825</xdr:rowOff>
    </xdr:to>
    <xdr:pic>
      <xdr:nvPicPr>
        <xdr:cNvPr id="857" name="BExGL3TLH8REQUGFQI8IX86F2RU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87022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1786</xdr:row>
      <xdr:rowOff>0</xdr:rowOff>
    </xdr:from>
    <xdr:to>
      <xdr:col>4</xdr:col>
      <xdr:colOff>485775</xdr:colOff>
      <xdr:row>1786</xdr:row>
      <xdr:rowOff>123825</xdr:rowOff>
    </xdr:to>
    <xdr:pic>
      <xdr:nvPicPr>
        <xdr:cNvPr id="858" name="BExGXXIB95CQRGYDN721MH1RKTF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7152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1791</xdr:row>
      <xdr:rowOff>0</xdr:rowOff>
    </xdr:from>
    <xdr:to>
      <xdr:col>4</xdr:col>
      <xdr:colOff>485775</xdr:colOff>
      <xdr:row>1791</xdr:row>
      <xdr:rowOff>123825</xdr:rowOff>
    </xdr:to>
    <xdr:pic>
      <xdr:nvPicPr>
        <xdr:cNvPr id="859" name="BExVYU9X0W25XG4W6FRRBQEDU68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7799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1792</xdr:row>
      <xdr:rowOff>0</xdr:rowOff>
    </xdr:from>
    <xdr:to>
      <xdr:col>4</xdr:col>
      <xdr:colOff>400050</xdr:colOff>
      <xdr:row>1792</xdr:row>
      <xdr:rowOff>123825</xdr:rowOff>
    </xdr:to>
    <xdr:pic>
      <xdr:nvPicPr>
        <xdr:cNvPr id="860" name="BExKK5KZM4XONNU76SCB98LLQ44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7929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1799</xdr:row>
      <xdr:rowOff>0</xdr:rowOff>
    </xdr:from>
    <xdr:to>
      <xdr:col>4</xdr:col>
      <xdr:colOff>485775</xdr:colOff>
      <xdr:row>1799</xdr:row>
      <xdr:rowOff>123825</xdr:rowOff>
    </xdr:to>
    <xdr:pic>
      <xdr:nvPicPr>
        <xdr:cNvPr id="861" name="BExOM2VWY42K1YV8OO7MT4ISBQP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8836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1802</xdr:row>
      <xdr:rowOff>0</xdr:rowOff>
    </xdr:from>
    <xdr:to>
      <xdr:col>4</xdr:col>
      <xdr:colOff>485775</xdr:colOff>
      <xdr:row>1802</xdr:row>
      <xdr:rowOff>123825</xdr:rowOff>
    </xdr:to>
    <xdr:pic>
      <xdr:nvPicPr>
        <xdr:cNvPr id="862" name="BExU1ASQD4EP1CHCRCQQ27LUQBU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9224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1805</xdr:row>
      <xdr:rowOff>0</xdr:rowOff>
    </xdr:from>
    <xdr:to>
      <xdr:col>4</xdr:col>
      <xdr:colOff>485775</xdr:colOff>
      <xdr:row>1805</xdr:row>
      <xdr:rowOff>123825</xdr:rowOff>
    </xdr:to>
    <xdr:pic>
      <xdr:nvPicPr>
        <xdr:cNvPr id="863" name="BExKEJVUCGBSS6FOPLUNY0OCHO5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89613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1806</xdr:row>
      <xdr:rowOff>0</xdr:rowOff>
    </xdr:from>
    <xdr:to>
      <xdr:col>4</xdr:col>
      <xdr:colOff>400050</xdr:colOff>
      <xdr:row>1806</xdr:row>
      <xdr:rowOff>123825</xdr:rowOff>
    </xdr:to>
    <xdr:pic>
      <xdr:nvPicPr>
        <xdr:cNvPr id="864" name="BEx1H5YXWYJC7U7K78B05A6MSPY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89742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1807</xdr:row>
      <xdr:rowOff>0</xdr:rowOff>
    </xdr:from>
    <xdr:to>
      <xdr:col>4</xdr:col>
      <xdr:colOff>314325</xdr:colOff>
      <xdr:row>1807</xdr:row>
      <xdr:rowOff>123825</xdr:rowOff>
    </xdr:to>
    <xdr:pic>
      <xdr:nvPicPr>
        <xdr:cNvPr id="865" name="BExZVMYKAXW5Y1ODPKA4FHEJVA5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898724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1822</xdr:row>
      <xdr:rowOff>0</xdr:rowOff>
    </xdr:from>
    <xdr:to>
      <xdr:col>4</xdr:col>
      <xdr:colOff>400050</xdr:colOff>
      <xdr:row>1822</xdr:row>
      <xdr:rowOff>123825</xdr:rowOff>
    </xdr:to>
    <xdr:pic>
      <xdr:nvPicPr>
        <xdr:cNvPr id="866" name="BExVZSL2W6DI31TB5UHSQUT88GC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1815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1823</xdr:row>
      <xdr:rowOff>0</xdr:rowOff>
    </xdr:from>
    <xdr:to>
      <xdr:col>4</xdr:col>
      <xdr:colOff>314325</xdr:colOff>
      <xdr:row>1823</xdr:row>
      <xdr:rowOff>123825</xdr:rowOff>
    </xdr:to>
    <xdr:pic>
      <xdr:nvPicPr>
        <xdr:cNvPr id="867" name="BEx1SVY4HVF3MKRRCSKH4XKL9Q0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91945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1825</xdr:row>
      <xdr:rowOff>0</xdr:rowOff>
    </xdr:from>
    <xdr:to>
      <xdr:col>4</xdr:col>
      <xdr:colOff>314325</xdr:colOff>
      <xdr:row>1825</xdr:row>
      <xdr:rowOff>123825</xdr:rowOff>
    </xdr:to>
    <xdr:pic>
      <xdr:nvPicPr>
        <xdr:cNvPr id="868" name="BExS6G4H4DE98WJ3FF1IKH3OGR1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92204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1840</xdr:row>
      <xdr:rowOff>0</xdr:rowOff>
    </xdr:from>
    <xdr:to>
      <xdr:col>4</xdr:col>
      <xdr:colOff>400050</xdr:colOff>
      <xdr:row>1840</xdr:row>
      <xdr:rowOff>123825</xdr:rowOff>
    </xdr:to>
    <xdr:pic>
      <xdr:nvPicPr>
        <xdr:cNvPr id="869" name="BExCT4YN4ED43TOWQ8PE1T3T2HY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4147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1843</xdr:row>
      <xdr:rowOff>0</xdr:rowOff>
    </xdr:from>
    <xdr:to>
      <xdr:col>4</xdr:col>
      <xdr:colOff>400050</xdr:colOff>
      <xdr:row>1843</xdr:row>
      <xdr:rowOff>123825</xdr:rowOff>
    </xdr:to>
    <xdr:pic>
      <xdr:nvPicPr>
        <xdr:cNvPr id="870" name="BExF2LWIIDB91WBMOCIQYJSVMB0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4535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1844</xdr:row>
      <xdr:rowOff>0</xdr:rowOff>
    </xdr:from>
    <xdr:to>
      <xdr:col>4</xdr:col>
      <xdr:colOff>314325</xdr:colOff>
      <xdr:row>1844</xdr:row>
      <xdr:rowOff>123825</xdr:rowOff>
    </xdr:to>
    <xdr:pic>
      <xdr:nvPicPr>
        <xdr:cNvPr id="871" name="BExKLCAELT2O0BIQ63JWZRL9U4O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94665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1850</xdr:row>
      <xdr:rowOff>0</xdr:rowOff>
    </xdr:from>
    <xdr:to>
      <xdr:col>4</xdr:col>
      <xdr:colOff>314325</xdr:colOff>
      <xdr:row>1850</xdr:row>
      <xdr:rowOff>123825</xdr:rowOff>
    </xdr:to>
    <xdr:pic>
      <xdr:nvPicPr>
        <xdr:cNvPr id="872" name="BExEVCV986RNOTU9OY8ONHKPAR1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954426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1853</xdr:row>
      <xdr:rowOff>0</xdr:rowOff>
    </xdr:from>
    <xdr:to>
      <xdr:col>4</xdr:col>
      <xdr:colOff>400050</xdr:colOff>
      <xdr:row>1853</xdr:row>
      <xdr:rowOff>123825</xdr:rowOff>
    </xdr:to>
    <xdr:pic>
      <xdr:nvPicPr>
        <xdr:cNvPr id="873" name="BEx3QB87KZVOZYI2SB6JIK3Q46M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58312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1856</xdr:row>
      <xdr:rowOff>0</xdr:rowOff>
    </xdr:from>
    <xdr:to>
      <xdr:col>4</xdr:col>
      <xdr:colOff>400050</xdr:colOff>
      <xdr:row>1856</xdr:row>
      <xdr:rowOff>123825</xdr:rowOff>
    </xdr:to>
    <xdr:pic>
      <xdr:nvPicPr>
        <xdr:cNvPr id="874" name="BEx3KJOMSP8PMM4BB71E06YCPP8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62198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1859</xdr:row>
      <xdr:rowOff>0</xdr:rowOff>
    </xdr:from>
    <xdr:to>
      <xdr:col>4</xdr:col>
      <xdr:colOff>400050</xdr:colOff>
      <xdr:row>1859</xdr:row>
      <xdr:rowOff>123825</xdr:rowOff>
    </xdr:to>
    <xdr:pic>
      <xdr:nvPicPr>
        <xdr:cNvPr id="875" name="BExKTBUOONUDYUBYBIOYSUJ1K4E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6608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1860</xdr:row>
      <xdr:rowOff>0</xdr:rowOff>
    </xdr:from>
    <xdr:to>
      <xdr:col>4</xdr:col>
      <xdr:colOff>314325</xdr:colOff>
      <xdr:row>1860</xdr:row>
      <xdr:rowOff>123825</xdr:rowOff>
    </xdr:to>
    <xdr:pic>
      <xdr:nvPicPr>
        <xdr:cNvPr id="876" name="BExBEBCWX2QSZUHNB3GBSAMRA97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96738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1864</xdr:row>
      <xdr:rowOff>0</xdr:rowOff>
    </xdr:from>
    <xdr:to>
      <xdr:col>4</xdr:col>
      <xdr:colOff>314325</xdr:colOff>
      <xdr:row>1864</xdr:row>
      <xdr:rowOff>123825</xdr:rowOff>
    </xdr:to>
    <xdr:pic>
      <xdr:nvPicPr>
        <xdr:cNvPr id="877" name="BExQ76B8148KSL31H7JS4L841H1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29725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1865</xdr:row>
      <xdr:rowOff>0</xdr:rowOff>
    </xdr:from>
    <xdr:to>
      <xdr:col>4</xdr:col>
      <xdr:colOff>228600</xdr:colOff>
      <xdr:row>1865</xdr:row>
      <xdr:rowOff>123825</xdr:rowOff>
    </xdr:to>
    <xdr:pic>
      <xdr:nvPicPr>
        <xdr:cNvPr id="878" name="BExB4Y1QN5AYSG1R3J95RMSYX39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297385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1866</xdr:row>
      <xdr:rowOff>0</xdr:rowOff>
    </xdr:from>
    <xdr:to>
      <xdr:col>4</xdr:col>
      <xdr:colOff>142875</xdr:colOff>
      <xdr:row>1866</xdr:row>
      <xdr:rowOff>123825</xdr:rowOff>
    </xdr:to>
    <xdr:pic>
      <xdr:nvPicPr>
        <xdr:cNvPr id="879" name="BExB1LV8HSVSOLTYXKK0FJHXYAT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297515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1867</xdr:row>
      <xdr:rowOff>0</xdr:rowOff>
    </xdr:from>
    <xdr:to>
      <xdr:col>2</xdr:col>
      <xdr:colOff>228600</xdr:colOff>
      <xdr:row>1867</xdr:row>
      <xdr:rowOff>123825</xdr:rowOff>
    </xdr:to>
    <xdr:pic>
      <xdr:nvPicPr>
        <xdr:cNvPr id="880" name="BExY1U1TT4TX5NF4DTAW9XPZUFF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710" y="297644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1867</xdr:row>
      <xdr:rowOff>0</xdr:rowOff>
    </xdr:from>
    <xdr:to>
      <xdr:col>4</xdr:col>
      <xdr:colOff>571500</xdr:colOff>
      <xdr:row>1867</xdr:row>
      <xdr:rowOff>123825</xdr:rowOff>
    </xdr:to>
    <xdr:pic>
      <xdr:nvPicPr>
        <xdr:cNvPr id="881" name="BEx799IO2GIB1WSJU8M66A5BDPC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76448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1868</xdr:row>
      <xdr:rowOff>0</xdr:rowOff>
    </xdr:from>
    <xdr:to>
      <xdr:col>4</xdr:col>
      <xdr:colOff>571500</xdr:colOff>
      <xdr:row>1868</xdr:row>
      <xdr:rowOff>123825</xdr:rowOff>
    </xdr:to>
    <xdr:pic>
      <xdr:nvPicPr>
        <xdr:cNvPr id="882" name="BExMKU1J7XH2NVJS8Z6W1M858KR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7774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1869</xdr:row>
      <xdr:rowOff>0</xdr:rowOff>
    </xdr:from>
    <xdr:to>
      <xdr:col>4</xdr:col>
      <xdr:colOff>571500</xdr:colOff>
      <xdr:row>1869</xdr:row>
      <xdr:rowOff>123825</xdr:rowOff>
    </xdr:to>
    <xdr:pic>
      <xdr:nvPicPr>
        <xdr:cNvPr id="883" name="BExGMJIS32Z260HC8Y5BT52L458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7903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1870</xdr:row>
      <xdr:rowOff>0</xdr:rowOff>
    </xdr:from>
    <xdr:to>
      <xdr:col>4</xdr:col>
      <xdr:colOff>571500</xdr:colOff>
      <xdr:row>1870</xdr:row>
      <xdr:rowOff>123825</xdr:rowOff>
    </xdr:to>
    <xdr:pic>
      <xdr:nvPicPr>
        <xdr:cNvPr id="884" name="BExMC8GGKOTUZ7L7562K7B74LV4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8033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1871</xdr:row>
      <xdr:rowOff>0</xdr:rowOff>
    </xdr:from>
    <xdr:to>
      <xdr:col>4</xdr:col>
      <xdr:colOff>485775</xdr:colOff>
      <xdr:row>1871</xdr:row>
      <xdr:rowOff>123825</xdr:rowOff>
    </xdr:to>
    <xdr:pic>
      <xdr:nvPicPr>
        <xdr:cNvPr id="885" name="BExAXU3OK41VULTB1F61AK1I7FK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981629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1872</xdr:row>
      <xdr:rowOff>0</xdr:rowOff>
    </xdr:from>
    <xdr:to>
      <xdr:col>4</xdr:col>
      <xdr:colOff>571500</xdr:colOff>
      <xdr:row>1872</xdr:row>
      <xdr:rowOff>123825</xdr:rowOff>
    </xdr:to>
    <xdr:pic>
      <xdr:nvPicPr>
        <xdr:cNvPr id="886" name="BExS71UNB28YB7SGNHPXPCH9690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8292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1873</xdr:row>
      <xdr:rowOff>0</xdr:rowOff>
    </xdr:from>
    <xdr:to>
      <xdr:col>4</xdr:col>
      <xdr:colOff>571500</xdr:colOff>
      <xdr:row>1873</xdr:row>
      <xdr:rowOff>123825</xdr:rowOff>
    </xdr:to>
    <xdr:pic>
      <xdr:nvPicPr>
        <xdr:cNvPr id="887" name="BExVSPJK0GSPZVRSL7KLCPBF5KA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8422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1874</xdr:row>
      <xdr:rowOff>0</xdr:rowOff>
    </xdr:from>
    <xdr:to>
      <xdr:col>4</xdr:col>
      <xdr:colOff>571500</xdr:colOff>
      <xdr:row>1874</xdr:row>
      <xdr:rowOff>123825</xdr:rowOff>
    </xdr:to>
    <xdr:pic>
      <xdr:nvPicPr>
        <xdr:cNvPr id="888" name="BExGLQLMJA4NXC20LDK8QO9JINW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8551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1875</xdr:row>
      <xdr:rowOff>0</xdr:rowOff>
    </xdr:from>
    <xdr:to>
      <xdr:col>4</xdr:col>
      <xdr:colOff>571500</xdr:colOff>
      <xdr:row>1875</xdr:row>
      <xdr:rowOff>123825</xdr:rowOff>
    </xdr:to>
    <xdr:pic>
      <xdr:nvPicPr>
        <xdr:cNvPr id="889" name="BExD14DEBIKE6SQNQXT34FW5PVD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298681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1876</xdr:row>
      <xdr:rowOff>0</xdr:rowOff>
    </xdr:from>
    <xdr:to>
      <xdr:col>4</xdr:col>
      <xdr:colOff>485775</xdr:colOff>
      <xdr:row>1876</xdr:row>
      <xdr:rowOff>123825</xdr:rowOff>
    </xdr:to>
    <xdr:pic>
      <xdr:nvPicPr>
        <xdr:cNvPr id="890" name="BEx97MTDS1OW0EPNPJCRTSL3UFC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988106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1883</xdr:row>
      <xdr:rowOff>0</xdr:rowOff>
    </xdr:from>
    <xdr:to>
      <xdr:col>4</xdr:col>
      <xdr:colOff>485775</xdr:colOff>
      <xdr:row>1883</xdr:row>
      <xdr:rowOff>123825</xdr:rowOff>
    </xdr:to>
    <xdr:pic>
      <xdr:nvPicPr>
        <xdr:cNvPr id="891" name="BExF4TRXK446QGH8MMJVSPS92L3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299717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1884</xdr:row>
      <xdr:rowOff>0</xdr:rowOff>
    </xdr:from>
    <xdr:to>
      <xdr:col>4</xdr:col>
      <xdr:colOff>400050</xdr:colOff>
      <xdr:row>1884</xdr:row>
      <xdr:rowOff>123825</xdr:rowOff>
    </xdr:to>
    <xdr:pic>
      <xdr:nvPicPr>
        <xdr:cNvPr id="892" name="BExKFME9FZD04H0EU0E9R1TW0OL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99847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1891</xdr:row>
      <xdr:rowOff>0</xdr:rowOff>
    </xdr:from>
    <xdr:to>
      <xdr:col>4</xdr:col>
      <xdr:colOff>485775</xdr:colOff>
      <xdr:row>1891</xdr:row>
      <xdr:rowOff>123825</xdr:rowOff>
    </xdr:to>
    <xdr:pic>
      <xdr:nvPicPr>
        <xdr:cNvPr id="893" name="BExCRH0OUX0OF95HSK061087IKN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00753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1894</xdr:row>
      <xdr:rowOff>0</xdr:rowOff>
    </xdr:from>
    <xdr:to>
      <xdr:col>4</xdr:col>
      <xdr:colOff>485775</xdr:colOff>
      <xdr:row>1894</xdr:row>
      <xdr:rowOff>123825</xdr:rowOff>
    </xdr:to>
    <xdr:pic>
      <xdr:nvPicPr>
        <xdr:cNvPr id="894" name="BExIJ6XF173LAGTI3SA132ZBDQZ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01142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1897</xdr:row>
      <xdr:rowOff>0</xdr:rowOff>
    </xdr:from>
    <xdr:to>
      <xdr:col>4</xdr:col>
      <xdr:colOff>485775</xdr:colOff>
      <xdr:row>1897</xdr:row>
      <xdr:rowOff>123825</xdr:rowOff>
    </xdr:to>
    <xdr:pic>
      <xdr:nvPicPr>
        <xdr:cNvPr id="895" name="BExMHHEY7KEJI6HDPPJE3MO1UQ4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015310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1898</xdr:row>
      <xdr:rowOff>0</xdr:rowOff>
    </xdr:from>
    <xdr:to>
      <xdr:col>4</xdr:col>
      <xdr:colOff>400050</xdr:colOff>
      <xdr:row>1898</xdr:row>
      <xdr:rowOff>123825</xdr:rowOff>
    </xdr:to>
    <xdr:pic>
      <xdr:nvPicPr>
        <xdr:cNvPr id="896" name="BExGXITSAH2DBLGARB49D0W411A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016605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1899</xdr:row>
      <xdr:rowOff>0</xdr:rowOff>
    </xdr:from>
    <xdr:to>
      <xdr:col>4</xdr:col>
      <xdr:colOff>314325</xdr:colOff>
      <xdr:row>1899</xdr:row>
      <xdr:rowOff>123825</xdr:rowOff>
    </xdr:to>
    <xdr:pic>
      <xdr:nvPicPr>
        <xdr:cNvPr id="897" name="BExISAYBBPMR35VLQMWCX0HZ401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01790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1914</xdr:row>
      <xdr:rowOff>0</xdr:rowOff>
    </xdr:from>
    <xdr:to>
      <xdr:col>4</xdr:col>
      <xdr:colOff>400050</xdr:colOff>
      <xdr:row>1914</xdr:row>
      <xdr:rowOff>123825</xdr:rowOff>
    </xdr:to>
    <xdr:pic>
      <xdr:nvPicPr>
        <xdr:cNvPr id="898" name="BExQFXQRN8T0CQEF4L7471XGFFG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03733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1915</xdr:row>
      <xdr:rowOff>0</xdr:rowOff>
    </xdr:from>
    <xdr:to>
      <xdr:col>4</xdr:col>
      <xdr:colOff>314325</xdr:colOff>
      <xdr:row>1915</xdr:row>
      <xdr:rowOff>123825</xdr:rowOff>
    </xdr:to>
    <xdr:pic>
      <xdr:nvPicPr>
        <xdr:cNvPr id="899" name="BExQCBTN9G4RZ2LLXIKQL1XHUP9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038627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1925</xdr:row>
      <xdr:rowOff>0</xdr:rowOff>
    </xdr:from>
    <xdr:to>
      <xdr:col>4</xdr:col>
      <xdr:colOff>314325</xdr:colOff>
      <xdr:row>1925</xdr:row>
      <xdr:rowOff>123825</xdr:rowOff>
    </xdr:to>
    <xdr:pic>
      <xdr:nvPicPr>
        <xdr:cNvPr id="900" name="BExU9PSLMXY2JDE31E9CDBSIXFT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05158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1942</xdr:row>
      <xdr:rowOff>0</xdr:rowOff>
    </xdr:from>
    <xdr:to>
      <xdr:col>4</xdr:col>
      <xdr:colOff>400050</xdr:colOff>
      <xdr:row>1942</xdr:row>
      <xdr:rowOff>123825</xdr:rowOff>
    </xdr:to>
    <xdr:pic>
      <xdr:nvPicPr>
        <xdr:cNvPr id="901" name="BExIQYZXKBBPOUQHLPAVN4ZRUC9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07360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1951</xdr:row>
      <xdr:rowOff>0</xdr:rowOff>
    </xdr:from>
    <xdr:to>
      <xdr:col>4</xdr:col>
      <xdr:colOff>400050</xdr:colOff>
      <xdr:row>1951</xdr:row>
      <xdr:rowOff>123825</xdr:rowOff>
    </xdr:to>
    <xdr:pic>
      <xdr:nvPicPr>
        <xdr:cNvPr id="902" name="BEx3OJ8Q5NPZZO1VHNHYZHUW9M5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085261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1952</xdr:row>
      <xdr:rowOff>0</xdr:rowOff>
    </xdr:from>
    <xdr:to>
      <xdr:col>4</xdr:col>
      <xdr:colOff>314325</xdr:colOff>
      <xdr:row>1952</xdr:row>
      <xdr:rowOff>123825</xdr:rowOff>
    </xdr:to>
    <xdr:pic>
      <xdr:nvPicPr>
        <xdr:cNvPr id="903" name="BEx3O8WEWEYQ8G5Y1WFCLUIBAFP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086557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1960</xdr:row>
      <xdr:rowOff>0</xdr:rowOff>
    </xdr:from>
    <xdr:to>
      <xdr:col>4</xdr:col>
      <xdr:colOff>314325</xdr:colOff>
      <xdr:row>1960</xdr:row>
      <xdr:rowOff>123825</xdr:rowOff>
    </xdr:to>
    <xdr:pic>
      <xdr:nvPicPr>
        <xdr:cNvPr id="904" name="BExGQSO3PW624YKMHE2H0KFX3CU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09692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1966</xdr:row>
      <xdr:rowOff>0</xdr:rowOff>
    </xdr:from>
    <xdr:to>
      <xdr:col>4</xdr:col>
      <xdr:colOff>400050</xdr:colOff>
      <xdr:row>1966</xdr:row>
      <xdr:rowOff>123825</xdr:rowOff>
    </xdr:to>
    <xdr:pic>
      <xdr:nvPicPr>
        <xdr:cNvPr id="905" name="BExMDDNYVC1LR1N46ZQM81ZSNR3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104692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1970</xdr:row>
      <xdr:rowOff>0</xdr:rowOff>
    </xdr:from>
    <xdr:to>
      <xdr:col>4</xdr:col>
      <xdr:colOff>400050</xdr:colOff>
      <xdr:row>1970</xdr:row>
      <xdr:rowOff>123825</xdr:rowOff>
    </xdr:to>
    <xdr:pic>
      <xdr:nvPicPr>
        <xdr:cNvPr id="906" name="BExME28JO7D146YIUPR6UGT2T14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10987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1973</xdr:row>
      <xdr:rowOff>0</xdr:rowOff>
    </xdr:from>
    <xdr:to>
      <xdr:col>4</xdr:col>
      <xdr:colOff>400050</xdr:colOff>
      <xdr:row>1973</xdr:row>
      <xdr:rowOff>123825</xdr:rowOff>
    </xdr:to>
    <xdr:pic>
      <xdr:nvPicPr>
        <xdr:cNvPr id="907" name="BExS81DADVE0DRRGJXT5Q1WNPYB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11376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1974</xdr:row>
      <xdr:rowOff>0</xdr:rowOff>
    </xdr:from>
    <xdr:to>
      <xdr:col>4</xdr:col>
      <xdr:colOff>314325</xdr:colOff>
      <xdr:row>1974</xdr:row>
      <xdr:rowOff>123825</xdr:rowOff>
    </xdr:to>
    <xdr:pic>
      <xdr:nvPicPr>
        <xdr:cNvPr id="908" name="BExKQLED38IU8OHQ2MVEEW0JONK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11505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1978</xdr:row>
      <xdr:rowOff>0</xdr:rowOff>
    </xdr:from>
    <xdr:to>
      <xdr:col>4</xdr:col>
      <xdr:colOff>314325</xdr:colOff>
      <xdr:row>1978</xdr:row>
      <xdr:rowOff>123825</xdr:rowOff>
    </xdr:to>
    <xdr:pic>
      <xdr:nvPicPr>
        <xdr:cNvPr id="909" name="BEx1M4W1X4X8BZV5B292TZ8ZEND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120237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1979</xdr:row>
      <xdr:rowOff>0</xdr:rowOff>
    </xdr:from>
    <xdr:to>
      <xdr:col>4</xdr:col>
      <xdr:colOff>228600</xdr:colOff>
      <xdr:row>1979</xdr:row>
      <xdr:rowOff>123825</xdr:rowOff>
    </xdr:to>
    <xdr:pic>
      <xdr:nvPicPr>
        <xdr:cNvPr id="910" name="BExQCD6BEGURZOS94ASIQUKTRHX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312153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1980</xdr:row>
      <xdr:rowOff>0</xdr:rowOff>
    </xdr:from>
    <xdr:to>
      <xdr:col>4</xdr:col>
      <xdr:colOff>142875</xdr:colOff>
      <xdr:row>1980</xdr:row>
      <xdr:rowOff>123825</xdr:rowOff>
    </xdr:to>
    <xdr:pic>
      <xdr:nvPicPr>
        <xdr:cNvPr id="911" name="BExB07YT8SWEXT6RX7GXW14R0K4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645" y="312282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1981</xdr:row>
      <xdr:rowOff>0</xdr:rowOff>
    </xdr:from>
    <xdr:to>
      <xdr:col>2</xdr:col>
      <xdr:colOff>142875</xdr:colOff>
      <xdr:row>1981</xdr:row>
      <xdr:rowOff>123825</xdr:rowOff>
    </xdr:to>
    <xdr:pic>
      <xdr:nvPicPr>
        <xdr:cNvPr id="912" name="BExD7KC83JBN0T3FCE8JJXABJH6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985" y="312412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1982</xdr:row>
      <xdr:rowOff>0</xdr:rowOff>
    </xdr:from>
    <xdr:to>
      <xdr:col>4</xdr:col>
      <xdr:colOff>485775</xdr:colOff>
      <xdr:row>1982</xdr:row>
      <xdr:rowOff>123825</xdr:rowOff>
    </xdr:to>
    <xdr:pic>
      <xdr:nvPicPr>
        <xdr:cNvPr id="913" name="BEx7LXYIWWEMGLN9WRUNXC8DKNG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25419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1983</xdr:row>
      <xdr:rowOff>0</xdr:rowOff>
    </xdr:from>
    <xdr:to>
      <xdr:col>4</xdr:col>
      <xdr:colOff>400050</xdr:colOff>
      <xdr:row>1983</xdr:row>
      <xdr:rowOff>123825</xdr:rowOff>
    </xdr:to>
    <xdr:pic>
      <xdr:nvPicPr>
        <xdr:cNvPr id="914" name="BExISQZGADRFYLC5J4G3VO9IT11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12671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1984</xdr:row>
      <xdr:rowOff>0</xdr:rowOff>
    </xdr:from>
    <xdr:to>
      <xdr:col>4</xdr:col>
      <xdr:colOff>314325</xdr:colOff>
      <xdr:row>1984</xdr:row>
      <xdr:rowOff>123825</xdr:rowOff>
    </xdr:to>
    <xdr:pic>
      <xdr:nvPicPr>
        <xdr:cNvPr id="915" name="BExF502H7EJYUN2Y8J60XCBS0HI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12801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1985</xdr:row>
      <xdr:rowOff>0</xdr:rowOff>
    </xdr:from>
    <xdr:to>
      <xdr:col>4</xdr:col>
      <xdr:colOff>228600</xdr:colOff>
      <xdr:row>1985</xdr:row>
      <xdr:rowOff>123825</xdr:rowOff>
    </xdr:to>
    <xdr:pic>
      <xdr:nvPicPr>
        <xdr:cNvPr id="916" name="BEx1RLN753XV84LP0X57BEV07QY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370" y="3129305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1986</xdr:row>
      <xdr:rowOff>0</xdr:rowOff>
    </xdr:from>
    <xdr:to>
      <xdr:col>4</xdr:col>
      <xdr:colOff>571500</xdr:colOff>
      <xdr:row>1986</xdr:row>
      <xdr:rowOff>123825</xdr:rowOff>
    </xdr:to>
    <xdr:pic>
      <xdr:nvPicPr>
        <xdr:cNvPr id="917" name="BExKHDS6JK7S8GXOO3WQME0RNDV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0600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1987</xdr:row>
      <xdr:rowOff>0</xdr:rowOff>
    </xdr:from>
    <xdr:to>
      <xdr:col>4</xdr:col>
      <xdr:colOff>571500</xdr:colOff>
      <xdr:row>1987</xdr:row>
      <xdr:rowOff>123825</xdr:rowOff>
    </xdr:to>
    <xdr:pic>
      <xdr:nvPicPr>
        <xdr:cNvPr id="918" name="BExF49UFX4J3FQ7AEE05TUPWKP6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189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1988</xdr:row>
      <xdr:rowOff>0</xdr:rowOff>
    </xdr:from>
    <xdr:to>
      <xdr:col>4</xdr:col>
      <xdr:colOff>571500</xdr:colOff>
      <xdr:row>1988</xdr:row>
      <xdr:rowOff>123825</xdr:rowOff>
    </xdr:to>
    <xdr:pic>
      <xdr:nvPicPr>
        <xdr:cNvPr id="919" name="BExSHJRWAM57UUD53B3F7F9LIQK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3191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1989</xdr:row>
      <xdr:rowOff>0</xdr:rowOff>
    </xdr:from>
    <xdr:to>
      <xdr:col>4</xdr:col>
      <xdr:colOff>571500</xdr:colOff>
      <xdr:row>1989</xdr:row>
      <xdr:rowOff>123825</xdr:rowOff>
    </xdr:to>
    <xdr:pic>
      <xdr:nvPicPr>
        <xdr:cNvPr id="920" name="BExIWT8HBC5WMM1RIIIYCNHTVIH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448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1990</xdr:row>
      <xdr:rowOff>0</xdr:rowOff>
    </xdr:from>
    <xdr:to>
      <xdr:col>4</xdr:col>
      <xdr:colOff>485775</xdr:colOff>
      <xdr:row>1990</xdr:row>
      <xdr:rowOff>123825</xdr:rowOff>
    </xdr:to>
    <xdr:pic>
      <xdr:nvPicPr>
        <xdr:cNvPr id="921" name="BEx960TGIO5BDJUMA0C8ACIGTPY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35782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1991</xdr:row>
      <xdr:rowOff>0</xdr:rowOff>
    </xdr:from>
    <xdr:to>
      <xdr:col>4</xdr:col>
      <xdr:colOff>571500</xdr:colOff>
      <xdr:row>1991</xdr:row>
      <xdr:rowOff>123825</xdr:rowOff>
    </xdr:to>
    <xdr:pic>
      <xdr:nvPicPr>
        <xdr:cNvPr id="922" name="BExD71GHLFI616BR4T85RMRWKAY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7077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1992</xdr:row>
      <xdr:rowOff>0</xdr:rowOff>
    </xdr:from>
    <xdr:to>
      <xdr:col>4</xdr:col>
      <xdr:colOff>571500</xdr:colOff>
      <xdr:row>1992</xdr:row>
      <xdr:rowOff>123825</xdr:rowOff>
    </xdr:to>
    <xdr:pic>
      <xdr:nvPicPr>
        <xdr:cNvPr id="923" name="BExXWNMZTC4BSNUEIQBANZ2XB9Z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8373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1993</xdr:row>
      <xdr:rowOff>0</xdr:rowOff>
    </xdr:from>
    <xdr:to>
      <xdr:col>4</xdr:col>
      <xdr:colOff>571500</xdr:colOff>
      <xdr:row>1993</xdr:row>
      <xdr:rowOff>123825</xdr:rowOff>
    </xdr:to>
    <xdr:pic>
      <xdr:nvPicPr>
        <xdr:cNvPr id="924" name="BExD5JT61Z6QBAVTPE3QXDD4JSR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39668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1994</xdr:row>
      <xdr:rowOff>0</xdr:rowOff>
    </xdr:from>
    <xdr:to>
      <xdr:col>4</xdr:col>
      <xdr:colOff>571500</xdr:colOff>
      <xdr:row>1994</xdr:row>
      <xdr:rowOff>123825</xdr:rowOff>
    </xdr:to>
    <xdr:pic>
      <xdr:nvPicPr>
        <xdr:cNvPr id="925" name="BExY2MIUET7IC1TL2FHMNIAS2YQ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1270" y="31409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1995</xdr:row>
      <xdr:rowOff>0</xdr:rowOff>
    </xdr:from>
    <xdr:to>
      <xdr:col>4</xdr:col>
      <xdr:colOff>485775</xdr:colOff>
      <xdr:row>1995</xdr:row>
      <xdr:rowOff>123825</xdr:rowOff>
    </xdr:to>
    <xdr:pic>
      <xdr:nvPicPr>
        <xdr:cNvPr id="926" name="BExXUI5XNAK2HVEMRCMD3527MU0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4225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2009</xdr:row>
      <xdr:rowOff>0</xdr:rowOff>
    </xdr:from>
    <xdr:to>
      <xdr:col>4</xdr:col>
      <xdr:colOff>485775</xdr:colOff>
      <xdr:row>2009</xdr:row>
      <xdr:rowOff>123825</xdr:rowOff>
    </xdr:to>
    <xdr:pic>
      <xdr:nvPicPr>
        <xdr:cNvPr id="927" name="BExEYSXYST2KG97P5Q9W7DTYU67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6039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2010</xdr:row>
      <xdr:rowOff>0</xdr:rowOff>
    </xdr:from>
    <xdr:to>
      <xdr:col>4</xdr:col>
      <xdr:colOff>400050</xdr:colOff>
      <xdr:row>2010</xdr:row>
      <xdr:rowOff>123825</xdr:rowOff>
    </xdr:to>
    <xdr:pic>
      <xdr:nvPicPr>
        <xdr:cNvPr id="928" name="BExKEUIU8WBPBACVVFVO73LL66N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161690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2020</xdr:row>
      <xdr:rowOff>0</xdr:rowOff>
    </xdr:from>
    <xdr:to>
      <xdr:col>4</xdr:col>
      <xdr:colOff>485775</xdr:colOff>
      <xdr:row>2020</xdr:row>
      <xdr:rowOff>123825</xdr:rowOff>
    </xdr:to>
    <xdr:pic>
      <xdr:nvPicPr>
        <xdr:cNvPr id="929" name="BEx99GW89T5QBAHGZUXDUHLQ9BG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74644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2023</xdr:row>
      <xdr:rowOff>0</xdr:rowOff>
    </xdr:from>
    <xdr:to>
      <xdr:col>4</xdr:col>
      <xdr:colOff>485775</xdr:colOff>
      <xdr:row>2023</xdr:row>
      <xdr:rowOff>123825</xdr:rowOff>
    </xdr:to>
    <xdr:pic>
      <xdr:nvPicPr>
        <xdr:cNvPr id="930" name="BExF5IHZ2UA1N9239HRQBQGITKV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7853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2025</xdr:row>
      <xdr:rowOff>0</xdr:rowOff>
    </xdr:from>
    <xdr:to>
      <xdr:col>4</xdr:col>
      <xdr:colOff>485775</xdr:colOff>
      <xdr:row>2025</xdr:row>
      <xdr:rowOff>123825</xdr:rowOff>
    </xdr:to>
    <xdr:pic>
      <xdr:nvPicPr>
        <xdr:cNvPr id="931" name="BExF2F5TSOSDGJRFUZ0T4RHVQL5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8112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2029</xdr:row>
      <xdr:rowOff>0</xdr:rowOff>
    </xdr:from>
    <xdr:to>
      <xdr:col>4</xdr:col>
      <xdr:colOff>485775</xdr:colOff>
      <xdr:row>2029</xdr:row>
      <xdr:rowOff>123825</xdr:rowOff>
    </xdr:to>
    <xdr:pic>
      <xdr:nvPicPr>
        <xdr:cNvPr id="932" name="BExEPZ3ZR6Q59OFSDN5FAL1ZRG1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545" y="318630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2030</xdr:row>
      <xdr:rowOff>0</xdr:rowOff>
    </xdr:from>
    <xdr:to>
      <xdr:col>4</xdr:col>
      <xdr:colOff>400050</xdr:colOff>
      <xdr:row>2030</xdr:row>
      <xdr:rowOff>123825</xdr:rowOff>
    </xdr:to>
    <xdr:pic>
      <xdr:nvPicPr>
        <xdr:cNvPr id="933" name="BExOFMRQKS67JZ08PYEML0T360Q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187598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2031</xdr:row>
      <xdr:rowOff>0</xdr:rowOff>
    </xdr:from>
    <xdr:to>
      <xdr:col>4</xdr:col>
      <xdr:colOff>314325</xdr:colOff>
      <xdr:row>2031</xdr:row>
      <xdr:rowOff>123825</xdr:rowOff>
    </xdr:to>
    <xdr:pic>
      <xdr:nvPicPr>
        <xdr:cNvPr id="934" name="BExB2NH95T8PP2LKYOYXMC0CWLD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1888938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2053</xdr:row>
      <xdr:rowOff>0</xdr:rowOff>
    </xdr:from>
    <xdr:to>
      <xdr:col>4</xdr:col>
      <xdr:colOff>400050</xdr:colOff>
      <xdr:row>2053</xdr:row>
      <xdr:rowOff>123825</xdr:rowOff>
    </xdr:to>
    <xdr:pic>
      <xdr:nvPicPr>
        <xdr:cNvPr id="941" name="BExUAE7ULDY68EIC03IL6PFM23I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23682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2054</xdr:row>
      <xdr:rowOff>0</xdr:rowOff>
    </xdr:from>
    <xdr:to>
      <xdr:col>4</xdr:col>
      <xdr:colOff>314325</xdr:colOff>
      <xdr:row>2054</xdr:row>
      <xdr:rowOff>123825</xdr:rowOff>
    </xdr:to>
    <xdr:pic>
      <xdr:nvPicPr>
        <xdr:cNvPr id="942" name="BExQBE9E63XCWPDC930OU56QFFX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23811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2072</xdr:row>
      <xdr:rowOff>0</xdr:rowOff>
    </xdr:from>
    <xdr:to>
      <xdr:col>4</xdr:col>
      <xdr:colOff>314325</xdr:colOff>
      <xdr:row>2072</xdr:row>
      <xdr:rowOff>123825</xdr:rowOff>
    </xdr:to>
    <xdr:pic>
      <xdr:nvPicPr>
        <xdr:cNvPr id="943" name="BExXPFSULRIRI0CTD1OF3QJM0VE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261436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2094</xdr:row>
      <xdr:rowOff>0</xdr:rowOff>
    </xdr:from>
    <xdr:to>
      <xdr:col>4</xdr:col>
      <xdr:colOff>400050</xdr:colOff>
      <xdr:row>2094</xdr:row>
      <xdr:rowOff>123825</xdr:rowOff>
    </xdr:to>
    <xdr:pic>
      <xdr:nvPicPr>
        <xdr:cNvPr id="944" name="BExSIAG6S1OJ7JAKOC8N4SAHMOY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28993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2107</xdr:row>
      <xdr:rowOff>0</xdr:rowOff>
    </xdr:from>
    <xdr:to>
      <xdr:col>4</xdr:col>
      <xdr:colOff>400050</xdr:colOff>
      <xdr:row>2107</xdr:row>
      <xdr:rowOff>123825</xdr:rowOff>
    </xdr:to>
    <xdr:pic>
      <xdr:nvPicPr>
        <xdr:cNvPr id="945" name="BEx7DWR0MYYRLK436KGSHYUGD4M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3067752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2108</xdr:row>
      <xdr:rowOff>0</xdr:rowOff>
    </xdr:from>
    <xdr:to>
      <xdr:col>4</xdr:col>
      <xdr:colOff>314325</xdr:colOff>
      <xdr:row>2108</xdr:row>
      <xdr:rowOff>123825</xdr:rowOff>
    </xdr:to>
    <xdr:pic>
      <xdr:nvPicPr>
        <xdr:cNvPr id="946" name="BEx57U2X77CBUOPUADO580NJ62C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08070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2111</xdr:row>
      <xdr:rowOff>0</xdr:rowOff>
    </xdr:from>
    <xdr:to>
      <xdr:col>4</xdr:col>
      <xdr:colOff>314325</xdr:colOff>
      <xdr:row>2111</xdr:row>
      <xdr:rowOff>123825</xdr:rowOff>
    </xdr:to>
    <xdr:pic>
      <xdr:nvPicPr>
        <xdr:cNvPr id="948" name="BExZSQYQ6M6RRXXK1XIEVY84AIJ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1584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2115</xdr:row>
      <xdr:rowOff>0</xdr:rowOff>
    </xdr:from>
    <xdr:to>
      <xdr:col>4</xdr:col>
      <xdr:colOff>314325</xdr:colOff>
      <xdr:row>2115</xdr:row>
      <xdr:rowOff>123825</xdr:rowOff>
    </xdr:to>
    <xdr:pic>
      <xdr:nvPicPr>
        <xdr:cNvPr id="949" name="BExQHQHBJMFZGDPP16XPI8USH3O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21024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2127</xdr:row>
      <xdr:rowOff>0</xdr:rowOff>
    </xdr:from>
    <xdr:to>
      <xdr:col>4</xdr:col>
      <xdr:colOff>314325</xdr:colOff>
      <xdr:row>2127</xdr:row>
      <xdr:rowOff>123825</xdr:rowOff>
    </xdr:to>
    <xdr:pic>
      <xdr:nvPicPr>
        <xdr:cNvPr id="950" name="BExW3ET4DYCI4U418BR8Y6949M3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36569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2137</xdr:row>
      <xdr:rowOff>0</xdr:rowOff>
    </xdr:from>
    <xdr:to>
      <xdr:col>4</xdr:col>
      <xdr:colOff>400050</xdr:colOff>
      <xdr:row>2137</xdr:row>
      <xdr:rowOff>123825</xdr:rowOff>
    </xdr:to>
    <xdr:pic>
      <xdr:nvPicPr>
        <xdr:cNvPr id="951" name="BExD2H84AF28OJQBGKE57ZEB5VB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349523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2141</xdr:row>
      <xdr:rowOff>0</xdr:rowOff>
    </xdr:from>
    <xdr:to>
      <xdr:col>4</xdr:col>
      <xdr:colOff>400050</xdr:colOff>
      <xdr:row>2141</xdr:row>
      <xdr:rowOff>123825</xdr:rowOff>
    </xdr:to>
    <xdr:pic>
      <xdr:nvPicPr>
        <xdr:cNvPr id="952" name="BExGXGQ56Q73J3IIHJUZ8NTB2WL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35470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2145</xdr:row>
      <xdr:rowOff>0</xdr:rowOff>
    </xdr:from>
    <xdr:to>
      <xdr:col>4</xdr:col>
      <xdr:colOff>400050</xdr:colOff>
      <xdr:row>2145</xdr:row>
      <xdr:rowOff>123825</xdr:rowOff>
    </xdr:to>
    <xdr:pic>
      <xdr:nvPicPr>
        <xdr:cNvPr id="953" name="BExKJBM1AQG2L5YDQR6DY0CRDT9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3359886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2146</xdr:row>
      <xdr:rowOff>0</xdr:rowOff>
    </xdr:from>
    <xdr:to>
      <xdr:col>4</xdr:col>
      <xdr:colOff>314325</xdr:colOff>
      <xdr:row>2146</xdr:row>
      <xdr:rowOff>123825</xdr:rowOff>
    </xdr:to>
    <xdr:pic>
      <xdr:nvPicPr>
        <xdr:cNvPr id="954" name="BExQBH3TIYIHK6SXBJ6UZ2GDGFP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6118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2150</xdr:row>
      <xdr:rowOff>0</xdr:rowOff>
    </xdr:from>
    <xdr:to>
      <xdr:col>4</xdr:col>
      <xdr:colOff>314325</xdr:colOff>
      <xdr:row>2150</xdr:row>
      <xdr:rowOff>123825</xdr:rowOff>
    </xdr:to>
    <xdr:pic>
      <xdr:nvPicPr>
        <xdr:cNvPr id="955" name="BExVY302KXFQAA7SGG4VIQ5ZUFB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663636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2157</xdr:row>
      <xdr:rowOff>0</xdr:rowOff>
    </xdr:from>
    <xdr:to>
      <xdr:col>4</xdr:col>
      <xdr:colOff>314325</xdr:colOff>
      <xdr:row>2157</xdr:row>
      <xdr:rowOff>123825</xdr:rowOff>
    </xdr:to>
    <xdr:pic>
      <xdr:nvPicPr>
        <xdr:cNvPr id="956" name="BExQ57A7UH0IED2FKT4FL3SX5FX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095" y="33754314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roup/Cs%20Monthly%20Indicators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_CUSTOMER%20ACCOUNTING%20ANALYSIS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CUSTOMER%20CARE%20ANALYSIS_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_FIELD%20METERS%20ANALYSIS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 refreshError="1"/>
      <sheetData sheetId="1" refreshError="1"/>
      <sheetData sheetId="2" refreshError="1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COST ALLOCATION ANALYSIS"/>
      <sheetName val="SYA ACCOUNTING"/>
      <sheetName val="UPDATED SUMMARY_AUG 2015"/>
      <sheetName val="BUDGET DATA"/>
    </sheetNames>
    <sheetDataSet>
      <sheetData sheetId="0"/>
      <sheetData sheetId="1">
        <row r="15">
          <cell r="D15">
            <v>0.14343284894929634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COST ALLOCATION ANALYSIS"/>
      <sheetName val="SYA CUSTOMER CARE"/>
      <sheetName val="BUDGET DATA"/>
    </sheetNames>
    <sheetDataSet>
      <sheetData sheetId="0"/>
      <sheetData sheetId="1">
        <row r="17">
          <cell r="D17">
            <v>0.21960003117443946</v>
          </cell>
        </row>
        <row r="23">
          <cell r="D23">
            <v>1.5831509141070073E-2</v>
          </cell>
        </row>
        <row r="29">
          <cell r="D29">
            <v>6.2864807024310576E-2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COST ALLOCATION ANALYSIS"/>
      <sheetName val="SYA FIELD METERS"/>
      <sheetName val="BUDGET DATA"/>
      <sheetName val="2018_FIELD METERS WORKLOAD DATA"/>
    </sheetNames>
    <sheetDataSet>
      <sheetData sheetId="0"/>
      <sheetData sheetId="1">
        <row r="13">
          <cell r="E13">
            <v>6.0871749905270139E-2</v>
          </cell>
        </row>
        <row r="14">
          <cell r="E14">
            <v>2.8837929612984634E-2</v>
          </cell>
        </row>
        <row r="15">
          <cell r="E15">
            <v>1.8661583662093341E-2</v>
          </cell>
        </row>
        <row r="16">
          <cell r="E16">
            <v>5.4362815143520656E-3</v>
          </cell>
        </row>
        <row r="17">
          <cell r="E17">
            <v>6.0043405716732466E-2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0.499984740745262"/>
    <pageSetUpPr fitToPage="1"/>
  </sheetPr>
  <dimension ref="A1:R34"/>
  <sheetViews>
    <sheetView tabSelected="1" zoomScale="80" zoomScaleNormal="80" workbookViewId="0">
      <selection activeCell="A3" sqref="A1:XFD3"/>
    </sheetView>
  </sheetViews>
  <sheetFormatPr defaultColWidth="9.109375" defaultRowHeight="13.2"/>
  <cols>
    <col min="1" max="1" width="3" style="51" customWidth="1"/>
    <col min="2" max="2" width="12.88671875" style="51" customWidth="1"/>
    <col min="3" max="3" width="14.5546875" style="51" customWidth="1"/>
    <col min="4" max="4" width="14.109375" style="51" bestFit="1" customWidth="1"/>
    <col min="5" max="5" width="11.44140625" style="51" customWidth="1"/>
    <col min="6" max="6" width="26.109375" style="51" customWidth="1"/>
    <col min="7" max="7" width="8.5546875" style="51" bestFit="1" customWidth="1"/>
    <col min="8" max="12" width="11.6640625" style="51" customWidth="1"/>
    <col min="13" max="13" width="10.33203125" style="51" bestFit="1" customWidth="1"/>
    <col min="14" max="16384" width="9.109375" style="51"/>
  </cols>
  <sheetData>
    <row r="1" spans="1:10" s="49" customFormat="1">
      <c r="A1" s="49" t="s">
        <v>727</v>
      </c>
    </row>
    <row r="2" spans="1:10" s="49" customFormat="1">
      <c r="A2" s="49" t="s">
        <v>728</v>
      </c>
    </row>
    <row r="3" spans="1:10" s="49" customFormat="1"/>
    <row r="4" spans="1:10">
      <c r="A4" s="53" t="s">
        <v>499</v>
      </c>
      <c r="J4" s="54"/>
    </row>
    <row r="5" spans="1:10">
      <c r="A5" s="49"/>
      <c r="D5" s="50"/>
      <c r="E5" s="175"/>
      <c r="J5" s="54"/>
    </row>
    <row r="6" spans="1:10">
      <c r="A6" s="51" t="s">
        <v>43</v>
      </c>
      <c r="D6" s="177" t="s">
        <v>44</v>
      </c>
      <c r="E6" s="186" t="s">
        <v>45</v>
      </c>
      <c r="G6" s="56">
        <v>0.1449853684490556</v>
      </c>
      <c r="H6" s="52" t="s">
        <v>46</v>
      </c>
    </row>
    <row r="7" spans="1:10">
      <c r="B7" s="51" t="s">
        <v>47</v>
      </c>
      <c r="D7" s="343">
        <f>SUM('NSA FORECAST'!V6:V17)</f>
        <v>73896.835856900449</v>
      </c>
      <c r="E7" s="182">
        <f>D7/D9</f>
        <v>5.8986668862984037E-2</v>
      </c>
      <c r="F7" s="228" t="s">
        <v>491</v>
      </c>
      <c r="G7" s="394">
        <f>ROUND(G6*D7,0)</f>
        <v>10714</v>
      </c>
      <c r="H7" s="51" t="s">
        <v>48</v>
      </c>
      <c r="I7" s="57"/>
    </row>
    <row r="8" spans="1:10">
      <c r="B8" s="51" t="s">
        <v>49</v>
      </c>
      <c r="D8" s="220">
        <f>SUM('2014 SERVICE CHARGE REVENUE'!K252:M252,'2015 SERVICE CHARGE REVENUE'!B252:J252)/14.88</f>
        <v>1178874.9731182796</v>
      </c>
      <c r="E8" s="180">
        <f>D8/D9</f>
        <v>0.94101333113701591</v>
      </c>
      <c r="F8" s="228" t="s">
        <v>492</v>
      </c>
      <c r="G8" s="395">
        <f>D12-G7</f>
        <v>11461</v>
      </c>
      <c r="H8" s="51" t="s">
        <v>50</v>
      </c>
    </row>
    <row r="9" spans="1:10">
      <c r="B9" s="51" t="s">
        <v>51</v>
      </c>
      <c r="D9" s="178">
        <f>D7+D8</f>
        <v>1252771.8089751801</v>
      </c>
      <c r="E9" s="187">
        <f>SUM(E7:E8)</f>
        <v>1</v>
      </c>
    </row>
    <row r="10" spans="1:10">
      <c r="D10" s="175"/>
      <c r="E10" s="181"/>
      <c r="G10" s="54"/>
    </row>
    <row r="11" spans="1:10">
      <c r="A11" s="51" t="s">
        <v>52</v>
      </c>
      <c r="D11" s="175"/>
      <c r="E11" s="181"/>
      <c r="G11" s="54"/>
    </row>
    <row r="12" spans="1:10">
      <c r="B12" s="51" t="s">
        <v>53</v>
      </c>
      <c r="D12" s="276">
        <f>'2018_FIELD METERS WORKLOAD DATA'!B27</f>
        <v>22175</v>
      </c>
      <c r="E12" s="182">
        <f>D12/$D$15</f>
        <v>1.8826563835847646E-2</v>
      </c>
      <c r="F12" s="228" t="s">
        <v>497</v>
      </c>
    </row>
    <row r="13" spans="1:10">
      <c r="B13" s="51" t="s">
        <v>54</v>
      </c>
      <c r="D13" s="276">
        <f>'2018_FIELD METERS WORKLOAD DATA'!B28</f>
        <v>5005</v>
      </c>
      <c r="E13" s="179">
        <f t="shared" ref="E13:E14" si="0">D13/$D$15</f>
        <v>4.2492424801992088E-3</v>
      </c>
      <c r="F13" s="228" t="s">
        <v>497</v>
      </c>
      <c r="G13" s="54"/>
    </row>
    <row r="14" spans="1:10">
      <c r="B14" s="51" t="s">
        <v>55</v>
      </c>
      <c r="D14" s="222">
        <f>'RRD TRANSACTION DATA'!D9</f>
        <v>1150677</v>
      </c>
      <c r="E14" s="180">
        <f t="shared" si="0"/>
        <v>0.97692419368395311</v>
      </c>
      <c r="F14" s="51" t="s">
        <v>482</v>
      </c>
      <c r="G14" s="54"/>
    </row>
    <row r="15" spans="1:10">
      <c r="B15" s="51" t="s">
        <v>51</v>
      </c>
      <c r="D15" s="185">
        <f>SUM(D12:D14)</f>
        <v>1177857</v>
      </c>
      <c r="E15" s="188">
        <f>SUM(E12:E14)</f>
        <v>1</v>
      </c>
    </row>
    <row r="16" spans="1:10">
      <c r="D16" s="181"/>
      <c r="E16" s="181"/>
    </row>
    <row r="17" spans="1:18">
      <c r="A17" s="51" t="s">
        <v>56</v>
      </c>
      <c r="D17" s="181"/>
      <c r="E17" s="181"/>
    </row>
    <row r="18" spans="1:18">
      <c r="B18" s="51" t="s">
        <v>57</v>
      </c>
      <c r="D18" s="276">
        <f>SUM('2018_FIELD METERS WORKLOAD DATA'!B30:B31)</f>
        <v>11308.708372446892</v>
      </c>
      <c r="E18" s="179">
        <f>D18/$D$20</f>
        <v>2.8531643677443125E-2</v>
      </c>
      <c r="F18" s="228" t="s">
        <v>497</v>
      </c>
    </row>
    <row r="19" spans="1:18">
      <c r="B19" s="51" t="s">
        <v>58</v>
      </c>
      <c r="D19" s="222">
        <f>'RRD TRANSACTION DATA'!D16</f>
        <v>385048</v>
      </c>
      <c r="E19" s="180">
        <f>D19/$D$20</f>
        <v>0.9714683563225569</v>
      </c>
      <c r="F19" s="51" t="s">
        <v>482</v>
      </c>
    </row>
    <row r="20" spans="1:18">
      <c r="D20" s="178">
        <f>SUM(D18:D19)</f>
        <v>396356.70837244688</v>
      </c>
      <c r="E20" s="184">
        <f>SUM(E18:E19)</f>
        <v>1</v>
      </c>
    </row>
    <row r="21" spans="1:18">
      <c r="D21" s="175"/>
      <c r="E21" s="175"/>
    </row>
    <row r="22" spans="1:18">
      <c r="A22" s="51" t="s">
        <v>59</v>
      </c>
      <c r="D22" s="227">
        <f>SUM('FIELD COLLECTIONS WORKLOAD DATA'!C11:N11)</f>
        <v>36708</v>
      </c>
      <c r="E22" s="183">
        <v>1</v>
      </c>
      <c r="F22" s="228" t="s">
        <v>485</v>
      </c>
      <c r="G22" s="55"/>
    </row>
    <row r="23" spans="1:18">
      <c r="D23" s="176"/>
      <c r="E23" s="179"/>
    </row>
    <row r="24" spans="1:18">
      <c r="A24" s="51" t="s">
        <v>60</v>
      </c>
      <c r="D24" s="277">
        <f>SUM('FIELD COLLECTIONS WORKLOAD DATA'!C13:N13)</f>
        <v>25932</v>
      </c>
      <c r="E24" s="179">
        <f>D24/$D$26</f>
        <v>2.6282824692037111E-2</v>
      </c>
      <c r="F24" s="228" t="s">
        <v>485</v>
      </c>
    </row>
    <row r="25" spans="1:18">
      <c r="A25" s="51" t="s">
        <v>61</v>
      </c>
      <c r="D25" s="221">
        <f>'RCS RECONNECT REVENUE FORECAST'!K27</f>
        <v>960719.94110040227</v>
      </c>
      <c r="E25" s="180">
        <f>D25/$D$26</f>
        <v>0.97371717530796287</v>
      </c>
      <c r="F25" s="228" t="s">
        <v>485</v>
      </c>
    </row>
    <row r="26" spans="1:18">
      <c r="A26" s="49"/>
      <c r="B26" s="49"/>
      <c r="C26" s="49"/>
      <c r="D26" s="100">
        <f>SUM(D24:D25)</f>
        <v>986651.94110040227</v>
      </c>
      <c r="E26" s="183">
        <f>SUM(E24:E25)</f>
        <v>1</v>
      </c>
    </row>
    <row r="27" spans="1:18">
      <c r="D27" s="175"/>
      <c r="E27" s="175"/>
    </row>
    <row r="28" spans="1:18">
      <c r="A28" s="51" t="s">
        <v>62</v>
      </c>
      <c r="D28" s="277">
        <f>SUM('2018_FIELD METERS WORKLOAD DATA'!B32,'2018_FIELD METERS WORKLOAD DATA'!B34)</f>
        <v>20431</v>
      </c>
      <c r="E28" s="179">
        <f>D28/$D$31</f>
        <v>2.4555368865364323E-2</v>
      </c>
      <c r="F28" s="228" t="s">
        <v>497</v>
      </c>
      <c r="R28" s="58"/>
    </row>
    <row r="29" spans="1:18">
      <c r="A29" s="51" t="s">
        <v>63</v>
      </c>
      <c r="D29" s="277">
        <f>SUM('2018_FIELD METERS WORKLOAD DATA'!B33,'2018_FIELD METERS WORKLOAD DATA'!B35)</f>
        <v>1458</v>
      </c>
      <c r="E29" s="179">
        <f t="shared" ref="E29:E30" si="1">D29/$D$31</f>
        <v>1.7523238121335805E-3</v>
      </c>
      <c r="F29" s="228" t="s">
        <v>497</v>
      </c>
      <c r="R29" s="58"/>
    </row>
    <row r="30" spans="1:18">
      <c r="A30" s="51" t="s">
        <v>64</v>
      </c>
      <c r="D30" s="220">
        <f>832038-SUM(D28:D29)</f>
        <v>810149</v>
      </c>
      <c r="E30" s="180">
        <f t="shared" si="1"/>
        <v>0.97369230732250212</v>
      </c>
      <c r="F30" s="228" t="s">
        <v>498</v>
      </c>
    </row>
    <row r="31" spans="1:18">
      <c r="A31" s="49" t="s">
        <v>65</v>
      </c>
      <c r="B31" s="49"/>
      <c r="C31" s="49"/>
      <c r="D31" s="100">
        <f>SUM(D28:D30)</f>
        <v>832038</v>
      </c>
      <c r="E31" s="184">
        <f>SUM(E28:E30)</f>
        <v>1</v>
      </c>
    </row>
    <row r="32" spans="1:18">
      <c r="Q32" s="55"/>
    </row>
    <row r="33" spans="1:17">
      <c r="D33" s="55"/>
      <c r="Q33" s="55"/>
    </row>
    <row r="34" spans="1:17">
      <c r="A34" s="53"/>
    </row>
  </sheetData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59"/>
  <sheetViews>
    <sheetView zoomScale="80" zoomScaleNormal="80" workbookViewId="0">
      <pane xSplit="1" ySplit="8" topLeftCell="B9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.109375" defaultRowHeight="13.2"/>
  <cols>
    <col min="1" max="1" width="30.44140625" style="59" bestFit="1" customWidth="1"/>
    <col min="2" max="2" width="22.44140625" style="59" bestFit="1" customWidth="1"/>
    <col min="3" max="3" width="9.109375" style="59"/>
    <col min="4" max="4" width="15" style="59" bestFit="1" customWidth="1"/>
    <col min="5" max="5" width="14.6640625" style="59" customWidth="1"/>
    <col min="6" max="6" width="12.109375" style="59" customWidth="1"/>
    <col min="7" max="7" width="11.44140625" style="59" customWidth="1"/>
    <col min="8" max="8" width="14.44140625" style="59" bestFit="1" customWidth="1"/>
    <col min="9" max="9" width="14.44140625" style="59" customWidth="1"/>
    <col min="10" max="10" width="13.44140625" style="59" bestFit="1" customWidth="1"/>
    <col min="11" max="11" width="15.6640625" style="59" bestFit="1" customWidth="1"/>
    <col min="12" max="16384" width="9.109375" style="59"/>
  </cols>
  <sheetData>
    <row r="1" spans="1:7" s="63" customFormat="1">
      <c r="A1" s="63" t="s">
        <v>737</v>
      </c>
    </row>
    <row r="2" spans="1:7" s="63" customFormat="1">
      <c r="A2" s="63" t="s">
        <v>728</v>
      </c>
    </row>
    <row r="3" spans="1:7" s="63" customFormat="1"/>
    <row r="4" spans="1:7">
      <c r="A4" s="63" t="s">
        <v>500</v>
      </c>
    </row>
    <row r="5" spans="1:7">
      <c r="A5" s="63" t="s">
        <v>501</v>
      </c>
      <c r="B5" s="348" t="s">
        <v>502</v>
      </c>
    </row>
    <row r="6" spans="1:7">
      <c r="A6" s="63" t="s">
        <v>7</v>
      </c>
      <c r="B6" s="348" t="s">
        <v>503</v>
      </c>
    </row>
    <row r="7" spans="1:7">
      <c r="A7" s="63" t="s">
        <v>504</v>
      </c>
      <c r="B7" s="348" t="s">
        <v>726</v>
      </c>
    </row>
    <row r="8" spans="1:7">
      <c r="A8" s="63" t="s">
        <v>9</v>
      </c>
      <c r="B8" s="349">
        <v>42390</v>
      </c>
    </row>
    <row r="11" spans="1:7" ht="52.8">
      <c r="D11" s="350" t="s">
        <v>505</v>
      </c>
      <c r="E11" s="351" t="s">
        <v>506</v>
      </c>
      <c r="F11" s="351" t="s">
        <v>507</v>
      </c>
      <c r="G11" s="351" t="s">
        <v>508</v>
      </c>
    </row>
    <row r="12" spans="1:7">
      <c r="A12" s="59" t="s">
        <v>509</v>
      </c>
      <c r="D12" s="352">
        <f>SUM(E12:G12)</f>
        <v>5461818.7000000002</v>
      </c>
      <c r="E12" s="353">
        <f>'BUDGET DATA'!G11</f>
        <v>3416672.68</v>
      </c>
      <c r="F12" s="353">
        <f>'BUDGET DATA'!G104</f>
        <v>1447527.55</v>
      </c>
      <c r="G12" s="353">
        <f>'BUDGET DATA'!G185</f>
        <v>597618.47</v>
      </c>
    </row>
    <row r="13" spans="1:7">
      <c r="A13" s="59" t="s">
        <v>510</v>
      </c>
      <c r="D13" s="352">
        <f>SUM(E13:G13)</f>
        <v>1493795.26</v>
      </c>
      <c r="E13" s="353">
        <f>'BUDGET DATA'!G12</f>
        <v>1412455.21</v>
      </c>
      <c r="F13" s="353">
        <f>'BUDGET DATA'!G105</f>
        <v>81340.05</v>
      </c>
      <c r="G13" s="353">
        <f>'BUDGET DATA'!G186</f>
        <v>0</v>
      </c>
    </row>
    <row r="14" spans="1:7">
      <c r="A14" s="59" t="s">
        <v>511</v>
      </c>
      <c r="C14" s="354"/>
      <c r="D14" s="352">
        <f>SUM(E14:G14)</f>
        <v>87000</v>
      </c>
      <c r="E14" s="353">
        <f>'BUDGET DATA'!G15</f>
        <v>87000</v>
      </c>
      <c r="F14" s="353">
        <f>'BUDGET DATA'!G108</f>
        <v>0</v>
      </c>
      <c r="G14" s="353">
        <f>'BUDGET DATA'!G189</f>
        <v>0</v>
      </c>
    </row>
    <row r="15" spans="1:7">
      <c r="A15" s="59" t="s">
        <v>512</v>
      </c>
      <c r="C15" s="354"/>
      <c r="D15" s="352">
        <f>SUM(E15:G15)</f>
        <v>45833</v>
      </c>
      <c r="E15" s="353">
        <f>'BUDGET DATA'!G24</f>
        <v>45833</v>
      </c>
      <c r="F15" s="353">
        <f>'BUDGET DATA'!G115</f>
        <v>0</v>
      </c>
      <c r="G15" s="353">
        <f>'BUDGET DATA'!G193</f>
        <v>0</v>
      </c>
    </row>
    <row r="16" spans="1:7">
      <c r="A16" s="59" t="s">
        <v>513</v>
      </c>
      <c r="C16" s="355"/>
      <c r="D16" s="356">
        <f>SUBTOTAL(9,D12:D15)</f>
        <v>7088446.96</v>
      </c>
      <c r="E16" s="357">
        <f>SUBTOTAL(9,E12:E15)</f>
        <v>4961960.8900000006</v>
      </c>
      <c r="F16" s="357">
        <f>SUBTOTAL(9,F12:F15)</f>
        <v>1528867.6</v>
      </c>
      <c r="G16" s="357">
        <f>SUBTOTAL(9,G12:G15)</f>
        <v>597618.47</v>
      </c>
    </row>
    <row r="17" spans="1:7">
      <c r="B17" s="59" t="s">
        <v>514</v>
      </c>
      <c r="C17" s="358">
        <v>0.17774261411690792</v>
      </c>
      <c r="D17" s="352">
        <f>C17*D$12</f>
        <v>970797.93357061176</v>
      </c>
      <c r="E17" s="353"/>
      <c r="F17" s="353"/>
      <c r="G17" s="353"/>
    </row>
    <row r="18" spans="1:7">
      <c r="B18" s="59" t="s">
        <v>515</v>
      </c>
      <c r="C18" s="358">
        <v>0.13002844450199466</v>
      </c>
      <c r="D18" s="352">
        <f>C18*D$12</f>
        <v>710191.7897129067</v>
      </c>
      <c r="E18" s="353"/>
      <c r="F18" s="353"/>
      <c r="G18" s="353"/>
    </row>
    <row r="19" spans="1:7">
      <c r="B19" s="59" t="s">
        <v>516</v>
      </c>
      <c r="C19" s="358">
        <v>7.2769647384634081E-2</v>
      </c>
      <c r="D19" s="352">
        <f>C19*D18</f>
        <v>51680.40611287042</v>
      </c>
      <c r="E19" s="353"/>
      <c r="F19" s="353"/>
      <c r="G19" s="353"/>
    </row>
    <row r="20" spans="1:7">
      <c r="B20" s="59" t="s">
        <v>517</v>
      </c>
      <c r="C20" s="358">
        <v>0.26954139889857331</v>
      </c>
      <c r="D20" s="352">
        <f>C20*SUM(D13:D14)</f>
        <v>426089.76575263392</v>
      </c>
      <c r="E20" s="353"/>
      <c r="F20" s="353"/>
      <c r="G20" s="353"/>
    </row>
    <row r="21" spans="1:7">
      <c r="B21" s="59" t="s">
        <v>518</v>
      </c>
      <c r="C21" s="359">
        <v>0.3602205752736749</v>
      </c>
      <c r="D21" s="352">
        <f>C21*SUM(D16,D25)</f>
        <v>2988702.3550018109</v>
      </c>
      <c r="E21" s="353"/>
      <c r="F21" s="353"/>
      <c r="G21" s="353"/>
    </row>
    <row r="22" spans="1:7">
      <c r="A22" s="63" t="s">
        <v>519</v>
      </c>
      <c r="B22" s="63"/>
      <c r="C22" s="355"/>
      <c r="D22" s="356">
        <f>SUBTOTAL(9,D12:D21)</f>
        <v>12235909.210150832</v>
      </c>
      <c r="E22" s="357">
        <f>SUBTOTAL(9,E12:E21)</f>
        <v>4961960.8900000006</v>
      </c>
      <c r="F22" s="357">
        <f>SUBTOTAL(9,F12:F21)</f>
        <v>1528867.6</v>
      </c>
      <c r="G22" s="357">
        <f>SUBTOTAL(9,G12:G21)</f>
        <v>597618.47</v>
      </c>
    </row>
    <row r="23" spans="1:7">
      <c r="C23" s="360"/>
      <c r="D23" s="352"/>
      <c r="E23" s="353"/>
      <c r="F23" s="353"/>
      <c r="G23" s="353"/>
    </row>
    <row r="24" spans="1:7">
      <c r="A24" s="59" t="s">
        <v>520</v>
      </c>
      <c r="C24" s="360"/>
      <c r="D24" s="352">
        <f t="shared" ref="D24:D30" si="0">SUM(E24:G24)</f>
        <v>511979.94000000006</v>
      </c>
      <c r="E24" s="353">
        <f>'BUDGET DATA'!G55</f>
        <v>174696.92</v>
      </c>
      <c r="F24" s="353">
        <f>'BUDGET DATA'!G146</f>
        <v>296199.02</v>
      </c>
      <c r="G24" s="353">
        <f>'BUDGET DATA'!G223</f>
        <v>41084</v>
      </c>
    </row>
    <row r="25" spans="1:7">
      <c r="A25" s="59" t="s">
        <v>521</v>
      </c>
      <c r="C25" s="360"/>
      <c r="D25" s="352">
        <f t="shared" si="0"/>
        <v>1208420.46</v>
      </c>
      <c r="E25" s="353">
        <f>'BUDGET DATA'!G62</f>
        <v>939726.96</v>
      </c>
      <c r="F25" s="353">
        <f>'BUDGET DATA'!G153</f>
        <v>268693.5</v>
      </c>
      <c r="G25" s="353">
        <f>'BUDGET DATA'!G226</f>
        <v>0</v>
      </c>
    </row>
    <row r="26" spans="1:7">
      <c r="A26" s="59" t="s">
        <v>522</v>
      </c>
      <c r="C26" s="360"/>
      <c r="D26" s="352">
        <f t="shared" si="0"/>
        <v>25251.64</v>
      </c>
      <c r="E26" s="353">
        <f>'BUDGET DATA'!G73</f>
        <v>16869</v>
      </c>
      <c r="F26" s="353">
        <f>'BUDGET DATA'!G161</f>
        <v>8382.64</v>
      </c>
      <c r="G26" s="353">
        <f>'BUDGET DATA'!G229</f>
        <v>0</v>
      </c>
    </row>
    <row r="27" spans="1:7">
      <c r="A27" s="59" t="s">
        <v>523</v>
      </c>
      <c r="C27" s="360"/>
      <c r="D27" s="352">
        <f t="shared" si="0"/>
        <v>178745.16</v>
      </c>
      <c r="E27" s="353">
        <f>'BUDGET DATA'!G83</f>
        <v>116452</v>
      </c>
      <c r="F27" s="353">
        <f>'BUDGET DATA'!G169</f>
        <v>57143.16</v>
      </c>
      <c r="G27" s="353">
        <f>'BUDGET DATA'!G234</f>
        <v>5150</v>
      </c>
    </row>
    <row r="28" spans="1:7">
      <c r="A28" s="59" t="s">
        <v>524</v>
      </c>
      <c r="C28" s="360"/>
      <c r="D28" s="352">
        <f t="shared" si="0"/>
        <v>93423.709999999992</v>
      </c>
      <c r="E28" s="353">
        <f>'BUDGET DATA'!G97</f>
        <v>61519.59</v>
      </c>
      <c r="F28" s="353">
        <f>'BUDGET DATA'!G180</f>
        <v>29617.119999999999</v>
      </c>
      <c r="G28" s="353">
        <f>'BUDGET DATA'!G241</f>
        <v>2287</v>
      </c>
    </row>
    <row r="29" spans="1:7">
      <c r="A29" s="59" t="s">
        <v>525</v>
      </c>
      <c r="C29" s="360"/>
      <c r="D29" s="352">
        <f t="shared" si="0"/>
        <v>2400</v>
      </c>
      <c r="E29" s="353">
        <f>'BUDGET DATA'!G99</f>
        <v>0</v>
      </c>
      <c r="F29" s="353">
        <v>0</v>
      </c>
      <c r="G29" s="353">
        <f>'BUDGET DATA'!G243</f>
        <v>2400</v>
      </c>
    </row>
    <row r="30" spans="1:7">
      <c r="A30" s="59" t="s">
        <v>526</v>
      </c>
      <c r="C30" s="360"/>
      <c r="D30" s="352">
        <f t="shared" si="0"/>
        <v>-20955.64</v>
      </c>
      <c r="E30" s="353">
        <f>'BUDGET DATA'!G101</f>
        <v>9743</v>
      </c>
      <c r="F30" s="353">
        <f>'BUDGET DATA'!G182</f>
        <v>-30698.639999999999</v>
      </c>
      <c r="G30" s="353">
        <v>0</v>
      </c>
    </row>
    <row r="31" spans="1:7" ht="13.8" thickBot="1">
      <c r="A31" s="63" t="str">
        <f>"Total "&amp;PROPER(A6)&amp;" Expenses"</f>
        <v>Total Analysis: Expenses</v>
      </c>
      <c r="B31" s="63"/>
      <c r="C31" s="360"/>
      <c r="D31" s="361">
        <f>SUBTOTAL(9,D12:D30)</f>
        <v>14235174.480150834</v>
      </c>
      <c r="E31" s="362">
        <f>SUBTOTAL(9,E12:E30)</f>
        <v>6280968.3600000003</v>
      </c>
      <c r="F31" s="362">
        <f>SUBTOTAL(9,F12:F30)</f>
        <v>2158204.4000000004</v>
      </c>
      <c r="G31" s="362">
        <f>SUBTOTAL(9,G12:G30)</f>
        <v>648539.47</v>
      </c>
    </row>
    <row r="32" spans="1:7" ht="13.8" thickTop="1">
      <c r="C32" s="360"/>
      <c r="D32" s="363"/>
    </row>
    <row r="33" spans="1:11">
      <c r="D33" s="363"/>
    </row>
    <row r="34" spans="1:11">
      <c r="D34" s="363"/>
    </row>
    <row r="35" spans="1:11" ht="52.8">
      <c r="A35" s="364" t="s">
        <v>527</v>
      </c>
      <c r="D35" s="365"/>
      <c r="E35" s="351" t="s">
        <v>528</v>
      </c>
      <c r="F35" s="351" t="s">
        <v>529</v>
      </c>
      <c r="G35" s="351" t="s">
        <v>530</v>
      </c>
      <c r="H35" s="351" t="s">
        <v>517</v>
      </c>
      <c r="I35" s="351" t="s">
        <v>531</v>
      </c>
      <c r="J35" s="351" t="s">
        <v>518</v>
      </c>
      <c r="K35" s="366" t="s">
        <v>532</v>
      </c>
    </row>
    <row r="36" spans="1:11">
      <c r="A36" s="65" t="s">
        <v>509</v>
      </c>
      <c r="D36" s="367">
        <f>'BUDGET DATA'!G1987</f>
        <v>33319267.859999999</v>
      </c>
      <c r="E36" s="353">
        <v>5922253.7698978726</v>
      </c>
      <c r="F36" s="353">
        <v>4332452.5717811044</v>
      </c>
      <c r="G36" s="353">
        <v>315271.04595916206</v>
      </c>
      <c r="H36" s="368">
        <v>0</v>
      </c>
      <c r="I36" s="368">
        <v>0</v>
      </c>
      <c r="J36" s="368">
        <v>12002285.836226868</v>
      </c>
      <c r="K36" s="369">
        <f t="shared" ref="K36:K42" si="1">SUM(D36:J36)</f>
        <v>55891531.083865002</v>
      </c>
    </row>
    <row r="37" spans="1:11">
      <c r="A37" s="65" t="s">
        <v>510</v>
      </c>
      <c r="D37" s="367">
        <f>'BUDGET DATA'!G1988</f>
        <v>26381536.09</v>
      </c>
      <c r="E37" s="368">
        <v>0</v>
      </c>
      <c r="F37" s="368">
        <v>0</v>
      </c>
      <c r="G37" s="368">
        <v>0</v>
      </c>
      <c r="H37" s="353">
        <v>7110916.1427917983</v>
      </c>
      <c r="I37" s="368">
        <v>0</v>
      </c>
      <c r="J37" s="368">
        <v>9503172.1069430169</v>
      </c>
      <c r="K37" s="369">
        <f t="shared" si="1"/>
        <v>42995624.339734815</v>
      </c>
    </row>
    <row r="38" spans="1:11">
      <c r="A38" s="65" t="s">
        <v>533</v>
      </c>
      <c r="D38" s="367">
        <f>SUM('BUDGET DATA'!G1989:G1990)</f>
        <v>11715989.67</v>
      </c>
      <c r="E38" s="368">
        <v>0</v>
      </c>
      <c r="F38" s="368">
        <v>0</v>
      </c>
      <c r="G38" s="368">
        <v>0</v>
      </c>
      <c r="H38" s="368">
        <v>0</v>
      </c>
      <c r="I38" s="368">
        <v>2647676.7492336538</v>
      </c>
      <c r="J38" s="368">
        <v>4220340.5388278328</v>
      </c>
      <c r="K38" s="369">
        <f t="shared" si="1"/>
        <v>18584006.958061486</v>
      </c>
    </row>
    <row r="39" spans="1:11">
      <c r="A39" s="65" t="s">
        <v>231</v>
      </c>
      <c r="D39" s="367">
        <f>'BUDGET DATA'!G1992</f>
        <v>35289.78</v>
      </c>
      <c r="E39" s="368">
        <v>6272.4977488105742</v>
      </c>
      <c r="F39" s="368">
        <v>0</v>
      </c>
      <c r="G39" s="368">
        <v>0</v>
      </c>
      <c r="H39" s="368">
        <v>0</v>
      </c>
      <c r="I39" s="368">
        <v>0</v>
      </c>
      <c r="J39" s="368">
        <v>12712.104852881426</v>
      </c>
      <c r="K39" s="369">
        <f t="shared" si="1"/>
        <v>54274.382601691999</v>
      </c>
    </row>
    <row r="40" spans="1:11">
      <c r="A40" s="65" t="s">
        <v>534</v>
      </c>
      <c r="D40" s="367">
        <f>'BUDGET DATA'!G1993</f>
        <v>1219544.98</v>
      </c>
      <c r="E40" s="368">
        <v>0</v>
      </c>
      <c r="F40" s="368">
        <v>0</v>
      </c>
      <c r="G40" s="368">
        <v>0</v>
      </c>
      <c r="H40" s="353">
        <v>328717.85992893262</v>
      </c>
      <c r="I40" s="368">
        <v>0</v>
      </c>
      <c r="J40" s="368">
        <v>439305.19426772237</v>
      </c>
      <c r="K40" s="369">
        <f t="shared" si="1"/>
        <v>1987568.0341966548</v>
      </c>
    </row>
    <row r="41" spans="1:11">
      <c r="A41" s="65" t="s">
        <v>535</v>
      </c>
      <c r="D41" s="367">
        <f>SUM('BUDGET DATA'!G1994:G1995)</f>
        <v>1712669.45</v>
      </c>
      <c r="E41" s="368">
        <v>0</v>
      </c>
      <c r="F41" s="368">
        <v>0</v>
      </c>
      <c r="G41" s="368">
        <v>0</v>
      </c>
      <c r="H41" s="368">
        <v>0</v>
      </c>
      <c r="I41" s="368">
        <v>387043.28098710161</v>
      </c>
      <c r="J41" s="368">
        <v>616938.77453264839</v>
      </c>
      <c r="K41" s="369">
        <f t="shared" si="1"/>
        <v>2716651.5055197501</v>
      </c>
    </row>
    <row r="42" spans="1:11">
      <c r="A42" s="65" t="s">
        <v>512</v>
      </c>
      <c r="D42" s="367">
        <f>'BUDGET DATA'!G2010</f>
        <v>448205.04</v>
      </c>
      <c r="E42" s="368">
        <v>0</v>
      </c>
      <c r="F42" s="368">
        <v>0</v>
      </c>
      <c r="G42" s="368">
        <v>0</v>
      </c>
      <c r="H42" s="368">
        <v>0</v>
      </c>
      <c r="I42" s="368">
        <v>0</v>
      </c>
      <c r="J42" s="368">
        <v>161452.67734936046</v>
      </c>
      <c r="K42" s="369">
        <f t="shared" si="1"/>
        <v>609657.71734936046</v>
      </c>
    </row>
    <row r="43" spans="1:11">
      <c r="A43" s="59" t="s">
        <v>520</v>
      </c>
      <c r="D43" s="367">
        <f>'BUDGET DATA'!G2055</f>
        <v>2371584.11</v>
      </c>
      <c r="E43" s="368">
        <v>0</v>
      </c>
      <c r="F43" s="368">
        <v>0</v>
      </c>
      <c r="G43" s="368">
        <v>0</v>
      </c>
      <c r="H43" s="368">
        <v>0</v>
      </c>
      <c r="I43" s="368">
        <v>0</v>
      </c>
      <c r="J43" s="368">
        <v>0</v>
      </c>
      <c r="K43" s="369">
        <v>0</v>
      </c>
    </row>
    <row r="44" spans="1:11">
      <c r="A44" s="59" t="s">
        <v>536</v>
      </c>
      <c r="D44" s="367">
        <f>'BUDGET DATA'!G2073</f>
        <v>18613308.27</v>
      </c>
      <c r="E44" s="368">
        <v>0</v>
      </c>
      <c r="F44" s="368">
        <v>0</v>
      </c>
      <c r="G44" s="368">
        <v>0</v>
      </c>
      <c r="H44" s="368">
        <v>0</v>
      </c>
      <c r="I44" s="368">
        <v>0</v>
      </c>
      <c r="J44" s="368">
        <v>6704896.6127656503</v>
      </c>
      <c r="K44" s="369">
        <f>SUM(D44:J44)</f>
        <v>25318204.882765651</v>
      </c>
    </row>
    <row r="45" spans="1:11">
      <c r="A45" s="59" t="s">
        <v>537</v>
      </c>
      <c r="D45" s="367">
        <f>'BUDGET DATA'!G2109</f>
        <v>4211167.84</v>
      </c>
      <c r="E45" s="368"/>
      <c r="F45" s="368"/>
      <c r="G45" s="368"/>
      <c r="H45" s="368"/>
      <c r="I45" s="368"/>
      <c r="J45" s="368"/>
      <c r="K45" s="368"/>
    </row>
    <row r="46" spans="1:11">
      <c r="A46" s="59" t="s">
        <v>538</v>
      </c>
      <c r="D46" s="367">
        <v>0</v>
      </c>
      <c r="E46" s="368"/>
      <c r="F46" s="368"/>
      <c r="G46" s="368"/>
      <c r="H46" s="368"/>
      <c r="I46" s="368"/>
      <c r="J46" s="368"/>
      <c r="K46" s="368"/>
    </row>
    <row r="47" spans="1:11">
      <c r="A47" s="59" t="s">
        <v>539</v>
      </c>
      <c r="D47" s="367">
        <f>'BUDGET DATA'!G2116</f>
        <v>2820.16</v>
      </c>
      <c r="E47" s="368"/>
      <c r="F47" s="368"/>
      <c r="G47" s="368"/>
      <c r="H47" s="368"/>
      <c r="I47" s="368"/>
      <c r="J47" s="368"/>
      <c r="K47" s="368"/>
    </row>
    <row r="48" spans="1:11">
      <c r="A48" s="59" t="s">
        <v>540</v>
      </c>
      <c r="D48" s="367">
        <f>'BUDGET DATA'!G2128</f>
        <v>15847135.51</v>
      </c>
      <c r="E48" s="353"/>
      <c r="F48" s="353"/>
      <c r="G48" s="353"/>
      <c r="H48" s="368"/>
      <c r="I48" s="368"/>
      <c r="J48" s="368"/>
      <c r="K48" s="368"/>
    </row>
    <row r="49" spans="1:11">
      <c r="A49" s="59" t="s">
        <v>524</v>
      </c>
      <c r="D49" s="367">
        <f>'BUDGET DATA'!G2147</f>
        <v>9447914.0099999998</v>
      </c>
      <c r="E49" s="368"/>
      <c r="F49" s="368"/>
      <c r="G49" s="368"/>
      <c r="H49" s="368"/>
      <c r="I49" s="368"/>
      <c r="J49" s="368"/>
      <c r="K49" s="368"/>
    </row>
    <row r="50" spans="1:11">
      <c r="A50" s="59" t="s">
        <v>541</v>
      </c>
      <c r="D50" s="367">
        <f>'BUDGET DATA'!G2151</f>
        <v>60098.48</v>
      </c>
      <c r="E50" s="368"/>
      <c r="F50" s="368"/>
      <c r="G50" s="368"/>
      <c r="H50" s="368"/>
      <c r="I50" s="368"/>
      <c r="J50" s="368"/>
      <c r="K50" s="368"/>
    </row>
    <row r="51" spans="1:11">
      <c r="A51" s="59" t="s">
        <v>526</v>
      </c>
      <c r="D51" s="367">
        <f>'BUDGET DATA'!G2158</f>
        <v>-993638.21</v>
      </c>
      <c r="E51" s="368"/>
      <c r="F51" s="368"/>
      <c r="G51" s="368"/>
      <c r="H51" s="368"/>
      <c r="I51" s="368"/>
      <c r="J51" s="368"/>
      <c r="K51" s="368"/>
    </row>
    <row r="52" spans="1:11" ht="13.8" thickBot="1">
      <c r="D52" s="361">
        <f>SUBTOTAL(9,D35:D51)</f>
        <v>124392893.04000004</v>
      </c>
      <c r="E52" s="368"/>
      <c r="F52" s="368"/>
      <c r="G52" s="368"/>
      <c r="H52" s="368"/>
      <c r="I52" s="368"/>
      <c r="J52" s="368"/>
      <c r="K52" s="361">
        <f>SUBTOTAL(9,K35:K51)</f>
        <v>148157518.9040944</v>
      </c>
    </row>
    <row r="53" spans="1:11" ht="13.8" thickTop="1">
      <c r="D53" s="363"/>
    </row>
    <row r="54" spans="1:11" ht="13.8" thickBot="1">
      <c r="D54" s="363"/>
    </row>
    <row r="55" spans="1:11" ht="30" customHeight="1" thickBot="1">
      <c r="A55" s="415" t="s">
        <v>542</v>
      </c>
      <c r="B55" s="415"/>
      <c r="D55" s="370">
        <f>D31/SUM(D35,D44)</f>
        <v>0.76478475903686483</v>
      </c>
    </row>
    <row r="56" spans="1:11" ht="13.8" thickBot="1">
      <c r="A56" s="63"/>
      <c r="B56" s="63"/>
      <c r="D56" s="363"/>
    </row>
    <row r="57" spans="1:11" ht="13.8" thickBot="1">
      <c r="A57" s="63" t="s">
        <v>543</v>
      </c>
      <c r="B57" s="63"/>
      <c r="D57" s="370">
        <f>D31/D52</f>
        <v>0.11443720080996381</v>
      </c>
      <c r="K57" s="370">
        <f>D31/K52</f>
        <v>9.6081350345543881E-2</v>
      </c>
    </row>
    <row r="59" spans="1:11" ht="13.8" thickBot="1">
      <c r="A59" s="371"/>
      <c r="B59" s="371"/>
      <c r="C59" s="371"/>
      <c r="D59" s="371"/>
      <c r="E59" s="371"/>
      <c r="F59" s="371"/>
      <c r="G59" s="371"/>
      <c r="H59" s="371"/>
      <c r="I59" s="371"/>
      <c r="J59" s="371"/>
      <c r="K59" s="371"/>
    </row>
  </sheetData>
  <mergeCells count="1">
    <mergeCell ref="A55:B55"/>
  </mergeCells>
  <pageMargins left="0.5" right="0.5" top="0.5" bottom="0.5" header="0.25" footer="0.25"/>
  <pageSetup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H2158"/>
  <sheetViews>
    <sheetView showGridLines="0" zoomScale="80" zoomScaleNormal="80" workbookViewId="0">
      <selection activeCell="A2" sqref="A2"/>
    </sheetView>
  </sheetViews>
  <sheetFormatPr defaultColWidth="8.88671875" defaultRowHeight="10.199999999999999"/>
  <cols>
    <col min="1" max="1" width="2.6640625" style="155" customWidth="1"/>
    <col min="2" max="2" width="7.5546875" style="155" customWidth="1"/>
    <col min="3" max="3" width="13" style="155" customWidth="1"/>
    <col min="4" max="4" width="30.6640625" style="155" customWidth="1"/>
    <col min="5" max="5" width="21.6640625" style="155" customWidth="1"/>
    <col min="6" max="6" width="39.44140625" style="155" customWidth="1"/>
    <col min="7" max="7" width="13.5546875" style="155" customWidth="1"/>
    <col min="8" max="8" width="11.6640625" style="155" bestFit="1" customWidth="1"/>
    <col min="9" max="16384" width="8.88671875" style="155"/>
  </cols>
  <sheetData>
    <row r="1" spans="1:8" s="173" customFormat="1">
      <c r="A1" s="173" t="s">
        <v>738</v>
      </c>
    </row>
    <row r="2" spans="1:8" s="173" customFormat="1">
      <c r="A2" s="173" t="s">
        <v>728</v>
      </c>
    </row>
    <row r="3" spans="1:8" s="173" customFormat="1"/>
    <row r="4" spans="1:8" ht="24" customHeight="1">
      <c r="B4" s="156" t="s">
        <v>232</v>
      </c>
      <c r="C4" s="345"/>
      <c r="D4" s="345"/>
      <c r="E4" s="345"/>
      <c r="F4" s="345"/>
      <c r="G4" s="345"/>
    </row>
    <row r="5" spans="1:8" s="372" customFormat="1" ht="33.75" customHeight="1">
      <c r="B5" s="373"/>
      <c r="C5" s="374"/>
      <c r="D5" s="375"/>
      <c r="E5" s="376"/>
      <c r="F5" s="374"/>
      <c r="G5" s="374"/>
    </row>
    <row r="6" spans="1:8" s="372" customFormat="1" ht="18" customHeight="1">
      <c r="A6" s="377"/>
      <c r="C6" s="345"/>
      <c r="D6" s="378"/>
      <c r="E6" s="378"/>
      <c r="F6" s="378"/>
      <c r="G6" s="378"/>
    </row>
    <row r="7" spans="1:8" ht="13.2">
      <c r="C7" s="157" t="s">
        <v>233</v>
      </c>
      <c r="D7" s="157"/>
      <c r="E7" s="157"/>
      <c r="F7" s="157"/>
      <c r="G7" s="157"/>
      <c r="H7" s="158"/>
    </row>
    <row r="8" spans="1:8">
      <c r="C8" s="379" t="s">
        <v>235</v>
      </c>
      <c r="D8" s="379" t="s">
        <v>235</v>
      </c>
      <c r="E8" s="379" t="s">
        <v>235</v>
      </c>
      <c r="F8" s="379" t="s">
        <v>235</v>
      </c>
      <c r="G8" s="380" t="s">
        <v>235</v>
      </c>
    </row>
    <row r="9" spans="1:8">
      <c r="C9" s="379" t="s">
        <v>235</v>
      </c>
      <c r="D9" s="379" t="s">
        <v>235</v>
      </c>
      <c r="E9" s="379" t="s">
        <v>235</v>
      </c>
      <c r="F9" s="379" t="s">
        <v>236</v>
      </c>
      <c r="G9" s="380" t="s">
        <v>235</v>
      </c>
    </row>
    <row r="10" spans="1:8">
      <c r="B10" s="155" t="s">
        <v>237</v>
      </c>
      <c r="C10" s="379" t="s">
        <v>238</v>
      </c>
      <c r="D10" s="379" t="s">
        <v>235</v>
      </c>
      <c r="E10" s="379" t="s">
        <v>234</v>
      </c>
      <c r="F10" s="379" t="s">
        <v>239</v>
      </c>
      <c r="G10" s="380" t="s">
        <v>42</v>
      </c>
    </row>
    <row r="11" spans="1:8">
      <c r="B11" s="155" t="s">
        <v>237</v>
      </c>
      <c r="C11" s="386" t="s">
        <v>546</v>
      </c>
      <c r="D11" s="387" t="s">
        <v>547</v>
      </c>
      <c r="E11" s="390" t="s">
        <v>244</v>
      </c>
      <c r="F11" s="384" t="s">
        <v>245</v>
      </c>
      <c r="G11" s="385">
        <v>3416672.68</v>
      </c>
    </row>
    <row r="12" spans="1:8">
      <c r="B12" s="155" t="s">
        <v>237</v>
      </c>
      <c r="C12" s="386" t="s">
        <v>235</v>
      </c>
      <c r="D12" s="387" t="s">
        <v>235</v>
      </c>
      <c r="E12" s="390" t="s">
        <v>246</v>
      </c>
      <c r="F12" s="384" t="s">
        <v>247</v>
      </c>
      <c r="G12" s="385">
        <v>1412455.21</v>
      </c>
    </row>
    <row r="13" spans="1:8">
      <c r="B13" s="155" t="s">
        <v>237</v>
      </c>
      <c r="C13" s="386" t="s">
        <v>235</v>
      </c>
      <c r="D13" s="387" t="s">
        <v>235</v>
      </c>
      <c r="E13" s="391" t="s">
        <v>248</v>
      </c>
      <c r="F13" s="384" t="s">
        <v>249</v>
      </c>
      <c r="G13" s="385">
        <v>4829127.8899999997</v>
      </c>
    </row>
    <row r="14" spans="1:8">
      <c r="B14" s="155" t="s">
        <v>237</v>
      </c>
      <c r="C14" s="386" t="s">
        <v>235</v>
      </c>
      <c r="D14" s="387" t="s">
        <v>235</v>
      </c>
      <c r="E14" s="390" t="s">
        <v>380</v>
      </c>
      <c r="F14" s="384" t="s">
        <v>231</v>
      </c>
      <c r="G14" s="392"/>
    </row>
    <row r="15" spans="1:8">
      <c r="B15" s="155" t="s">
        <v>237</v>
      </c>
      <c r="C15" s="386" t="s">
        <v>235</v>
      </c>
      <c r="D15" s="387" t="s">
        <v>235</v>
      </c>
      <c r="E15" s="390" t="s">
        <v>548</v>
      </c>
      <c r="F15" s="384" t="s">
        <v>511</v>
      </c>
      <c r="G15" s="385">
        <v>87000</v>
      </c>
    </row>
    <row r="16" spans="1:8">
      <c r="B16" s="155" t="s">
        <v>237</v>
      </c>
      <c r="C16" s="386" t="s">
        <v>235</v>
      </c>
      <c r="D16" s="387" t="s">
        <v>235</v>
      </c>
      <c r="E16" s="391" t="s">
        <v>250</v>
      </c>
      <c r="F16" s="384" t="s">
        <v>251</v>
      </c>
      <c r="G16" s="385">
        <v>87000</v>
      </c>
    </row>
    <row r="17" spans="2:7">
      <c r="B17" s="155" t="s">
        <v>237</v>
      </c>
      <c r="C17" s="386" t="s">
        <v>235</v>
      </c>
      <c r="D17" s="387" t="s">
        <v>235</v>
      </c>
      <c r="E17" s="390" t="s">
        <v>252</v>
      </c>
      <c r="F17" s="384" t="s">
        <v>253</v>
      </c>
      <c r="G17" s="385">
        <v>12500</v>
      </c>
    </row>
    <row r="18" spans="2:7">
      <c r="B18" s="155" t="s">
        <v>237</v>
      </c>
      <c r="C18" s="386" t="s">
        <v>235</v>
      </c>
      <c r="D18" s="387" t="s">
        <v>235</v>
      </c>
      <c r="E18" s="390" t="s">
        <v>549</v>
      </c>
      <c r="F18" s="384" t="s">
        <v>550</v>
      </c>
      <c r="G18" s="385">
        <v>33333</v>
      </c>
    </row>
    <row r="19" spans="2:7">
      <c r="B19" s="155" t="s">
        <v>237</v>
      </c>
      <c r="C19" s="386" t="s">
        <v>235</v>
      </c>
      <c r="D19" s="387" t="s">
        <v>235</v>
      </c>
      <c r="E19" s="390" t="s">
        <v>254</v>
      </c>
      <c r="F19" s="384" t="s">
        <v>255</v>
      </c>
      <c r="G19" s="392"/>
    </row>
    <row r="20" spans="2:7">
      <c r="B20" s="155" t="s">
        <v>237</v>
      </c>
      <c r="C20" s="386" t="s">
        <v>235</v>
      </c>
      <c r="D20" s="387" t="s">
        <v>235</v>
      </c>
      <c r="E20" s="390" t="s">
        <v>403</v>
      </c>
      <c r="F20" s="384" t="s">
        <v>404</v>
      </c>
      <c r="G20" s="392"/>
    </row>
    <row r="21" spans="2:7">
      <c r="B21" s="155" t="s">
        <v>237</v>
      </c>
      <c r="C21" s="386" t="s">
        <v>235</v>
      </c>
      <c r="D21" s="387" t="s">
        <v>235</v>
      </c>
      <c r="E21" s="390" t="s">
        <v>256</v>
      </c>
      <c r="F21" s="384" t="s">
        <v>257</v>
      </c>
      <c r="G21" s="392"/>
    </row>
    <row r="22" spans="2:7">
      <c r="B22" s="155" t="s">
        <v>237</v>
      </c>
      <c r="C22" s="386" t="s">
        <v>235</v>
      </c>
      <c r="D22" s="387" t="s">
        <v>235</v>
      </c>
      <c r="E22" s="390" t="s">
        <v>551</v>
      </c>
      <c r="F22" s="384" t="s">
        <v>552</v>
      </c>
      <c r="G22" s="392"/>
    </row>
    <row r="23" spans="2:7">
      <c r="B23" s="155" t="s">
        <v>237</v>
      </c>
      <c r="C23" s="386" t="s">
        <v>235</v>
      </c>
      <c r="D23" s="387" t="s">
        <v>235</v>
      </c>
      <c r="E23" s="390" t="s">
        <v>379</v>
      </c>
      <c r="F23" s="384" t="s">
        <v>255</v>
      </c>
      <c r="G23" s="392"/>
    </row>
    <row r="24" spans="2:7">
      <c r="B24" s="155" t="s">
        <v>237</v>
      </c>
      <c r="C24" s="386" t="s">
        <v>235</v>
      </c>
      <c r="D24" s="387" t="s">
        <v>235</v>
      </c>
      <c r="E24" s="391" t="s">
        <v>258</v>
      </c>
      <c r="F24" s="384" t="s">
        <v>259</v>
      </c>
      <c r="G24" s="385">
        <v>45833</v>
      </c>
    </row>
    <row r="25" spans="2:7">
      <c r="B25" s="155" t="s">
        <v>237</v>
      </c>
      <c r="C25" s="386" t="s">
        <v>235</v>
      </c>
      <c r="D25" s="387" t="s">
        <v>235</v>
      </c>
      <c r="E25" s="383" t="s">
        <v>260</v>
      </c>
      <c r="F25" s="384" t="s">
        <v>261</v>
      </c>
      <c r="G25" s="385">
        <v>4961960.8899999997</v>
      </c>
    </row>
    <row r="26" spans="2:7">
      <c r="B26" s="155" t="s">
        <v>237</v>
      </c>
      <c r="C26" s="386" t="s">
        <v>235</v>
      </c>
      <c r="D26" s="387" t="s">
        <v>235</v>
      </c>
      <c r="E26" s="390" t="s">
        <v>262</v>
      </c>
      <c r="F26" s="384" t="s">
        <v>263</v>
      </c>
      <c r="G26" s="385">
        <v>757207.26</v>
      </c>
    </row>
    <row r="27" spans="2:7">
      <c r="B27" s="155" t="s">
        <v>237</v>
      </c>
      <c r="C27" s="386" t="s">
        <v>235</v>
      </c>
      <c r="D27" s="387" t="s">
        <v>235</v>
      </c>
      <c r="E27" s="390" t="s">
        <v>264</v>
      </c>
      <c r="F27" s="384" t="s">
        <v>265</v>
      </c>
      <c r="G27" s="385">
        <v>277674.86</v>
      </c>
    </row>
    <row r="28" spans="2:7">
      <c r="B28" s="155" t="s">
        <v>237</v>
      </c>
      <c r="C28" s="386" t="s">
        <v>235</v>
      </c>
      <c r="D28" s="387" t="s">
        <v>235</v>
      </c>
      <c r="E28" s="390" t="s">
        <v>266</v>
      </c>
      <c r="F28" s="384" t="s">
        <v>267</v>
      </c>
      <c r="G28" s="385">
        <v>-549071.86</v>
      </c>
    </row>
    <row r="29" spans="2:7">
      <c r="C29" s="386" t="s">
        <v>235</v>
      </c>
      <c r="D29" s="387" t="s">
        <v>235</v>
      </c>
      <c r="E29" s="390" t="s">
        <v>268</v>
      </c>
      <c r="F29" s="384" t="s">
        <v>269</v>
      </c>
      <c r="G29" s="392"/>
    </row>
    <row r="30" spans="2:7">
      <c r="C30" s="386" t="s">
        <v>235</v>
      </c>
      <c r="D30" s="387" t="s">
        <v>235</v>
      </c>
      <c r="E30" s="390" t="s">
        <v>270</v>
      </c>
      <c r="F30" s="384" t="s">
        <v>271</v>
      </c>
      <c r="G30" s="392"/>
    </row>
    <row r="31" spans="2:7">
      <c r="C31" s="386" t="s">
        <v>235</v>
      </c>
      <c r="D31" s="387" t="s">
        <v>235</v>
      </c>
      <c r="E31" s="390" t="s">
        <v>272</v>
      </c>
      <c r="F31" s="384" t="s">
        <v>273</v>
      </c>
      <c r="G31" s="392"/>
    </row>
    <row r="32" spans="2:7">
      <c r="C32" s="386" t="s">
        <v>235</v>
      </c>
      <c r="D32" s="387" t="s">
        <v>235</v>
      </c>
      <c r="E32" s="391" t="s">
        <v>274</v>
      </c>
      <c r="F32" s="384" t="s">
        <v>275</v>
      </c>
      <c r="G32" s="385">
        <v>485810.26</v>
      </c>
    </row>
    <row r="33" spans="3:7">
      <c r="C33" s="386" t="s">
        <v>235</v>
      </c>
      <c r="D33" s="387" t="s">
        <v>235</v>
      </c>
      <c r="E33" s="390" t="s">
        <v>276</v>
      </c>
      <c r="F33" s="384" t="s">
        <v>277</v>
      </c>
      <c r="G33" s="385">
        <v>485167.43</v>
      </c>
    </row>
    <row r="34" spans="3:7">
      <c r="C34" s="386" t="s">
        <v>235</v>
      </c>
      <c r="D34" s="387" t="s">
        <v>235</v>
      </c>
      <c r="E34" s="390" t="s">
        <v>278</v>
      </c>
      <c r="F34" s="384" t="s">
        <v>279</v>
      </c>
      <c r="G34" s="392"/>
    </row>
    <row r="35" spans="3:7">
      <c r="C35" s="386" t="s">
        <v>235</v>
      </c>
      <c r="D35" s="387" t="s">
        <v>235</v>
      </c>
      <c r="E35" s="391" t="s">
        <v>280</v>
      </c>
      <c r="F35" s="384" t="s">
        <v>281</v>
      </c>
      <c r="G35" s="385">
        <v>485167.43</v>
      </c>
    </row>
    <row r="36" spans="3:7">
      <c r="C36" s="386" t="s">
        <v>235</v>
      </c>
      <c r="D36" s="387" t="s">
        <v>235</v>
      </c>
      <c r="E36" s="390" t="s">
        <v>282</v>
      </c>
      <c r="F36" s="384" t="s">
        <v>283</v>
      </c>
      <c r="G36" s="385">
        <v>36871.019999999997</v>
      </c>
    </row>
    <row r="37" spans="3:7">
      <c r="C37" s="386" t="s">
        <v>235</v>
      </c>
      <c r="D37" s="387" t="s">
        <v>235</v>
      </c>
      <c r="E37" s="390" t="s">
        <v>284</v>
      </c>
      <c r="F37" s="384" t="s">
        <v>285</v>
      </c>
      <c r="G37" s="392"/>
    </row>
    <row r="38" spans="3:7">
      <c r="C38" s="386" t="s">
        <v>235</v>
      </c>
      <c r="D38" s="387" t="s">
        <v>235</v>
      </c>
      <c r="E38" s="391" t="s">
        <v>286</v>
      </c>
      <c r="F38" s="384" t="s">
        <v>287</v>
      </c>
      <c r="G38" s="385">
        <v>36871.019999999997</v>
      </c>
    </row>
    <row r="39" spans="3:7">
      <c r="C39" s="386" t="s">
        <v>235</v>
      </c>
      <c r="D39" s="387" t="s">
        <v>235</v>
      </c>
      <c r="E39" s="383" t="s">
        <v>288</v>
      </c>
      <c r="F39" s="384" t="s">
        <v>289</v>
      </c>
      <c r="G39" s="385">
        <v>1007848.71</v>
      </c>
    </row>
    <row r="40" spans="3:7">
      <c r="C40" s="386" t="s">
        <v>235</v>
      </c>
      <c r="D40" s="387" t="s">
        <v>235</v>
      </c>
      <c r="E40" s="386" t="s">
        <v>290</v>
      </c>
      <c r="F40" s="387" t="s">
        <v>291</v>
      </c>
      <c r="G40" s="385">
        <v>5969809.5999999996</v>
      </c>
    </row>
    <row r="41" spans="3:7">
      <c r="C41" s="386" t="s">
        <v>235</v>
      </c>
      <c r="D41" s="387" t="s">
        <v>235</v>
      </c>
      <c r="E41" s="391" t="s">
        <v>292</v>
      </c>
      <c r="F41" s="384" t="s">
        <v>293</v>
      </c>
      <c r="G41" s="385">
        <v>31231</v>
      </c>
    </row>
    <row r="42" spans="3:7">
      <c r="C42" s="386" t="s">
        <v>235</v>
      </c>
      <c r="D42" s="387" t="s">
        <v>235</v>
      </c>
      <c r="E42" s="391" t="s">
        <v>294</v>
      </c>
      <c r="F42" s="384" t="s">
        <v>295</v>
      </c>
      <c r="G42" s="385">
        <v>39760</v>
      </c>
    </row>
    <row r="43" spans="3:7">
      <c r="C43" s="386" t="s">
        <v>235</v>
      </c>
      <c r="D43" s="387" t="s">
        <v>235</v>
      </c>
      <c r="E43" s="391" t="s">
        <v>296</v>
      </c>
      <c r="F43" s="384" t="s">
        <v>297</v>
      </c>
      <c r="G43" s="385">
        <v>900</v>
      </c>
    </row>
    <row r="44" spans="3:7">
      <c r="C44" s="386" t="s">
        <v>235</v>
      </c>
      <c r="D44" s="387" t="s">
        <v>235</v>
      </c>
      <c r="E44" s="391" t="s">
        <v>298</v>
      </c>
      <c r="F44" s="384" t="s">
        <v>299</v>
      </c>
      <c r="G44" s="385">
        <v>14279</v>
      </c>
    </row>
    <row r="45" spans="3:7">
      <c r="C45" s="386" t="s">
        <v>235</v>
      </c>
      <c r="D45" s="387" t="s">
        <v>235</v>
      </c>
      <c r="E45" s="391" t="s">
        <v>300</v>
      </c>
      <c r="F45" s="384" t="s">
        <v>301</v>
      </c>
      <c r="G45" s="385">
        <v>36566</v>
      </c>
    </row>
    <row r="46" spans="3:7">
      <c r="C46" s="386" t="s">
        <v>235</v>
      </c>
      <c r="D46" s="387" t="s">
        <v>235</v>
      </c>
      <c r="E46" s="391" t="s">
        <v>302</v>
      </c>
      <c r="F46" s="384" t="s">
        <v>303</v>
      </c>
      <c r="G46" s="392"/>
    </row>
    <row r="47" spans="3:7">
      <c r="C47" s="386" t="s">
        <v>235</v>
      </c>
      <c r="D47" s="387" t="s">
        <v>235</v>
      </c>
      <c r="E47" s="391" t="s">
        <v>304</v>
      </c>
      <c r="F47" s="384" t="s">
        <v>305</v>
      </c>
      <c r="G47" s="385">
        <v>5221</v>
      </c>
    </row>
    <row r="48" spans="3:7">
      <c r="C48" s="386" t="s">
        <v>235</v>
      </c>
      <c r="D48" s="387" t="s">
        <v>235</v>
      </c>
      <c r="E48" s="391" t="s">
        <v>306</v>
      </c>
      <c r="F48" s="384" t="s">
        <v>307</v>
      </c>
      <c r="G48" s="385">
        <v>676</v>
      </c>
    </row>
    <row r="49" spans="3:7">
      <c r="C49" s="386" t="s">
        <v>235</v>
      </c>
      <c r="D49" s="387" t="s">
        <v>235</v>
      </c>
      <c r="E49" s="391" t="s">
        <v>308</v>
      </c>
      <c r="F49" s="384" t="s">
        <v>309</v>
      </c>
      <c r="G49" s="385">
        <v>14467.92</v>
      </c>
    </row>
    <row r="50" spans="3:7">
      <c r="C50" s="386" t="s">
        <v>235</v>
      </c>
      <c r="D50" s="387" t="s">
        <v>235</v>
      </c>
      <c r="E50" s="391" t="s">
        <v>310</v>
      </c>
      <c r="F50" s="384" t="s">
        <v>311</v>
      </c>
      <c r="G50" s="385">
        <v>29121</v>
      </c>
    </row>
    <row r="51" spans="3:7">
      <c r="C51" s="386" t="s">
        <v>235</v>
      </c>
      <c r="D51" s="387" t="s">
        <v>235</v>
      </c>
      <c r="E51" s="391" t="s">
        <v>583</v>
      </c>
      <c r="F51" s="384" t="s">
        <v>584</v>
      </c>
      <c r="G51" s="385">
        <v>500</v>
      </c>
    </row>
    <row r="52" spans="3:7">
      <c r="C52" s="386" t="s">
        <v>235</v>
      </c>
      <c r="D52" s="387" t="s">
        <v>235</v>
      </c>
      <c r="E52" s="391" t="s">
        <v>312</v>
      </c>
      <c r="F52" s="384" t="s">
        <v>313</v>
      </c>
      <c r="G52" s="385">
        <v>1485</v>
      </c>
    </row>
    <row r="53" spans="3:7">
      <c r="C53" s="386" t="s">
        <v>235</v>
      </c>
      <c r="D53" s="387" t="s">
        <v>235</v>
      </c>
      <c r="E53" s="391" t="s">
        <v>585</v>
      </c>
      <c r="F53" s="384" t="s">
        <v>586</v>
      </c>
      <c r="G53" s="385">
        <v>490</v>
      </c>
    </row>
    <row r="54" spans="3:7">
      <c r="C54" s="386" t="s">
        <v>235</v>
      </c>
      <c r="D54" s="387" t="s">
        <v>235</v>
      </c>
      <c r="E54" s="383" t="s">
        <v>314</v>
      </c>
      <c r="F54" s="384" t="s">
        <v>315</v>
      </c>
      <c r="G54" s="385">
        <v>174696.92</v>
      </c>
    </row>
    <row r="55" spans="3:7">
      <c r="C55" s="386" t="s">
        <v>235</v>
      </c>
      <c r="D55" s="387" t="s">
        <v>235</v>
      </c>
      <c r="E55" s="386" t="s">
        <v>316</v>
      </c>
      <c r="F55" s="387" t="s">
        <v>315</v>
      </c>
      <c r="G55" s="385">
        <v>174696.92</v>
      </c>
    </row>
    <row r="56" spans="3:7">
      <c r="C56" s="386" t="s">
        <v>235</v>
      </c>
      <c r="D56" s="387" t="s">
        <v>235</v>
      </c>
      <c r="E56" s="383" t="s">
        <v>587</v>
      </c>
      <c r="F56" s="384" t="s">
        <v>588</v>
      </c>
      <c r="G56" s="392"/>
    </row>
    <row r="57" spans="3:7">
      <c r="C57" s="386" t="s">
        <v>235</v>
      </c>
      <c r="D57" s="387" t="s">
        <v>235</v>
      </c>
      <c r="E57" s="383" t="s">
        <v>317</v>
      </c>
      <c r="F57" s="384" t="s">
        <v>318</v>
      </c>
      <c r="G57" s="385">
        <v>9915</v>
      </c>
    </row>
    <row r="58" spans="3:7">
      <c r="C58" s="386" t="s">
        <v>235</v>
      </c>
      <c r="D58" s="387" t="s">
        <v>235</v>
      </c>
      <c r="E58" s="383" t="s">
        <v>589</v>
      </c>
      <c r="F58" s="384" t="s">
        <v>590</v>
      </c>
      <c r="G58" s="385">
        <v>120000</v>
      </c>
    </row>
    <row r="59" spans="3:7">
      <c r="C59" s="386" t="s">
        <v>235</v>
      </c>
      <c r="D59" s="387" t="s">
        <v>235</v>
      </c>
      <c r="E59" s="383" t="s">
        <v>591</v>
      </c>
      <c r="F59" s="384" t="s">
        <v>592</v>
      </c>
      <c r="G59" s="392"/>
    </row>
    <row r="60" spans="3:7">
      <c r="C60" s="386" t="s">
        <v>235</v>
      </c>
      <c r="D60" s="387" t="s">
        <v>235</v>
      </c>
      <c r="E60" s="383" t="s">
        <v>319</v>
      </c>
      <c r="F60" s="384" t="s">
        <v>320</v>
      </c>
      <c r="G60" s="385">
        <v>809811.96</v>
      </c>
    </row>
    <row r="61" spans="3:7">
      <c r="C61" s="386" t="s">
        <v>235</v>
      </c>
      <c r="D61" s="387" t="s">
        <v>235</v>
      </c>
      <c r="E61" s="383" t="s">
        <v>593</v>
      </c>
      <c r="F61" s="384" t="s">
        <v>594</v>
      </c>
      <c r="G61" s="392"/>
    </row>
    <row r="62" spans="3:7">
      <c r="C62" s="386" t="s">
        <v>235</v>
      </c>
      <c r="D62" s="387" t="s">
        <v>235</v>
      </c>
      <c r="E62" s="386" t="s">
        <v>321</v>
      </c>
      <c r="F62" s="387" t="s">
        <v>322</v>
      </c>
      <c r="G62" s="385">
        <v>939726.96</v>
      </c>
    </row>
    <row r="63" spans="3:7">
      <c r="C63" s="386" t="s">
        <v>235</v>
      </c>
      <c r="D63" s="387" t="s">
        <v>235</v>
      </c>
      <c r="E63" s="391" t="s">
        <v>323</v>
      </c>
      <c r="F63" s="384" t="s">
        <v>324</v>
      </c>
      <c r="G63" s="385">
        <v>16436</v>
      </c>
    </row>
    <row r="64" spans="3:7">
      <c r="C64" s="386" t="s">
        <v>235</v>
      </c>
      <c r="D64" s="387" t="s">
        <v>235</v>
      </c>
      <c r="E64" s="391" t="s">
        <v>325</v>
      </c>
      <c r="F64" s="384" t="s">
        <v>326</v>
      </c>
      <c r="G64" s="392"/>
    </row>
    <row r="65" spans="3:7">
      <c r="C65" s="386" t="s">
        <v>235</v>
      </c>
      <c r="D65" s="387" t="s">
        <v>235</v>
      </c>
      <c r="E65" s="391" t="s">
        <v>415</v>
      </c>
      <c r="F65" s="384" t="s">
        <v>416</v>
      </c>
      <c r="G65" s="392"/>
    </row>
    <row r="66" spans="3:7">
      <c r="C66" s="386" t="s">
        <v>235</v>
      </c>
      <c r="D66" s="387" t="s">
        <v>235</v>
      </c>
      <c r="E66" s="391" t="s">
        <v>381</v>
      </c>
      <c r="F66" s="384" t="s">
        <v>382</v>
      </c>
      <c r="G66" s="392"/>
    </row>
    <row r="67" spans="3:7">
      <c r="C67" s="386" t="s">
        <v>235</v>
      </c>
      <c r="D67" s="387" t="s">
        <v>235</v>
      </c>
      <c r="E67" s="391" t="s">
        <v>327</v>
      </c>
      <c r="F67" s="384" t="s">
        <v>328</v>
      </c>
      <c r="G67" s="392"/>
    </row>
    <row r="68" spans="3:7">
      <c r="C68" s="386" t="s">
        <v>235</v>
      </c>
      <c r="D68" s="387" t="s">
        <v>235</v>
      </c>
      <c r="E68" s="391" t="s">
        <v>329</v>
      </c>
      <c r="F68" s="384" t="s">
        <v>330</v>
      </c>
      <c r="G68" s="392"/>
    </row>
    <row r="69" spans="3:7">
      <c r="C69" s="386" t="s">
        <v>235</v>
      </c>
      <c r="D69" s="387" t="s">
        <v>235</v>
      </c>
      <c r="E69" s="383" t="s">
        <v>331</v>
      </c>
      <c r="F69" s="384" t="s">
        <v>332</v>
      </c>
      <c r="G69" s="385">
        <v>16436</v>
      </c>
    </row>
    <row r="70" spans="3:7">
      <c r="C70" s="386" t="s">
        <v>235</v>
      </c>
      <c r="D70" s="387" t="s">
        <v>235</v>
      </c>
      <c r="E70" s="391" t="s">
        <v>441</v>
      </c>
      <c r="F70" s="384" t="s">
        <v>442</v>
      </c>
      <c r="G70" s="392"/>
    </row>
    <row r="71" spans="3:7">
      <c r="C71" s="386" t="s">
        <v>235</v>
      </c>
      <c r="D71" s="387" t="s">
        <v>235</v>
      </c>
      <c r="E71" s="391" t="s">
        <v>333</v>
      </c>
      <c r="F71" s="384" t="s">
        <v>334</v>
      </c>
      <c r="G71" s="385">
        <v>433</v>
      </c>
    </row>
    <row r="72" spans="3:7">
      <c r="C72" s="386" t="s">
        <v>235</v>
      </c>
      <c r="D72" s="387" t="s">
        <v>235</v>
      </c>
      <c r="E72" s="383" t="s">
        <v>335</v>
      </c>
      <c r="F72" s="384" t="s">
        <v>336</v>
      </c>
      <c r="G72" s="385">
        <v>433</v>
      </c>
    </row>
    <row r="73" spans="3:7">
      <c r="C73" s="386" t="s">
        <v>235</v>
      </c>
      <c r="D73" s="387" t="s">
        <v>235</v>
      </c>
      <c r="E73" s="386" t="s">
        <v>337</v>
      </c>
      <c r="F73" s="387" t="s">
        <v>338</v>
      </c>
      <c r="G73" s="385">
        <v>16869</v>
      </c>
    </row>
    <row r="74" spans="3:7">
      <c r="C74" s="386" t="s">
        <v>235</v>
      </c>
      <c r="D74" s="387" t="s">
        <v>235</v>
      </c>
      <c r="E74" s="383" t="s">
        <v>595</v>
      </c>
      <c r="F74" s="384" t="s">
        <v>596</v>
      </c>
      <c r="G74" s="392"/>
    </row>
    <row r="75" spans="3:7">
      <c r="C75" s="386" t="s">
        <v>235</v>
      </c>
      <c r="D75" s="387" t="s">
        <v>235</v>
      </c>
      <c r="E75" s="386" t="s">
        <v>597</v>
      </c>
      <c r="F75" s="387" t="s">
        <v>598</v>
      </c>
      <c r="G75" s="392"/>
    </row>
    <row r="76" spans="3:7">
      <c r="C76" s="386" t="s">
        <v>235</v>
      </c>
      <c r="D76" s="387" t="s">
        <v>235</v>
      </c>
      <c r="E76" s="383" t="s">
        <v>339</v>
      </c>
      <c r="F76" s="384" t="s">
        <v>340</v>
      </c>
      <c r="G76" s="385">
        <v>1715</v>
      </c>
    </row>
    <row r="77" spans="3:7">
      <c r="C77" s="386" t="s">
        <v>235</v>
      </c>
      <c r="D77" s="387" t="s">
        <v>235</v>
      </c>
      <c r="E77" s="383" t="s">
        <v>341</v>
      </c>
      <c r="F77" s="384" t="s">
        <v>342</v>
      </c>
      <c r="G77" s="385">
        <v>20032</v>
      </c>
    </row>
    <row r="78" spans="3:7">
      <c r="C78" s="386" t="s">
        <v>235</v>
      </c>
      <c r="D78" s="387" t="s">
        <v>235</v>
      </c>
      <c r="E78" s="383" t="s">
        <v>413</v>
      </c>
      <c r="F78" s="384" t="s">
        <v>414</v>
      </c>
      <c r="G78" s="392"/>
    </row>
    <row r="79" spans="3:7">
      <c r="C79" s="386" t="s">
        <v>235</v>
      </c>
      <c r="D79" s="387" t="s">
        <v>235</v>
      </c>
      <c r="E79" s="383" t="s">
        <v>343</v>
      </c>
      <c r="F79" s="384" t="s">
        <v>344</v>
      </c>
      <c r="G79" s="385">
        <v>18951.88</v>
      </c>
    </row>
    <row r="80" spans="3:7">
      <c r="C80" s="386" t="s">
        <v>235</v>
      </c>
      <c r="D80" s="387" t="s">
        <v>235</v>
      </c>
      <c r="E80" s="383" t="s">
        <v>345</v>
      </c>
      <c r="F80" s="384" t="s">
        <v>346</v>
      </c>
      <c r="G80" s="385">
        <v>38008</v>
      </c>
    </row>
    <row r="81" spans="3:7">
      <c r="C81" s="386" t="s">
        <v>235</v>
      </c>
      <c r="D81" s="387" t="s">
        <v>235</v>
      </c>
      <c r="E81" s="383" t="s">
        <v>347</v>
      </c>
      <c r="F81" s="384" t="s">
        <v>348</v>
      </c>
      <c r="G81" s="385">
        <v>37445.120000000003</v>
      </c>
    </row>
    <row r="82" spans="3:7">
      <c r="C82" s="386" t="s">
        <v>235</v>
      </c>
      <c r="D82" s="387" t="s">
        <v>235</v>
      </c>
      <c r="E82" s="383" t="s">
        <v>377</v>
      </c>
      <c r="F82" s="384" t="s">
        <v>378</v>
      </c>
      <c r="G82" s="385">
        <v>300</v>
      </c>
    </row>
    <row r="83" spans="3:7">
      <c r="C83" s="386" t="s">
        <v>235</v>
      </c>
      <c r="D83" s="387" t="s">
        <v>235</v>
      </c>
      <c r="E83" s="386" t="s">
        <v>349</v>
      </c>
      <c r="F83" s="387" t="s">
        <v>350</v>
      </c>
      <c r="G83" s="385">
        <v>116452</v>
      </c>
    </row>
    <row r="84" spans="3:7">
      <c r="C84" s="386" t="s">
        <v>235</v>
      </c>
      <c r="D84" s="387" t="s">
        <v>235</v>
      </c>
      <c r="E84" s="391" t="s">
        <v>599</v>
      </c>
      <c r="F84" s="384" t="s">
        <v>600</v>
      </c>
      <c r="G84" s="385">
        <v>4824</v>
      </c>
    </row>
    <row r="85" spans="3:7">
      <c r="C85" s="386" t="s">
        <v>235</v>
      </c>
      <c r="D85" s="387" t="s">
        <v>235</v>
      </c>
      <c r="E85" s="391" t="s">
        <v>351</v>
      </c>
      <c r="F85" s="384" t="s">
        <v>352</v>
      </c>
      <c r="G85" s="385">
        <v>8621</v>
      </c>
    </row>
    <row r="86" spans="3:7">
      <c r="C86" s="386" t="s">
        <v>235</v>
      </c>
      <c r="D86" s="387" t="s">
        <v>235</v>
      </c>
      <c r="E86" s="391" t="s">
        <v>375</v>
      </c>
      <c r="F86" s="384" t="s">
        <v>376</v>
      </c>
      <c r="G86" s="385">
        <v>3842</v>
      </c>
    </row>
    <row r="87" spans="3:7">
      <c r="C87" s="386" t="s">
        <v>235</v>
      </c>
      <c r="D87" s="387" t="s">
        <v>235</v>
      </c>
      <c r="E87" s="391" t="s">
        <v>353</v>
      </c>
      <c r="F87" s="384" t="s">
        <v>354</v>
      </c>
      <c r="G87" s="385">
        <v>9805</v>
      </c>
    </row>
    <row r="88" spans="3:7">
      <c r="C88" s="386" t="s">
        <v>235</v>
      </c>
      <c r="D88" s="387" t="s">
        <v>235</v>
      </c>
      <c r="E88" s="391" t="s">
        <v>355</v>
      </c>
      <c r="F88" s="384" t="s">
        <v>356</v>
      </c>
      <c r="G88" s="392"/>
    </row>
    <row r="89" spans="3:7">
      <c r="C89" s="386" t="s">
        <v>235</v>
      </c>
      <c r="D89" s="387" t="s">
        <v>235</v>
      </c>
      <c r="E89" s="391" t="s">
        <v>601</v>
      </c>
      <c r="F89" s="384" t="s">
        <v>602</v>
      </c>
      <c r="G89" s="385">
        <v>17900.59</v>
      </c>
    </row>
    <row r="90" spans="3:7">
      <c r="C90" s="386" t="s">
        <v>235</v>
      </c>
      <c r="D90" s="387" t="s">
        <v>235</v>
      </c>
      <c r="E90" s="383" t="s">
        <v>357</v>
      </c>
      <c r="F90" s="384" t="s">
        <v>358</v>
      </c>
      <c r="G90" s="385">
        <v>44992.59</v>
      </c>
    </row>
    <row r="91" spans="3:7">
      <c r="C91" s="386" t="s">
        <v>235</v>
      </c>
      <c r="D91" s="387" t="s">
        <v>235</v>
      </c>
      <c r="E91" s="391" t="s">
        <v>359</v>
      </c>
      <c r="F91" s="384" t="s">
        <v>360</v>
      </c>
      <c r="G91" s="392"/>
    </row>
    <row r="92" spans="3:7">
      <c r="C92" s="386" t="s">
        <v>235</v>
      </c>
      <c r="D92" s="387" t="s">
        <v>235</v>
      </c>
      <c r="E92" s="391" t="s">
        <v>361</v>
      </c>
      <c r="F92" s="384" t="s">
        <v>362</v>
      </c>
      <c r="G92" s="385">
        <v>1828</v>
      </c>
    </row>
    <row r="93" spans="3:7">
      <c r="C93" s="386" t="s">
        <v>235</v>
      </c>
      <c r="D93" s="387" t="s">
        <v>235</v>
      </c>
      <c r="E93" s="391" t="s">
        <v>419</v>
      </c>
      <c r="F93" s="384" t="s">
        <v>420</v>
      </c>
      <c r="G93" s="392"/>
    </row>
    <row r="94" spans="3:7">
      <c r="C94" s="386" t="s">
        <v>235</v>
      </c>
      <c r="D94" s="387" t="s">
        <v>235</v>
      </c>
      <c r="E94" s="383" t="s">
        <v>363</v>
      </c>
      <c r="F94" s="384" t="s">
        <v>364</v>
      </c>
      <c r="G94" s="385">
        <v>1828</v>
      </c>
    </row>
    <row r="95" spans="3:7">
      <c r="C95" s="386" t="s">
        <v>235</v>
      </c>
      <c r="D95" s="387" t="s">
        <v>235</v>
      </c>
      <c r="E95" s="391" t="s">
        <v>365</v>
      </c>
      <c r="F95" s="384" t="s">
        <v>366</v>
      </c>
      <c r="G95" s="385">
        <v>14699</v>
      </c>
    </row>
    <row r="96" spans="3:7">
      <c r="C96" s="386" t="s">
        <v>235</v>
      </c>
      <c r="D96" s="387" t="s">
        <v>235</v>
      </c>
      <c r="E96" s="383" t="s">
        <v>367</v>
      </c>
      <c r="F96" s="384" t="s">
        <v>368</v>
      </c>
      <c r="G96" s="385">
        <v>14699</v>
      </c>
    </row>
    <row r="97" spans="3:7">
      <c r="C97" s="386" t="s">
        <v>235</v>
      </c>
      <c r="D97" s="387" t="s">
        <v>235</v>
      </c>
      <c r="E97" s="386" t="s">
        <v>369</v>
      </c>
      <c r="F97" s="387" t="s">
        <v>370</v>
      </c>
      <c r="G97" s="385">
        <v>61519.59</v>
      </c>
    </row>
    <row r="98" spans="3:7">
      <c r="C98" s="386" t="s">
        <v>235</v>
      </c>
      <c r="D98" s="387" t="s">
        <v>235</v>
      </c>
      <c r="E98" s="383" t="s">
        <v>603</v>
      </c>
      <c r="F98" s="384" t="s">
        <v>604</v>
      </c>
      <c r="G98" s="392"/>
    </row>
    <row r="99" spans="3:7">
      <c r="C99" s="386" t="s">
        <v>235</v>
      </c>
      <c r="D99" s="387" t="s">
        <v>235</v>
      </c>
      <c r="E99" s="386" t="s">
        <v>605</v>
      </c>
      <c r="F99" s="387" t="s">
        <v>606</v>
      </c>
      <c r="G99" s="392"/>
    </row>
    <row r="100" spans="3:7">
      <c r="C100" s="386" t="s">
        <v>235</v>
      </c>
      <c r="D100" s="387" t="s">
        <v>235</v>
      </c>
      <c r="E100" s="383" t="s">
        <v>371</v>
      </c>
      <c r="F100" s="384" t="s">
        <v>372</v>
      </c>
      <c r="G100" s="385">
        <v>9743</v>
      </c>
    </row>
    <row r="101" spans="3:7">
      <c r="C101" s="386" t="s">
        <v>235</v>
      </c>
      <c r="D101" s="387" t="s">
        <v>235</v>
      </c>
      <c r="E101" s="386" t="s">
        <v>373</v>
      </c>
      <c r="F101" s="387" t="s">
        <v>374</v>
      </c>
      <c r="G101" s="385">
        <v>9743</v>
      </c>
    </row>
    <row r="102" spans="3:7">
      <c r="C102" s="386" t="s">
        <v>235</v>
      </c>
      <c r="D102" s="387" t="s">
        <v>235</v>
      </c>
      <c r="E102" s="381" t="s">
        <v>240</v>
      </c>
      <c r="F102" s="382" t="s">
        <v>241</v>
      </c>
      <c r="G102" s="385">
        <v>7288817.0700000003</v>
      </c>
    </row>
    <row r="103" spans="3:7">
      <c r="C103" s="386" t="s">
        <v>235</v>
      </c>
      <c r="D103" s="387" t="s">
        <v>235</v>
      </c>
      <c r="E103" s="388" t="s">
        <v>242</v>
      </c>
      <c r="F103" s="389" t="s">
        <v>243</v>
      </c>
      <c r="G103" s="385">
        <v>7288817.0700000003</v>
      </c>
    </row>
    <row r="104" spans="3:7">
      <c r="C104" s="386" t="s">
        <v>607</v>
      </c>
      <c r="D104" s="387" t="s">
        <v>608</v>
      </c>
      <c r="E104" s="390" t="s">
        <v>244</v>
      </c>
      <c r="F104" s="384" t="s">
        <v>245</v>
      </c>
      <c r="G104" s="385">
        <v>1447527.55</v>
      </c>
    </row>
    <row r="105" spans="3:7">
      <c r="C105" s="386" t="s">
        <v>235</v>
      </c>
      <c r="D105" s="387" t="s">
        <v>235</v>
      </c>
      <c r="E105" s="390" t="s">
        <v>246</v>
      </c>
      <c r="F105" s="384" t="s">
        <v>247</v>
      </c>
      <c r="G105" s="385">
        <v>81340.05</v>
      </c>
    </row>
    <row r="106" spans="3:7">
      <c r="C106" s="386" t="s">
        <v>235</v>
      </c>
      <c r="D106" s="387" t="s">
        <v>235</v>
      </c>
      <c r="E106" s="391" t="s">
        <v>248</v>
      </c>
      <c r="F106" s="384" t="s">
        <v>249</v>
      </c>
      <c r="G106" s="385">
        <v>1528867.6</v>
      </c>
    </row>
    <row r="107" spans="3:7">
      <c r="C107" s="386" t="s">
        <v>235</v>
      </c>
      <c r="D107" s="387" t="s">
        <v>235</v>
      </c>
      <c r="E107" s="390" t="s">
        <v>380</v>
      </c>
      <c r="F107" s="384" t="s">
        <v>231</v>
      </c>
      <c r="G107" s="392"/>
    </row>
    <row r="108" spans="3:7">
      <c r="C108" s="386" t="s">
        <v>235</v>
      </c>
      <c r="D108" s="387" t="s">
        <v>235</v>
      </c>
      <c r="E108" s="390" t="s">
        <v>548</v>
      </c>
      <c r="F108" s="384" t="s">
        <v>511</v>
      </c>
      <c r="G108" s="392"/>
    </row>
    <row r="109" spans="3:7">
      <c r="C109" s="386" t="s">
        <v>235</v>
      </c>
      <c r="D109" s="387" t="s">
        <v>235</v>
      </c>
      <c r="E109" s="391" t="s">
        <v>250</v>
      </c>
      <c r="F109" s="384" t="s">
        <v>251</v>
      </c>
      <c r="G109" s="392"/>
    </row>
    <row r="110" spans="3:7">
      <c r="C110" s="386" t="s">
        <v>235</v>
      </c>
      <c r="D110" s="387" t="s">
        <v>235</v>
      </c>
      <c r="E110" s="390" t="s">
        <v>252</v>
      </c>
      <c r="F110" s="384" t="s">
        <v>253</v>
      </c>
      <c r="G110" s="392"/>
    </row>
    <row r="111" spans="3:7">
      <c r="C111" s="386" t="s">
        <v>235</v>
      </c>
      <c r="D111" s="387" t="s">
        <v>235</v>
      </c>
      <c r="E111" s="390" t="s">
        <v>609</v>
      </c>
      <c r="F111" s="384" t="s">
        <v>610</v>
      </c>
      <c r="G111" s="392"/>
    </row>
    <row r="112" spans="3:7">
      <c r="C112" s="386" t="s">
        <v>235</v>
      </c>
      <c r="D112" s="387" t="s">
        <v>235</v>
      </c>
      <c r="E112" s="390" t="s">
        <v>254</v>
      </c>
      <c r="F112" s="384" t="s">
        <v>255</v>
      </c>
      <c r="G112" s="392"/>
    </row>
    <row r="113" spans="3:7">
      <c r="C113" s="386" t="s">
        <v>235</v>
      </c>
      <c r="D113" s="387" t="s">
        <v>235</v>
      </c>
      <c r="E113" s="390" t="s">
        <v>403</v>
      </c>
      <c r="F113" s="384" t="s">
        <v>404</v>
      </c>
      <c r="G113" s="392"/>
    </row>
    <row r="114" spans="3:7">
      <c r="C114" s="386" t="s">
        <v>235</v>
      </c>
      <c r="D114" s="387" t="s">
        <v>235</v>
      </c>
      <c r="E114" s="390" t="s">
        <v>256</v>
      </c>
      <c r="F114" s="384" t="s">
        <v>257</v>
      </c>
      <c r="G114" s="392"/>
    </row>
    <row r="115" spans="3:7">
      <c r="C115" s="386" t="s">
        <v>235</v>
      </c>
      <c r="D115" s="387" t="s">
        <v>235</v>
      </c>
      <c r="E115" s="391" t="s">
        <v>258</v>
      </c>
      <c r="F115" s="384" t="s">
        <v>259</v>
      </c>
      <c r="G115" s="392"/>
    </row>
    <row r="116" spans="3:7">
      <c r="C116" s="386" t="s">
        <v>235</v>
      </c>
      <c r="D116" s="387" t="s">
        <v>235</v>
      </c>
      <c r="E116" s="383" t="s">
        <v>260</v>
      </c>
      <c r="F116" s="384" t="s">
        <v>261</v>
      </c>
      <c r="G116" s="385">
        <v>1528867.6</v>
      </c>
    </row>
    <row r="117" spans="3:7">
      <c r="C117" s="386" t="s">
        <v>235</v>
      </c>
      <c r="D117" s="387" t="s">
        <v>235</v>
      </c>
      <c r="E117" s="390" t="s">
        <v>262</v>
      </c>
      <c r="F117" s="384" t="s">
        <v>263</v>
      </c>
      <c r="G117" s="385">
        <v>239726.49</v>
      </c>
    </row>
    <row r="118" spans="3:7">
      <c r="C118" s="386" t="s">
        <v>235</v>
      </c>
      <c r="D118" s="387" t="s">
        <v>235</v>
      </c>
      <c r="E118" s="390" t="s">
        <v>264</v>
      </c>
      <c r="F118" s="384" t="s">
        <v>265</v>
      </c>
      <c r="G118" s="385">
        <v>87909.89</v>
      </c>
    </row>
    <row r="119" spans="3:7">
      <c r="C119" s="386" t="s">
        <v>235</v>
      </c>
      <c r="D119" s="387" t="s">
        <v>235</v>
      </c>
      <c r="E119" s="390" t="s">
        <v>266</v>
      </c>
      <c r="F119" s="384" t="s">
        <v>267</v>
      </c>
      <c r="G119" s="385">
        <v>-173832.24</v>
      </c>
    </row>
    <row r="120" spans="3:7">
      <c r="C120" s="386" t="s">
        <v>235</v>
      </c>
      <c r="D120" s="387" t="s">
        <v>235</v>
      </c>
      <c r="E120" s="390" t="s">
        <v>268</v>
      </c>
      <c r="F120" s="384" t="s">
        <v>269</v>
      </c>
      <c r="G120" s="392"/>
    </row>
    <row r="121" spans="3:7">
      <c r="C121" s="386" t="s">
        <v>235</v>
      </c>
      <c r="D121" s="387" t="s">
        <v>235</v>
      </c>
      <c r="E121" s="390" t="s">
        <v>270</v>
      </c>
      <c r="F121" s="384" t="s">
        <v>271</v>
      </c>
      <c r="G121" s="392"/>
    </row>
    <row r="122" spans="3:7">
      <c r="C122" s="386" t="s">
        <v>235</v>
      </c>
      <c r="D122" s="387" t="s">
        <v>235</v>
      </c>
      <c r="E122" s="390" t="s">
        <v>272</v>
      </c>
      <c r="F122" s="384" t="s">
        <v>273</v>
      </c>
      <c r="G122" s="392"/>
    </row>
    <row r="123" spans="3:7">
      <c r="C123" s="386" t="s">
        <v>235</v>
      </c>
      <c r="D123" s="387" t="s">
        <v>235</v>
      </c>
      <c r="E123" s="391" t="s">
        <v>274</v>
      </c>
      <c r="F123" s="384" t="s">
        <v>275</v>
      </c>
      <c r="G123" s="385">
        <v>153804.14000000001</v>
      </c>
    </row>
    <row r="124" spans="3:7">
      <c r="C124" s="386" t="s">
        <v>235</v>
      </c>
      <c r="D124" s="387" t="s">
        <v>235</v>
      </c>
      <c r="E124" s="390" t="s">
        <v>276</v>
      </c>
      <c r="F124" s="384" t="s">
        <v>277</v>
      </c>
      <c r="G124" s="385">
        <v>205548.87</v>
      </c>
    </row>
    <row r="125" spans="3:7">
      <c r="C125" s="386" t="s">
        <v>235</v>
      </c>
      <c r="D125" s="387" t="s">
        <v>235</v>
      </c>
      <c r="E125" s="390" t="s">
        <v>278</v>
      </c>
      <c r="F125" s="384" t="s">
        <v>279</v>
      </c>
      <c r="G125" s="392"/>
    </row>
    <row r="126" spans="3:7">
      <c r="C126" s="386" t="s">
        <v>235</v>
      </c>
      <c r="D126" s="387" t="s">
        <v>235</v>
      </c>
      <c r="E126" s="391" t="s">
        <v>280</v>
      </c>
      <c r="F126" s="384" t="s">
        <v>281</v>
      </c>
      <c r="G126" s="385">
        <v>205548.87</v>
      </c>
    </row>
    <row r="127" spans="3:7">
      <c r="C127" s="386" t="s">
        <v>235</v>
      </c>
      <c r="D127" s="387" t="s">
        <v>235</v>
      </c>
      <c r="E127" s="390" t="s">
        <v>282</v>
      </c>
      <c r="F127" s="384" t="s">
        <v>283</v>
      </c>
      <c r="G127" s="385">
        <v>11466.56</v>
      </c>
    </row>
    <row r="128" spans="3:7">
      <c r="C128" s="386" t="s">
        <v>235</v>
      </c>
      <c r="D128" s="387" t="s">
        <v>235</v>
      </c>
      <c r="E128" s="390" t="s">
        <v>284</v>
      </c>
      <c r="F128" s="384" t="s">
        <v>285</v>
      </c>
      <c r="G128" s="392"/>
    </row>
    <row r="129" spans="3:7">
      <c r="C129" s="386" t="s">
        <v>235</v>
      </c>
      <c r="D129" s="387" t="s">
        <v>235</v>
      </c>
      <c r="E129" s="391" t="s">
        <v>286</v>
      </c>
      <c r="F129" s="384" t="s">
        <v>287</v>
      </c>
      <c r="G129" s="385">
        <v>11466.56</v>
      </c>
    </row>
    <row r="130" spans="3:7">
      <c r="C130" s="386" t="s">
        <v>235</v>
      </c>
      <c r="D130" s="387" t="s">
        <v>235</v>
      </c>
      <c r="E130" s="383" t="s">
        <v>288</v>
      </c>
      <c r="F130" s="384" t="s">
        <v>289</v>
      </c>
      <c r="G130" s="385">
        <v>370819.57</v>
      </c>
    </row>
    <row r="131" spans="3:7">
      <c r="C131" s="386" t="s">
        <v>235</v>
      </c>
      <c r="D131" s="387" t="s">
        <v>235</v>
      </c>
      <c r="E131" s="386" t="s">
        <v>290</v>
      </c>
      <c r="F131" s="387" t="s">
        <v>291</v>
      </c>
      <c r="G131" s="385">
        <v>1899687.17</v>
      </c>
    </row>
    <row r="132" spans="3:7">
      <c r="C132" s="386" t="s">
        <v>235</v>
      </c>
      <c r="D132" s="387" t="s">
        <v>235</v>
      </c>
      <c r="E132" s="391" t="s">
        <v>292</v>
      </c>
      <c r="F132" s="384" t="s">
        <v>293</v>
      </c>
      <c r="G132" s="385">
        <v>100900</v>
      </c>
    </row>
    <row r="133" spans="3:7">
      <c r="C133" s="386" t="s">
        <v>235</v>
      </c>
      <c r="D133" s="387" t="s">
        <v>235</v>
      </c>
      <c r="E133" s="391" t="s">
        <v>294</v>
      </c>
      <c r="F133" s="384" t="s">
        <v>295</v>
      </c>
      <c r="G133" s="385">
        <v>28795</v>
      </c>
    </row>
    <row r="134" spans="3:7">
      <c r="C134" s="386" t="s">
        <v>235</v>
      </c>
      <c r="D134" s="387" t="s">
        <v>235</v>
      </c>
      <c r="E134" s="391" t="s">
        <v>296</v>
      </c>
      <c r="F134" s="384" t="s">
        <v>297</v>
      </c>
      <c r="G134" s="385">
        <v>2048.4</v>
      </c>
    </row>
    <row r="135" spans="3:7">
      <c r="C135" s="386" t="s">
        <v>235</v>
      </c>
      <c r="D135" s="387" t="s">
        <v>235</v>
      </c>
      <c r="E135" s="391" t="s">
        <v>298</v>
      </c>
      <c r="F135" s="384" t="s">
        <v>299</v>
      </c>
      <c r="G135" s="385">
        <v>57729</v>
      </c>
    </row>
    <row r="136" spans="3:7">
      <c r="C136" s="386" t="s">
        <v>235</v>
      </c>
      <c r="D136" s="387" t="s">
        <v>235</v>
      </c>
      <c r="E136" s="391" t="s">
        <v>300</v>
      </c>
      <c r="F136" s="384" t="s">
        <v>301</v>
      </c>
      <c r="G136" s="385">
        <v>28904.5</v>
      </c>
    </row>
    <row r="137" spans="3:7">
      <c r="C137" s="386" t="s">
        <v>235</v>
      </c>
      <c r="D137" s="387" t="s">
        <v>235</v>
      </c>
      <c r="E137" s="391" t="s">
        <v>302</v>
      </c>
      <c r="F137" s="384" t="s">
        <v>303</v>
      </c>
      <c r="G137" s="392"/>
    </row>
    <row r="138" spans="3:7">
      <c r="C138" s="386" t="s">
        <v>235</v>
      </c>
      <c r="D138" s="387" t="s">
        <v>235</v>
      </c>
      <c r="E138" s="391" t="s">
        <v>304</v>
      </c>
      <c r="F138" s="384" t="s">
        <v>305</v>
      </c>
      <c r="G138" s="385">
        <v>8208.5</v>
      </c>
    </row>
    <row r="139" spans="3:7">
      <c r="C139" s="386" t="s">
        <v>235</v>
      </c>
      <c r="D139" s="387" t="s">
        <v>235</v>
      </c>
      <c r="E139" s="391" t="s">
        <v>306</v>
      </c>
      <c r="F139" s="384" t="s">
        <v>307</v>
      </c>
      <c r="G139" s="385">
        <v>5393</v>
      </c>
    </row>
    <row r="140" spans="3:7">
      <c r="C140" s="386" t="s">
        <v>235</v>
      </c>
      <c r="D140" s="387" t="s">
        <v>235</v>
      </c>
      <c r="E140" s="391" t="s">
        <v>308</v>
      </c>
      <c r="F140" s="384" t="s">
        <v>309</v>
      </c>
      <c r="G140" s="385">
        <v>4725.3999999999996</v>
      </c>
    </row>
    <row r="141" spans="3:7">
      <c r="C141" s="386" t="s">
        <v>235</v>
      </c>
      <c r="D141" s="387" t="s">
        <v>235</v>
      </c>
      <c r="E141" s="391" t="s">
        <v>310</v>
      </c>
      <c r="F141" s="384" t="s">
        <v>311</v>
      </c>
      <c r="G141" s="385">
        <v>31503</v>
      </c>
    </row>
    <row r="142" spans="3:7">
      <c r="C142" s="386" t="s">
        <v>235</v>
      </c>
      <c r="D142" s="387" t="s">
        <v>235</v>
      </c>
      <c r="E142" s="391" t="s">
        <v>583</v>
      </c>
      <c r="F142" s="384" t="s">
        <v>584</v>
      </c>
      <c r="G142" s="385">
        <v>4034.68</v>
      </c>
    </row>
    <row r="143" spans="3:7">
      <c r="C143" s="386" t="s">
        <v>235</v>
      </c>
      <c r="D143" s="387" t="s">
        <v>235</v>
      </c>
      <c r="E143" s="391" t="s">
        <v>312</v>
      </c>
      <c r="F143" s="384" t="s">
        <v>313</v>
      </c>
      <c r="G143" s="385">
        <v>23357.54</v>
      </c>
    </row>
    <row r="144" spans="3:7">
      <c r="C144" s="386" t="s">
        <v>235</v>
      </c>
      <c r="D144" s="387" t="s">
        <v>235</v>
      </c>
      <c r="E144" s="391" t="s">
        <v>611</v>
      </c>
      <c r="F144" s="384" t="s">
        <v>612</v>
      </c>
      <c r="G144" s="385">
        <v>600</v>
      </c>
    </row>
    <row r="145" spans="3:7">
      <c r="C145" s="386" t="s">
        <v>235</v>
      </c>
      <c r="D145" s="387" t="s">
        <v>235</v>
      </c>
      <c r="E145" s="383" t="s">
        <v>314</v>
      </c>
      <c r="F145" s="384" t="s">
        <v>315</v>
      </c>
      <c r="G145" s="385">
        <v>296199.02</v>
      </c>
    </row>
    <row r="146" spans="3:7">
      <c r="C146" s="386" t="s">
        <v>235</v>
      </c>
      <c r="D146" s="387" t="s">
        <v>235</v>
      </c>
      <c r="E146" s="386" t="s">
        <v>316</v>
      </c>
      <c r="F146" s="387" t="s">
        <v>315</v>
      </c>
      <c r="G146" s="385">
        <v>296199.02</v>
      </c>
    </row>
    <row r="147" spans="3:7">
      <c r="C147" s="386" t="s">
        <v>235</v>
      </c>
      <c r="D147" s="387" t="s">
        <v>235</v>
      </c>
      <c r="E147" s="383" t="s">
        <v>587</v>
      </c>
      <c r="F147" s="384" t="s">
        <v>588</v>
      </c>
      <c r="G147" s="392"/>
    </row>
    <row r="148" spans="3:7">
      <c r="C148" s="386" t="s">
        <v>235</v>
      </c>
      <c r="D148" s="387" t="s">
        <v>235</v>
      </c>
      <c r="E148" s="383" t="s">
        <v>317</v>
      </c>
      <c r="F148" s="384" t="s">
        <v>318</v>
      </c>
      <c r="G148" s="392"/>
    </row>
    <row r="149" spans="3:7">
      <c r="C149" s="386" t="s">
        <v>235</v>
      </c>
      <c r="D149" s="387" t="s">
        <v>235</v>
      </c>
      <c r="E149" s="383" t="s">
        <v>589</v>
      </c>
      <c r="F149" s="384" t="s">
        <v>590</v>
      </c>
      <c r="G149" s="385">
        <v>87468</v>
      </c>
    </row>
    <row r="150" spans="3:7">
      <c r="C150" s="386" t="s">
        <v>235</v>
      </c>
      <c r="D150" s="387" t="s">
        <v>235</v>
      </c>
      <c r="E150" s="383" t="s">
        <v>591</v>
      </c>
      <c r="F150" s="384" t="s">
        <v>592</v>
      </c>
      <c r="G150" s="392"/>
    </row>
    <row r="151" spans="3:7">
      <c r="C151" s="386" t="s">
        <v>235</v>
      </c>
      <c r="D151" s="387" t="s">
        <v>235</v>
      </c>
      <c r="E151" s="383" t="s">
        <v>319</v>
      </c>
      <c r="F151" s="384" t="s">
        <v>320</v>
      </c>
      <c r="G151" s="385">
        <v>181225.5</v>
      </c>
    </row>
    <row r="152" spans="3:7">
      <c r="C152" s="386" t="s">
        <v>235</v>
      </c>
      <c r="D152" s="387" t="s">
        <v>235</v>
      </c>
      <c r="E152" s="383" t="s">
        <v>593</v>
      </c>
      <c r="F152" s="384" t="s">
        <v>594</v>
      </c>
      <c r="G152" s="392"/>
    </row>
    <row r="153" spans="3:7">
      <c r="C153" s="386" t="s">
        <v>235</v>
      </c>
      <c r="D153" s="387" t="s">
        <v>235</v>
      </c>
      <c r="E153" s="386" t="s">
        <v>321</v>
      </c>
      <c r="F153" s="387" t="s">
        <v>322</v>
      </c>
      <c r="G153" s="385">
        <v>268693.5</v>
      </c>
    </row>
    <row r="154" spans="3:7">
      <c r="C154" s="386" t="s">
        <v>235</v>
      </c>
      <c r="D154" s="387" t="s">
        <v>235</v>
      </c>
      <c r="E154" s="391" t="s">
        <v>323</v>
      </c>
      <c r="F154" s="384" t="s">
        <v>324</v>
      </c>
      <c r="G154" s="385">
        <v>415</v>
      </c>
    </row>
    <row r="155" spans="3:7">
      <c r="C155" s="386" t="s">
        <v>235</v>
      </c>
      <c r="D155" s="387" t="s">
        <v>235</v>
      </c>
      <c r="E155" s="391" t="s">
        <v>325</v>
      </c>
      <c r="F155" s="384" t="s">
        <v>326</v>
      </c>
      <c r="G155" s="392"/>
    </row>
    <row r="156" spans="3:7">
      <c r="C156" s="386" t="s">
        <v>235</v>
      </c>
      <c r="D156" s="387" t="s">
        <v>235</v>
      </c>
      <c r="E156" s="391" t="s">
        <v>381</v>
      </c>
      <c r="F156" s="384" t="s">
        <v>382</v>
      </c>
      <c r="G156" s="385">
        <v>2490</v>
      </c>
    </row>
    <row r="157" spans="3:7">
      <c r="C157" s="386" t="s">
        <v>235</v>
      </c>
      <c r="D157" s="387" t="s">
        <v>235</v>
      </c>
      <c r="E157" s="383" t="s">
        <v>331</v>
      </c>
      <c r="F157" s="384" t="s">
        <v>332</v>
      </c>
      <c r="G157" s="385">
        <v>2905</v>
      </c>
    </row>
    <row r="158" spans="3:7">
      <c r="C158" s="386" t="s">
        <v>235</v>
      </c>
      <c r="D158" s="387" t="s">
        <v>235</v>
      </c>
      <c r="E158" s="391" t="s">
        <v>383</v>
      </c>
      <c r="F158" s="384" t="s">
        <v>384</v>
      </c>
      <c r="G158" s="385">
        <v>5477.64</v>
      </c>
    </row>
    <row r="159" spans="3:7">
      <c r="C159" s="386" t="s">
        <v>235</v>
      </c>
      <c r="D159" s="387" t="s">
        <v>235</v>
      </c>
      <c r="E159" s="391" t="s">
        <v>613</v>
      </c>
      <c r="F159" s="384" t="s">
        <v>614</v>
      </c>
      <c r="G159" s="392"/>
    </row>
    <row r="160" spans="3:7">
      <c r="C160" s="386" t="s">
        <v>235</v>
      </c>
      <c r="D160" s="387" t="s">
        <v>235</v>
      </c>
      <c r="E160" s="383" t="s">
        <v>335</v>
      </c>
      <c r="F160" s="384" t="s">
        <v>336</v>
      </c>
      <c r="G160" s="385">
        <v>5477.64</v>
      </c>
    </row>
    <row r="161" spans="3:7">
      <c r="C161" s="386" t="s">
        <v>235</v>
      </c>
      <c r="D161" s="387" t="s">
        <v>235</v>
      </c>
      <c r="E161" s="386" t="s">
        <v>337</v>
      </c>
      <c r="F161" s="387" t="s">
        <v>338</v>
      </c>
      <c r="G161" s="385">
        <v>8382.64</v>
      </c>
    </row>
    <row r="162" spans="3:7">
      <c r="C162" s="386" t="s">
        <v>235</v>
      </c>
      <c r="D162" s="387" t="s">
        <v>235</v>
      </c>
      <c r="E162" s="383" t="s">
        <v>615</v>
      </c>
      <c r="F162" s="384" t="s">
        <v>616</v>
      </c>
      <c r="G162" s="392"/>
    </row>
    <row r="163" spans="3:7">
      <c r="C163" s="386" t="s">
        <v>235</v>
      </c>
      <c r="D163" s="387" t="s">
        <v>235</v>
      </c>
      <c r="E163" s="386" t="s">
        <v>597</v>
      </c>
      <c r="F163" s="387" t="s">
        <v>598</v>
      </c>
      <c r="G163" s="392"/>
    </row>
    <row r="164" spans="3:7">
      <c r="C164" s="386" t="s">
        <v>235</v>
      </c>
      <c r="D164" s="387" t="s">
        <v>235</v>
      </c>
      <c r="E164" s="383" t="s">
        <v>339</v>
      </c>
      <c r="F164" s="384" t="s">
        <v>340</v>
      </c>
      <c r="G164" s="385">
        <v>360</v>
      </c>
    </row>
    <row r="165" spans="3:7">
      <c r="C165" s="386" t="s">
        <v>235</v>
      </c>
      <c r="D165" s="387" t="s">
        <v>235</v>
      </c>
      <c r="E165" s="383" t="s">
        <v>341</v>
      </c>
      <c r="F165" s="384" t="s">
        <v>342</v>
      </c>
      <c r="G165" s="385">
        <v>13908</v>
      </c>
    </row>
    <row r="166" spans="3:7">
      <c r="C166" s="386" t="s">
        <v>235</v>
      </c>
      <c r="D166" s="387" t="s">
        <v>235</v>
      </c>
      <c r="E166" s="383" t="s">
        <v>343</v>
      </c>
      <c r="F166" s="384" t="s">
        <v>344</v>
      </c>
      <c r="G166" s="385">
        <v>14583.3</v>
      </c>
    </row>
    <row r="167" spans="3:7">
      <c r="C167" s="386" t="s">
        <v>235</v>
      </c>
      <c r="D167" s="387" t="s">
        <v>235</v>
      </c>
      <c r="E167" s="383" t="s">
        <v>345</v>
      </c>
      <c r="F167" s="384" t="s">
        <v>346</v>
      </c>
      <c r="G167" s="385">
        <v>23124</v>
      </c>
    </row>
    <row r="168" spans="3:7">
      <c r="C168" s="386" t="s">
        <v>235</v>
      </c>
      <c r="D168" s="387" t="s">
        <v>235</v>
      </c>
      <c r="E168" s="383" t="s">
        <v>347</v>
      </c>
      <c r="F168" s="384" t="s">
        <v>348</v>
      </c>
      <c r="G168" s="385">
        <v>5167.8599999999997</v>
      </c>
    </row>
    <row r="169" spans="3:7">
      <c r="C169" s="386" t="s">
        <v>235</v>
      </c>
      <c r="D169" s="387" t="s">
        <v>235</v>
      </c>
      <c r="E169" s="386" t="s">
        <v>349</v>
      </c>
      <c r="F169" s="387" t="s">
        <v>350</v>
      </c>
      <c r="G169" s="385">
        <v>57143.16</v>
      </c>
    </row>
    <row r="170" spans="3:7">
      <c r="C170" s="386" t="s">
        <v>235</v>
      </c>
      <c r="D170" s="387" t="s">
        <v>235</v>
      </c>
      <c r="E170" s="391" t="s">
        <v>351</v>
      </c>
      <c r="F170" s="384" t="s">
        <v>352</v>
      </c>
      <c r="G170" s="385">
        <v>3886.8</v>
      </c>
    </row>
    <row r="171" spans="3:7">
      <c r="C171" s="386" t="s">
        <v>235</v>
      </c>
      <c r="D171" s="387" t="s">
        <v>235</v>
      </c>
      <c r="E171" s="391" t="s">
        <v>375</v>
      </c>
      <c r="F171" s="384" t="s">
        <v>376</v>
      </c>
      <c r="G171" s="385">
        <v>332</v>
      </c>
    </row>
    <row r="172" spans="3:7">
      <c r="C172" s="386" t="s">
        <v>235</v>
      </c>
      <c r="D172" s="387" t="s">
        <v>235</v>
      </c>
      <c r="E172" s="391" t="s">
        <v>353</v>
      </c>
      <c r="F172" s="384" t="s">
        <v>354</v>
      </c>
      <c r="G172" s="385">
        <v>6078</v>
      </c>
    </row>
    <row r="173" spans="3:7">
      <c r="C173" s="386" t="s">
        <v>235</v>
      </c>
      <c r="D173" s="387" t="s">
        <v>235</v>
      </c>
      <c r="E173" s="383" t="s">
        <v>357</v>
      </c>
      <c r="F173" s="384" t="s">
        <v>358</v>
      </c>
      <c r="G173" s="385">
        <v>10296.799999999999</v>
      </c>
    </row>
    <row r="174" spans="3:7">
      <c r="C174" s="386" t="s">
        <v>235</v>
      </c>
      <c r="D174" s="387" t="s">
        <v>235</v>
      </c>
      <c r="E174" s="391" t="s">
        <v>359</v>
      </c>
      <c r="F174" s="384" t="s">
        <v>360</v>
      </c>
      <c r="G174" s="392"/>
    </row>
    <row r="175" spans="3:7">
      <c r="C175" s="386" t="s">
        <v>235</v>
      </c>
      <c r="D175" s="387" t="s">
        <v>235</v>
      </c>
      <c r="E175" s="391" t="s">
        <v>361</v>
      </c>
      <c r="F175" s="384" t="s">
        <v>362</v>
      </c>
      <c r="G175" s="385">
        <v>6815</v>
      </c>
    </row>
    <row r="176" spans="3:7">
      <c r="C176" s="386" t="s">
        <v>235</v>
      </c>
      <c r="D176" s="387" t="s">
        <v>235</v>
      </c>
      <c r="E176" s="383" t="s">
        <v>363</v>
      </c>
      <c r="F176" s="384" t="s">
        <v>364</v>
      </c>
      <c r="G176" s="385">
        <v>6815</v>
      </c>
    </row>
    <row r="177" spans="3:8">
      <c r="C177" s="386" t="s">
        <v>235</v>
      </c>
      <c r="D177" s="387" t="s">
        <v>235</v>
      </c>
      <c r="E177" s="391" t="s">
        <v>617</v>
      </c>
      <c r="F177" s="384" t="s">
        <v>618</v>
      </c>
      <c r="G177" s="385">
        <v>10140</v>
      </c>
    </row>
    <row r="178" spans="3:8">
      <c r="C178" s="386" t="s">
        <v>235</v>
      </c>
      <c r="D178" s="387" t="s">
        <v>235</v>
      </c>
      <c r="E178" s="391" t="s">
        <v>365</v>
      </c>
      <c r="F178" s="384" t="s">
        <v>366</v>
      </c>
      <c r="G178" s="385">
        <v>2365.3200000000002</v>
      </c>
    </row>
    <row r="179" spans="3:8">
      <c r="C179" s="386" t="s">
        <v>235</v>
      </c>
      <c r="D179" s="387" t="s">
        <v>235</v>
      </c>
      <c r="E179" s="383" t="s">
        <v>367</v>
      </c>
      <c r="F179" s="384" t="s">
        <v>368</v>
      </c>
      <c r="G179" s="385">
        <v>12505.32</v>
      </c>
    </row>
    <row r="180" spans="3:8">
      <c r="C180" s="386" t="s">
        <v>235</v>
      </c>
      <c r="D180" s="387" t="s">
        <v>235</v>
      </c>
      <c r="E180" s="386" t="s">
        <v>369</v>
      </c>
      <c r="F180" s="387" t="s">
        <v>370</v>
      </c>
      <c r="G180" s="385">
        <v>29617.119999999999</v>
      </c>
    </row>
    <row r="181" spans="3:8">
      <c r="C181" s="386" t="s">
        <v>235</v>
      </c>
      <c r="D181" s="387" t="s">
        <v>235</v>
      </c>
      <c r="E181" s="383" t="s">
        <v>371</v>
      </c>
      <c r="F181" s="384" t="s">
        <v>372</v>
      </c>
      <c r="G181" s="385">
        <v>-30698.639999999999</v>
      </c>
    </row>
    <row r="182" spans="3:8">
      <c r="C182" s="386" t="s">
        <v>235</v>
      </c>
      <c r="D182" s="387" t="s">
        <v>235</v>
      </c>
      <c r="E182" s="386" t="s">
        <v>373</v>
      </c>
      <c r="F182" s="387" t="s">
        <v>374</v>
      </c>
      <c r="G182" s="385">
        <v>-30698.639999999999</v>
      </c>
    </row>
    <row r="183" spans="3:8">
      <c r="C183" s="386" t="s">
        <v>235</v>
      </c>
      <c r="D183" s="387" t="s">
        <v>235</v>
      </c>
      <c r="E183" s="381" t="s">
        <v>240</v>
      </c>
      <c r="F183" s="382" t="s">
        <v>241</v>
      </c>
      <c r="G183" s="385">
        <v>2529023.9700000002</v>
      </c>
      <c r="H183" s="393"/>
    </row>
    <row r="184" spans="3:8">
      <c r="C184" s="386" t="s">
        <v>235</v>
      </c>
      <c r="D184" s="387" t="s">
        <v>235</v>
      </c>
      <c r="E184" s="388" t="s">
        <v>242</v>
      </c>
      <c r="F184" s="389" t="s">
        <v>243</v>
      </c>
      <c r="G184" s="385">
        <v>2529023.9700000002</v>
      </c>
    </row>
    <row r="185" spans="3:8">
      <c r="C185" s="386" t="s">
        <v>643</v>
      </c>
      <c r="D185" s="387" t="s">
        <v>644</v>
      </c>
      <c r="E185" s="390" t="s">
        <v>244</v>
      </c>
      <c r="F185" s="384" t="s">
        <v>245</v>
      </c>
      <c r="G185" s="385">
        <v>597618.47</v>
      </c>
    </row>
    <row r="186" spans="3:8">
      <c r="C186" s="386" t="s">
        <v>235</v>
      </c>
      <c r="D186" s="387" t="s">
        <v>235</v>
      </c>
      <c r="E186" s="390" t="s">
        <v>246</v>
      </c>
      <c r="F186" s="384" t="s">
        <v>247</v>
      </c>
      <c r="G186" s="392"/>
    </row>
    <row r="187" spans="3:8">
      <c r="C187" s="386" t="s">
        <v>235</v>
      </c>
      <c r="D187" s="387" t="s">
        <v>235</v>
      </c>
      <c r="E187" s="391" t="s">
        <v>248</v>
      </c>
      <c r="F187" s="384" t="s">
        <v>249</v>
      </c>
      <c r="G187" s="385">
        <v>597618.47</v>
      </c>
    </row>
    <row r="188" spans="3:8">
      <c r="C188" s="386" t="s">
        <v>235</v>
      </c>
      <c r="D188" s="387" t="s">
        <v>235</v>
      </c>
      <c r="E188" s="390" t="s">
        <v>380</v>
      </c>
      <c r="F188" s="384" t="s">
        <v>231</v>
      </c>
      <c r="G188" s="392"/>
    </row>
    <row r="189" spans="3:8">
      <c r="C189" s="386" t="s">
        <v>235</v>
      </c>
      <c r="D189" s="387" t="s">
        <v>235</v>
      </c>
      <c r="E189" s="390" t="s">
        <v>548</v>
      </c>
      <c r="F189" s="384" t="s">
        <v>511</v>
      </c>
      <c r="G189" s="392"/>
    </row>
    <row r="190" spans="3:8">
      <c r="C190" s="386" t="s">
        <v>235</v>
      </c>
      <c r="D190" s="387" t="s">
        <v>235</v>
      </c>
      <c r="E190" s="391" t="s">
        <v>250</v>
      </c>
      <c r="F190" s="384" t="s">
        <v>251</v>
      </c>
      <c r="G190" s="392"/>
    </row>
    <row r="191" spans="3:8">
      <c r="C191" s="386" t="s">
        <v>235</v>
      </c>
      <c r="D191" s="387" t="s">
        <v>235</v>
      </c>
      <c r="E191" s="390" t="s">
        <v>254</v>
      </c>
      <c r="F191" s="384" t="s">
        <v>255</v>
      </c>
      <c r="G191" s="392"/>
    </row>
    <row r="192" spans="3:8">
      <c r="C192" s="386" t="s">
        <v>235</v>
      </c>
      <c r="D192" s="387" t="s">
        <v>235</v>
      </c>
      <c r="E192" s="390" t="s">
        <v>256</v>
      </c>
      <c r="F192" s="384" t="s">
        <v>257</v>
      </c>
      <c r="G192" s="392"/>
    </row>
    <row r="193" spans="3:7">
      <c r="C193" s="386" t="s">
        <v>235</v>
      </c>
      <c r="D193" s="387" t="s">
        <v>235</v>
      </c>
      <c r="E193" s="391" t="s">
        <v>258</v>
      </c>
      <c r="F193" s="384" t="s">
        <v>259</v>
      </c>
      <c r="G193" s="392"/>
    </row>
    <row r="194" spans="3:7">
      <c r="C194" s="386" t="s">
        <v>235</v>
      </c>
      <c r="D194" s="387" t="s">
        <v>235</v>
      </c>
      <c r="E194" s="383" t="s">
        <v>260</v>
      </c>
      <c r="F194" s="384" t="s">
        <v>261</v>
      </c>
      <c r="G194" s="385">
        <v>597618.47</v>
      </c>
    </row>
    <row r="195" spans="3:7">
      <c r="C195" s="386" t="s">
        <v>235</v>
      </c>
      <c r="D195" s="387" t="s">
        <v>235</v>
      </c>
      <c r="E195" s="390" t="s">
        <v>262</v>
      </c>
      <c r="F195" s="384" t="s">
        <v>263</v>
      </c>
      <c r="G195" s="385">
        <v>93706.58</v>
      </c>
    </row>
    <row r="196" spans="3:7">
      <c r="C196" s="386" t="s">
        <v>235</v>
      </c>
      <c r="D196" s="387" t="s">
        <v>235</v>
      </c>
      <c r="E196" s="390" t="s">
        <v>264</v>
      </c>
      <c r="F196" s="384" t="s">
        <v>265</v>
      </c>
      <c r="G196" s="385">
        <v>34363.08</v>
      </c>
    </row>
    <row r="197" spans="3:7">
      <c r="C197" s="386" t="s">
        <v>235</v>
      </c>
      <c r="D197" s="387" t="s">
        <v>235</v>
      </c>
      <c r="E197" s="390" t="s">
        <v>266</v>
      </c>
      <c r="F197" s="384" t="s">
        <v>267</v>
      </c>
      <c r="G197" s="385">
        <v>-67949.22</v>
      </c>
    </row>
    <row r="198" spans="3:7">
      <c r="C198" s="386" t="s">
        <v>235</v>
      </c>
      <c r="D198" s="387" t="s">
        <v>235</v>
      </c>
      <c r="E198" s="390" t="s">
        <v>268</v>
      </c>
      <c r="F198" s="384" t="s">
        <v>269</v>
      </c>
      <c r="G198" s="392"/>
    </row>
    <row r="199" spans="3:7">
      <c r="C199" s="386" t="s">
        <v>235</v>
      </c>
      <c r="D199" s="387" t="s">
        <v>235</v>
      </c>
      <c r="E199" s="390" t="s">
        <v>270</v>
      </c>
      <c r="F199" s="384" t="s">
        <v>271</v>
      </c>
      <c r="G199" s="392"/>
    </row>
    <row r="200" spans="3:7">
      <c r="C200" s="386" t="s">
        <v>235</v>
      </c>
      <c r="D200" s="387" t="s">
        <v>235</v>
      </c>
      <c r="E200" s="390" t="s">
        <v>272</v>
      </c>
      <c r="F200" s="384" t="s">
        <v>273</v>
      </c>
      <c r="G200" s="392"/>
    </row>
    <row r="201" spans="3:7">
      <c r="C201" s="386" t="s">
        <v>235</v>
      </c>
      <c r="D201" s="387" t="s">
        <v>235</v>
      </c>
      <c r="E201" s="391" t="s">
        <v>274</v>
      </c>
      <c r="F201" s="384" t="s">
        <v>275</v>
      </c>
      <c r="G201" s="385">
        <v>60120.44</v>
      </c>
    </row>
    <row r="202" spans="3:7">
      <c r="C202" s="386" t="s">
        <v>235</v>
      </c>
      <c r="D202" s="387" t="s">
        <v>235</v>
      </c>
      <c r="E202" s="390" t="s">
        <v>276</v>
      </c>
      <c r="F202" s="384" t="s">
        <v>277</v>
      </c>
      <c r="G202" s="385">
        <v>84861.83</v>
      </c>
    </row>
    <row r="203" spans="3:7">
      <c r="C203" s="386" t="s">
        <v>235</v>
      </c>
      <c r="D203" s="387" t="s">
        <v>235</v>
      </c>
      <c r="E203" s="390" t="s">
        <v>278</v>
      </c>
      <c r="F203" s="384" t="s">
        <v>279</v>
      </c>
      <c r="G203" s="392"/>
    </row>
    <row r="204" spans="3:7">
      <c r="C204" s="386" t="s">
        <v>235</v>
      </c>
      <c r="D204" s="387" t="s">
        <v>235</v>
      </c>
      <c r="E204" s="391" t="s">
        <v>280</v>
      </c>
      <c r="F204" s="384" t="s">
        <v>281</v>
      </c>
      <c r="G204" s="385">
        <v>84861.83</v>
      </c>
    </row>
    <row r="205" spans="3:7">
      <c r="C205" s="386" t="s">
        <v>235</v>
      </c>
      <c r="D205" s="387" t="s">
        <v>235</v>
      </c>
      <c r="E205" s="390" t="s">
        <v>282</v>
      </c>
      <c r="F205" s="384" t="s">
        <v>283</v>
      </c>
      <c r="G205" s="385">
        <v>4482.18</v>
      </c>
    </row>
    <row r="206" spans="3:7">
      <c r="C206" s="386" t="s">
        <v>235</v>
      </c>
      <c r="D206" s="387" t="s">
        <v>235</v>
      </c>
      <c r="E206" s="390" t="s">
        <v>284</v>
      </c>
      <c r="F206" s="384" t="s">
        <v>285</v>
      </c>
      <c r="G206" s="392"/>
    </row>
    <row r="207" spans="3:7">
      <c r="C207" s="386" t="s">
        <v>235</v>
      </c>
      <c r="D207" s="387" t="s">
        <v>235</v>
      </c>
      <c r="E207" s="391" t="s">
        <v>286</v>
      </c>
      <c r="F207" s="384" t="s">
        <v>287</v>
      </c>
      <c r="G207" s="385">
        <v>4482.18</v>
      </c>
    </row>
    <row r="208" spans="3:7">
      <c r="C208" s="386" t="s">
        <v>235</v>
      </c>
      <c r="D208" s="387" t="s">
        <v>235</v>
      </c>
      <c r="E208" s="383" t="s">
        <v>288</v>
      </c>
      <c r="F208" s="384" t="s">
        <v>289</v>
      </c>
      <c r="G208" s="385">
        <v>149464.45000000001</v>
      </c>
    </row>
    <row r="209" spans="3:7">
      <c r="C209" s="386" t="s">
        <v>235</v>
      </c>
      <c r="D209" s="387" t="s">
        <v>235</v>
      </c>
      <c r="E209" s="386" t="s">
        <v>290</v>
      </c>
      <c r="F209" s="387" t="s">
        <v>291</v>
      </c>
      <c r="G209" s="385">
        <v>747082.92</v>
      </c>
    </row>
    <row r="210" spans="3:7">
      <c r="C210" s="386" t="s">
        <v>235</v>
      </c>
      <c r="D210" s="387" t="s">
        <v>235</v>
      </c>
      <c r="E210" s="391" t="s">
        <v>292</v>
      </c>
      <c r="F210" s="384" t="s">
        <v>293</v>
      </c>
      <c r="G210" s="385">
        <v>1760</v>
      </c>
    </row>
    <row r="211" spans="3:7">
      <c r="C211" s="386" t="s">
        <v>235</v>
      </c>
      <c r="D211" s="387" t="s">
        <v>235</v>
      </c>
      <c r="E211" s="391" t="s">
        <v>294</v>
      </c>
      <c r="F211" s="384" t="s">
        <v>295</v>
      </c>
      <c r="G211" s="385">
        <v>12308</v>
      </c>
    </row>
    <row r="212" spans="3:7">
      <c r="C212" s="386" t="s">
        <v>235</v>
      </c>
      <c r="D212" s="387" t="s">
        <v>235</v>
      </c>
      <c r="E212" s="391" t="s">
        <v>296</v>
      </c>
      <c r="F212" s="384" t="s">
        <v>297</v>
      </c>
      <c r="G212" s="385">
        <v>420</v>
      </c>
    </row>
    <row r="213" spans="3:7">
      <c r="C213" s="386" t="s">
        <v>235</v>
      </c>
      <c r="D213" s="387" t="s">
        <v>235</v>
      </c>
      <c r="E213" s="391" t="s">
        <v>298</v>
      </c>
      <c r="F213" s="384" t="s">
        <v>299</v>
      </c>
      <c r="G213" s="385">
        <v>3561</v>
      </c>
    </row>
    <row r="214" spans="3:7">
      <c r="C214" s="386" t="s">
        <v>235</v>
      </c>
      <c r="D214" s="387" t="s">
        <v>235</v>
      </c>
      <c r="E214" s="391" t="s">
        <v>300</v>
      </c>
      <c r="F214" s="384" t="s">
        <v>301</v>
      </c>
      <c r="G214" s="385">
        <v>6752</v>
      </c>
    </row>
    <row r="215" spans="3:7">
      <c r="C215" s="386" t="s">
        <v>235</v>
      </c>
      <c r="D215" s="387" t="s">
        <v>235</v>
      </c>
      <c r="E215" s="391" t="s">
        <v>302</v>
      </c>
      <c r="F215" s="384" t="s">
        <v>303</v>
      </c>
      <c r="G215" s="385">
        <v>4500</v>
      </c>
    </row>
    <row r="216" spans="3:7">
      <c r="C216" s="386" t="s">
        <v>235</v>
      </c>
      <c r="D216" s="387" t="s">
        <v>235</v>
      </c>
      <c r="E216" s="391" t="s">
        <v>304</v>
      </c>
      <c r="F216" s="384" t="s">
        <v>305</v>
      </c>
      <c r="G216" s="385">
        <v>4503</v>
      </c>
    </row>
    <row r="217" spans="3:7">
      <c r="C217" s="386" t="s">
        <v>235</v>
      </c>
      <c r="D217" s="387" t="s">
        <v>235</v>
      </c>
      <c r="E217" s="391" t="s">
        <v>306</v>
      </c>
      <c r="F217" s="384" t="s">
        <v>307</v>
      </c>
      <c r="G217" s="385">
        <v>830</v>
      </c>
    </row>
    <row r="218" spans="3:7">
      <c r="C218" s="386" t="s">
        <v>235</v>
      </c>
      <c r="D218" s="387" t="s">
        <v>235</v>
      </c>
      <c r="E218" s="391" t="s">
        <v>308</v>
      </c>
      <c r="F218" s="384" t="s">
        <v>309</v>
      </c>
      <c r="G218" s="385">
        <v>1451</v>
      </c>
    </row>
    <row r="219" spans="3:7">
      <c r="C219" s="386" t="s">
        <v>235</v>
      </c>
      <c r="D219" s="387" t="s">
        <v>235</v>
      </c>
      <c r="E219" s="391" t="s">
        <v>310</v>
      </c>
      <c r="F219" s="384" t="s">
        <v>311</v>
      </c>
      <c r="G219" s="385">
        <v>3810</v>
      </c>
    </row>
    <row r="220" spans="3:7">
      <c r="C220" s="386" t="s">
        <v>235</v>
      </c>
      <c r="D220" s="387" t="s">
        <v>235</v>
      </c>
      <c r="E220" s="391" t="s">
        <v>583</v>
      </c>
      <c r="F220" s="384" t="s">
        <v>584</v>
      </c>
      <c r="G220" s="385">
        <v>934</v>
      </c>
    </row>
    <row r="221" spans="3:7">
      <c r="C221" s="386" t="s">
        <v>235</v>
      </c>
      <c r="D221" s="387" t="s">
        <v>235</v>
      </c>
      <c r="E221" s="391" t="s">
        <v>611</v>
      </c>
      <c r="F221" s="384" t="s">
        <v>612</v>
      </c>
      <c r="G221" s="385">
        <v>255</v>
      </c>
    </row>
    <row r="222" spans="3:7">
      <c r="C222" s="386" t="s">
        <v>235</v>
      </c>
      <c r="D222" s="387" t="s">
        <v>235</v>
      </c>
      <c r="E222" s="383" t="s">
        <v>314</v>
      </c>
      <c r="F222" s="384" t="s">
        <v>315</v>
      </c>
      <c r="G222" s="385">
        <v>41084</v>
      </c>
    </row>
    <row r="223" spans="3:7">
      <c r="C223" s="386" t="s">
        <v>235</v>
      </c>
      <c r="D223" s="387" t="s">
        <v>235</v>
      </c>
      <c r="E223" s="386" t="s">
        <v>316</v>
      </c>
      <c r="F223" s="387" t="s">
        <v>315</v>
      </c>
      <c r="G223" s="385">
        <v>41084</v>
      </c>
    </row>
    <row r="224" spans="3:7">
      <c r="C224" s="386" t="s">
        <v>235</v>
      </c>
      <c r="D224" s="387" t="s">
        <v>235</v>
      </c>
      <c r="E224" s="383" t="s">
        <v>587</v>
      </c>
      <c r="F224" s="384" t="s">
        <v>588</v>
      </c>
      <c r="G224" s="392"/>
    </row>
    <row r="225" spans="3:7">
      <c r="C225" s="386" t="s">
        <v>235</v>
      </c>
      <c r="D225" s="387" t="s">
        <v>235</v>
      </c>
      <c r="E225" s="383" t="s">
        <v>319</v>
      </c>
      <c r="F225" s="384" t="s">
        <v>320</v>
      </c>
      <c r="G225" s="392"/>
    </row>
    <row r="226" spans="3:7">
      <c r="C226" s="386" t="s">
        <v>235</v>
      </c>
      <c r="D226" s="387" t="s">
        <v>235</v>
      </c>
      <c r="E226" s="386" t="s">
        <v>321</v>
      </c>
      <c r="F226" s="387" t="s">
        <v>322</v>
      </c>
      <c r="G226" s="392"/>
    </row>
    <row r="227" spans="3:7">
      <c r="C227" s="386" t="s">
        <v>235</v>
      </c>
      <c r="D227" s="387" t="s">
        <v>235</v>
      </c>
      <c r="E227" s="391" t="s">
        <v>325</v>
      </c>
      <c r="F227" s="384" t="s">
        <v>326</v>
      </c>
      <c r="G227" s="392"/>
    </row>
    <row r="228" spans="3:7">
      <c r="C228" s="386" t="s">
        <v>235</v>
      </c>
      <c r="D228" s="387" t="s">
        <v>235</v>
      </c>
      <c r="E228" s="383" t="s">
        <v>331</v>
      </c>
      <c r="F228" s="384" t="s">
        <v>332</v>
      </c>
      <c r="G228" s="392"/>
    </row>
    <row r="229" spans="3:7">
      <c r="C229" s="386" t="s">
        <v>235</v>
      </c>
      <c r="D229" s="387" t="s">
        <v>235</v>
      </c>
      <c r="E229" s="386" t="s">
        <v>337</v>
      </c>
      <c r="F229" s="387" t="s">
        <v>338</v>
      </c>
      <c r="G229" s="392"/>
    </row>
    <row r="230" spans="3:7">
      <c r="C230" s="386" t="s">
        <v>235</v>
      </c>
      <c r="D230" s="387" t="s">
        <v>235</v>
      </c>
      <c r="E230" s="383" t="s">
        <v>339</v>
      </c>
      <c r="F230" s="384" t="s">
        <v>340</v>
      </c>
      <c r="G230" s="392"/>
    </row>
    <row r="231" spans="3:7">
      <c r="C231" s="386" t="s">
        <v>235</v>
      </c>
      <c r="D231" s="387" t="s">
        <v>235</v>
      </c>
      <c r="E231" s="383" t="s">
        <v>341</v>
      </c>
      <c r="F231" s="384" t="s">
        <v>342</v>
      </c>
      <c r="G231" s="385">
        <v>1800</v>
      </c>
    </row>
    <row r="232" spans="3:7">
      <c r="C232" s="386" t="s">
        <v>235</v>
      </c>
      <c r="D232" s="387" t="s">
        <v>235</v>
      </c>
      <c r="E232" s="383" t="s">
        <v>343</v>
      </c>
      <c r="F232" s="384" t="s">
        <v>344</v>
      </c>
      <c r="G232" s="385">
        <v>2700</v>
      </c>
    </row>
    <row r="233" spans="3:7">
      <c r="C233" s="386" t="s">
        <v>235</v>
      </c>
      <c r="D233" s="387" t="s">
        <v>235</v>
      </c>
      <c r="E233" s="383" t="s">
        <v>345</v>
      </c>
      <c r="F233" s="384" t="s">
        <v>346</v>
      </c>
      <c r="G233" s="385">
        <v>650</v>
      </c>
    </row>
    <row r="234" spans="3:7">
      <c r="C234" s="386" t="s">
        <v>235</v>
      </c>
      <c r="D234" s="387" t="s">
        <v>235</v>
      </c>
      <c r="E234" s="386" t="s">
        <v>349</v>
      </c>
      <c r="F234" s="387" t="s">
        <v>350</v>
      </c>
      <c r="G234" s="385">
        <v>5150</v>
      </c>
    </row>
    <row r="235" spans="3:7">
      <c r="C235" s="386" t="s">
        <v>235</v>
      </c>
      <c r="D235" s="387" t="s">
        <v>235</v>
      </c>
      <c r="E235" s="391" t="s">
        <v>353</v>
      </c>
      <c r="F235" s="384" t="s">
        <v>354</v>
      </c>
      <c r="G235" s="385">
        <v>623</v>
      </c>
    </row>
    <row r="236" spans="3:7">
      <c r="C236" s="386" t="s">
        <v>235</v>
      </c>
      <c r="D236" s="387" t="s">
        <v>235</v>
      </c>
      <c r="E236" s="383" t="s">
        <v>357</v>
      </c>
      <c r="F236" s="384" t="s">
        <v>358</v>
      </c>
      <c r="G236" s="385">
        <v>623</v>
      </c>
    </row>
    <row r="237" spans="3:7">
      <c r="C237" s="386" t="s">
        <v>235</v>
      </c>
      <c r="D237" s="387" t="s">
        <v>235</v>
      </c>
      <c r="E237" s="391" t="s">
        <v>361</v>
      </c>
      <c r="F237" s="384" t="s">
        <v>362</v>
      </c>
      <c r="G237" s="392"/>
    </row>
    <row r="238" spans="3:7">
      <c r="C238" s="386" t="s">
        <v>235</v>
      </c>
      <c r="D238" s="387" t="s">
        <v>235</v>
      </c>
      <c r="E238" s="383" t="s">
        <v>363</v>
      </c>
      <c r="F238" s="384" t="s">
        <v>364</v>
      </c>
      <c r="G238" s="392"/>
    </row>
    <row r="239" spans="3:7">
      <c r="C239" s="386" t="s">
        <v>235</v>
      </c>
      <c r="D239" s="387" t="s">
        <v>235</v>
      </c>
      <c r="E239" s="391" t="s">
        <v>365</v>
      </c>
      <c r="F239" s="384" t="s">
        <v>366</v>
      </c>
      <c r="G239" s="385">
        <v>1664</v>
      </c>
    </row>
    <row r="240" spans="3:7">
      <c r="C240" s="386" t="s">
        <v>235</v>
      </c>
      <c r="D240" s="387" t="s">
        <v>235</v>
      </c>
      <c r="E240" s="383" t="s">
        <v>367</v>
      </c>
      <c r="F240" s="384" t="s">
        <v>368</v>
      </c>
      <c r="G240" s="385">
        <v>1664</v>
      </c>
    </row>
    <row r="241" spans="3:7">
      <c r="C241" s="386" t="s">
        <v>235</v>
      </c>
      <c r="D241" s="387" t="s">
        <v>235</v>
      </c>
      <c r="E241" s="386" t="s">
        <v>369</v>
      </c>
      <c r="F241" s="387" t="s">
        <v>370</v>
      </c>
      <c r="G241" s="385">
        <v>2287</v>
      </c>
    </row>
    <row r="242" spans="3:7">
      <c r="C242" s="386" t="s">
        <v>235</v>
      </c>
      <c r="D242" s="387" t="s">
        <v>235</v>
      </c>
      <c r="E242" s="383" t="s">
        <v>603</v>
      </c>
      <c r="F242" s="384" t="s">
        <v>604</v>
      </c>
      <c r="G242" s="385">
        <v>2400</v>
      </c>
    </row>
    <row r="243" spans="3:7">
      <c r="C243" s="386" t="s">
        <v>235</v>
      </c>
      <c r="D243" s="387" t="s">
        <v>235</v>
      </c>
      <c r="E243" s="386" t="s">
        <v>605</v>
      </c>
      <c r="F243" s="387" t="s">
        <v>606</v>
      </c>
      <c r="G243" s="385">
        <v>2400</v>
      </c>
    </row>
    <row r="244" spans="3:7">
      <c r="C244" s="386" t="s">
        <v>235</v>
      </c>
      <c r="D244" s="387" t="s">
        <v>235</v>
      </c>
      <c r="E244" s="381" t="s">
        <v>240</v>
      </c>
      <c r="F244" s="382" t="s">
        <v>241</v>
      </c>
      <c r="G244" s="385">
        <v>798003.92</v>
      </c>
    </row>
    <row r="245" spans="3:7">
      <c r="C245" s="386" t="s">
        <v>235</v>
      </c>
      <c r="D245" s="387" t="s">
        <v>235</v>
      </c>
      <c r="E245" s="388" t="s">
        <v>242</v>
      </c>
      <c r="F245" s="389" t="s">
        <v>243</v>
      </c>
      <c r="G245" s="385">
        <v>798003.92</v>
      </c>
    </row>
    <row r="246" spans="3:7">
      <c r="C246" s="386" t="s">
        <v>645</v>
      </c>
      <c r="D246" s="387" t="s">
        <v>646</v>
      </c>
      <c r="E246" s="390" t="s">
        <v>244</v>
      </c>
      <c r="F246" s="384" t="s">
        <v>245</v>
      </c>
      <c r="G246" s="385">
        <v>1310696.1399999999</v>
      </c>
    </row>
    <row r="247" spans="3:7">
      <c r="C247" s="386" t="s">
        <v>235</v>
      </c>
      <c r="D247" s="387" t="s">
        <v>235</v>
      </c>
      <c r="E247" s="390" t="s">
        <v>246</v>
      </c>
      <c r="F247" s="384" t="s">
        <v>247</v>
      </c>
      <c r="G247" s="385">
        <v>3167027.54</v>
      </c>
    </row>
    <row r="248" spans="3:7">
      <c r="C248" s="386" t="s">
        <v>235</v>
      </c>
      <c r="D248" s="387" t="s">
        <v>235</v>
      </c>
      <c r="E248" s="390" t="s">
        <v>387</v>
      </c>
      <c r="F248" s="384" t="s">
        <v>388</v>
      </c>
      <c r="G248" s="392"/>
    </row>
    <row r="249" spans="3:7">
      <c r="C249" s="386" t="s">
        <v>235</v>
      </c>
      <c r="D249" s="387" t="s">
        <v>235</v>
      </c>
      <c r="E249" s="390" t="s">
        <v>421</v>
      </c>
      <c r="F249" s="384" t="s">
        <v>422</v>
      </c>
      <c r="G249" s="392"/>
    </row>
    <row r="250" spans="3:7">
      <c r="C250" s="386" t="s">
        <v>235</v>
      </c>
      <c r="D250" s="387" t="s">
        <v>235</v>
      </c>
      <c r="E250" s="391" t="s">
        <v>248</v>
      </c>
      <c r="F250" s="384" t="s">
        <v>249</v>
      </c>
      <c r="G250" s="385">
        <v>4477723.68</v>
      </c>
    </row>
    <row r="251" spans="3:7">
      <c r="C251" s="386" t="s">
        <v>235</v>
      </c>
      <c r="D251" s="387" t="s">
        <v>235</v>
      </c>
      <c r="E251" s="390" t="s">
        <v>380</v>
      </c>
      <c r="F251" s="384" t="s">
        <v>231</v>
      </c>
      <c r="G251" s="392"/>
    </row>
    <row r="252" spans="3:7">
      <c r="C252" s="386" t="s">
        <v>235</v>
      </c>
      <c r="D252" s="387" t="s">
        <v>235</v>
      </c>
      <c r="E252" s="390" t="s">
        <v>548</v>
      </c>
      <c r="F252" s="384" t="s">
        <v>511</v>
      </c>
      <c r="G252" s="385">
        <v>388150.81</v>
      </c>
    </row>
    <row r="253" spans="3:7">
      <c r="C253" s="386" t="s">
        <v>235</v>
      </c>
      <c r="D253" s="387" t="s">
        <v>235</v>
      </c>
      <c r="E253" s="391" t="s">
        <v>250</v>
      </c>
      <c r="F253" s="384" t="s">
        <v>251</v>
      </c>
      <c r="G253" s="385">
        <v>388150.81</v>
      </c>
    </row>
    <row r="254" spans="3:7">
      <c r="C254" s="386" t="s">
        <v>235</v>
      </c>
      <c r="D254" s="387" t="s">
        <v>235</v>
      </c>
      <c r="E254" s="390" t="s">
        <v>252</v>
      </c>
      <c r="F254" s="384" t="s">
        <v>253</v>
      </c>
      <c r="G254" s="385">
        <v>-11000.04</v>
      </c>
    </row>
    <row r="255" spans="3:7">
      <c r="C255" s="386" t="s">
        <v>235</v>
      </c>
      <c r="D255" s="387" t="s">
        <v>235</v>
      </c>
      <c r="E255" s="390" t="s">
        <v>549</v>
      </c>
      <c r="F255" s="384" t="s">
        <v>550</v>
      </c>
      <c r="G255" s="385">
        <v>21666.71</v>
      </c>
    </row>
    <row r="256" spans="3:7">
      <c r="C256" s="386" t="s">
        <v>235</v>
      </c>
      <c r="D256" s="387" t="s">
        <v>235</v>
      </c>
      <c r="E256" s="390" t="s">
        <v>254</v>
      </c>
      <c r="F256" s="384" t="s">
        <v>255</v>
      </c>
      <c r="G256" s="392"/>
    </row>
    <row r="257" spans="3:7">
      <c r="C257" s="386" t="s">
        <v>235</v>
      </c>
      <c r="D257" s="387" t="s">
        <v>235</v>
      </c>
      <c r="E257" s="390" t="s">
        <v>403</v>
      </c>
      <c r="F257" s="384" t="s">
        <v>404</v>
      </c>
      <c r="G257" s="392"/>
    </row>
    <row r="258" spans="3:7">
      <c r="C258" s="386" t="s">
        <v>235</v>
      </c>
      <c r="D258" s="387" t="s">
        <v>235</v>
      </c>
      <c r="E258" s="390" t="s">
        <v>256</v>
      </c>
      <c r="F258" s="384" t="s">
        <v>257</v>
      </c>
      <c r="G258" s="392"/>
    </row>
    <row r="259" spans="3:7">
      <c r="C259" s="386" t="s">
        <v>235</v>
      </c>
      <c r="D259" s="387" t="s">
        <v>235</v>
      </c>
      <c r="E259" s="390" t="s">
        <v>379</v>
      </c>
      <c r="F259" s="384" t="s">
        <v>255</v>
      </c>
      <c r="G259" s="392"/>
    </row>
    <row r="260" spans="3:7">
      <c r="C260" s="386" t="s">
        <v>235</v>
      </c>
      <c r="D260" s="387" t="s">
        <v>235</v>
      </c>
      <c r="E260" s="391" t="s">
        <v>258</v>
      </c>
      <c r="F260" s="384" t="s">
        <v>259</v>
      </c>
      <c r="G260" s="385">
        <v>10666.67</v>
      </c>
    </row>
    <row r="261" spans="3:7">
      <c r="C261" s="386" t="s">
        <v>235</v>
      </c>
      <c r="D261" s="387" t="s">
        <v>235</v>
      </c>
      <c r="E261" s="383" t="s">
        <v>260</v>
      </c>
      <c r="F261" s="384" t="s">
        <v>261</v>
      </c>
      <c r="G261" s="385">
        <v>4876541.16</v>
      </c>
    </row>
    <row r="262" spans="3:7">
      <c r="C262" s="386" t="s">
        <v>235</v>
      </c>
      <c r="D262" s="387" t="s">
        <v>235</v>
      </c>
      <c r="E262" s="390" t="s">
        <v>262</v>
      </c>
      <c r="F262" s="384" t="s">
        <v>263</v>
      </c>
      <c r="G262" s="385">
        <v>702107.11</v>
      </c>
    </row>
    <row r="263" spans="3:7">
      <c r="C263" s="386" t="s">
        <v>235</v>
      </c>
      <c r="D263" s="387" t="s">
        <v>235</v>
      </c>
      <c r="E263" s="390" t="s">
        <v>264</v>
      </c>
      <c r="F263" s="384" t="s">
        <v>265</v>
      </c>
      <c r="G263" s="385">
        <v>257469.11</v>
      </c>
    </row>
    <row r="264" spans="3:7">
      <c r="C264" s="386" t="s">
        <v>235</v>
      </c>
      <c r="D264" s="387" t="s">
        <v>235</v>
      </c>
      <c r="E264" s="390" t="s">
        <v>266</v>
      </c>
      <c r="F264" s="384" t="s">
        <v>267</v>
      </c>
      <c r="G264" s="385">
        <v>-509117.16</v>
      </c>
    </row>
    <row r="265" spans="3:7">
      <c r="C265" s="386" t="s">
        <v>235</v>
      </c>
      <c r="D265" s="387" t="s">
        <v>235</v>
      </c>
      <c r="E265" s="390" t="s">
        <v>268</v>
      </c>
      <c r="F265" s="384" t="s">
        <v>269</v>
      </c>
      <c r="G265" s="392"/>
    </row>
    <row r="266" spans="3:7">
      <c r="C266" s="386" t="s">
        <v>235</v>
      </c>
      <c r="D266" s="387" t="s">
        <v>235</v>
      </c>
      <c r="E266" s="390" t="s">
        <v>270</v>
      </c>
      <c r="F266" s="384" t="s">
        <v>271</v>
      </c>
      <c r="G266" s="392"/>
    </row>
    <row r="267" spans="3:7">
      <c r="C267" s="386" t="s">
        <v>235</v>
      </c>
      <c r="D267" s="387" t="s">
        <v>235</v>
      </c>
      <c r="E267" s="390" t="s">
        <v>272</v>
      </c>
      <c r="F267" s="384" t="s">
        <v>273</v>
      </c>
      <c r="G267" s="392"/>
    </row>
    <row r="268" spans="3:7">
      <c r="C268" s="386" t="s">
        <v>235</v>
      </c>
      <c r="D268" s="387" t="s">
        <v>235</v>
      </c>
      <c r="E268" s="391" t="s">
        <v>274</v>
      </c>
      <c r="F268" s="384" t="s">
        <v>275</v>
      </c>
      <c r="G268" s="385">
        <v>450459.06</v>
      </c>
    </row>
    <row r="269" spans="3:7">
      <c r="C269" s="386" t="s">
        <v>235</v>
      </c>
      <c r="D269" s="387" t="s">
        <v>235</v>
      </c>
      <c r="E269" s="390" t="s">
        <v>276</v>
      </c>
      <c r="F269" s="384" t="s">
        <v>277</v>
      </c>
      <c r="G269" s="385">
        <v>186118.91</v>
      </c>
    </row>
    <row r="270" spans="3:7">
      <c r="C270" s="386" t="s">
        <v>235</v>
      </c>
      <c r="D270" s="387" t="s">
        <v>235</v>
      </c>
      <c r="E270" s="390" t="s">
        <v>278</v>
      </c>
      <c r="F270" s="384" t="s">
        <v>279</v>
      </c>
      <c r="G270" s="392"/>
    </row>
    <row r="271" spans="3:7">
      <c r="C271" s="386" t="s">
        <v>235</v>
      </c>
      <c r="D271" s="387" t="s">
        <v>235</v>
      </c>
      <c r="E271" s="391" t="s">
        <v>280</v>
      </c>
      <c r="F271" s="384" t="s">
        <v>281</v>
      </c>
      <c r="G271" s="385">
        <v>186118.91</v>
      </c>
    </row>
    <row r="272" spans="3:7">
      <c r="C272" s="386" t="s">
        <v>235</v>
      </c>
      <c r="D272" s="387" t="s">
        <v>235</v>
      </c>
      <c r="E272" s="390" t="s">
        <v>282</v>
      </c>
      <c r="F272" s="384" t="s">
        <v>283</v>
      </c>
      <c r="G272" s="385">
        <v>36494.01</v>
      </c>
    </row>
    <row r="273" spans="3:7">
      <c r="C273" s="386" t="s">
        <v>235</v>
      </c>
      <c r="D273" s="387" t="s">
        <v>235</v>
      </c>
      <c r="E273" s="390" t="s">
        <v>284</v>
      </c>
      <c r="F273" s="384" t="s">
        <v>285</v>
      </c>
      <c r="G273" s="392"/>
    </row>
    <row r="274" spans="3:7">
      <c r="C274" s="386" t="s">
        <v>235</v>
      </c>
      <c r="D274" s="387" t="s">
        <v>235</v>
      </c>
      <c r="E274" s="391" t="s">
        <v>286</v>
      </c>
      <c r="F274" s="384" t="s">
        <v>287</v>
      </c>
      <c r="G274" s="385">
        <v>36494.01</v>
      </c>
    </row>
    <row r="275" spans="3:7">
      <c r="C275" s="386" t="s">
        <v>235</v>
      </c>
      <c r="D275" s="387" t="s">
        <v>235</v>
      </c>
      <c r="E275" s="383" t="s">
        <v>288</v>
      </c>
      <c r="F275" s="384" t="s">
        <v>289</v>
      </c>
      <c r="G275" s="385">
        <v>673071.98</v>
      </c>
    </row>
    <row r="276" spans="3:7">
      <c r="C276" s="386" t="s">
        <v>235</v>
      </c>
      <c r="D276" s="387" t="s">
        <v>235</v>
      </c>
      <c r="E276" s="386" t="s">
        <v>290</v>
      </c>
      <c r="F276" s="387" t="s">
        <v>291</v>
      </c>
      <c r="G276" s="385">
        <v>5549613.1399999997</v>
      </c>
    </row>
    <row r="277" spans="3:7">
      <c r="C277" s="386" t="s">
        <v>235</v>
      </c>
      <c r="D277" s="387" t="s">
        <v>235</v>
      </c>
      <c r="E277" s="391" t="s">
        <v>292</v>
      </c>
      <c r="F277" s="384" t="s">
        <v>293</v>
      </c>
      <c r="G277" s="385">
        <v>49680.32</v>
      </c>
    </row>
    <row r="278" spans="3:7">
      <c r="C278" s="386" t="s">
        <v>235</v>
      </c>
      <c r="D278" s="387" t="s">
        <v>235</v>
      </c>
      <c r="E278" s="391" t="s">
        <v>294</v>
      </c>
      <c r="F278" s="384" t="s">
        <v>295</v>
      </c>
      <c r="G278" s="385">
        <v>6550</v>
      </c>
    </row>
    <row r="279" spans="3:7">
      <c r="C279" s="386" t="s">
        <v>235</v>
      </c>
      <c r="D279" s="387" t="s">
        <v>235</v>
      </c>
      <c r="E279" s="391" t="s">
        <v>298</v>
      </c>
      <c r="F279" s="384" t="s">
        <v>299</v>
      </c>
      <c r="G279" s="385">
        <v>9049.9599999999991</v>
      </c>
    </row>
    <row r="280" spans="3:7">
      <c r="C280" s="386" t="s">
        <v>235</v>
      </c>
      <c r="D280" s="387" t="s">
        <v>235</v>
      </c>
      <c r="E280" s="391" t="s">
        <v>300</v>
      </c>
      <c r="F280" s="384" t="s">
        <v>301</v>
      </c>
      <c r="G280" s="385">
        <v>9860.0400000000009</v>
      </c>
    </row>
    <row r="281" spans="3:7">
      <c r="C281" s="386" t="s">
        <v>235</v>
      </c>
      <c r="D281" s="387" t="s">
        <v>235</v>
      </c>
      <c r="E281" s="391" t="s">
        <v>302</v>
      </c>
      <c r="F281" s="384" t="s">
        <v>303</v>
      </c>
      <c r="G281" s="385">
        <v>1030.54</v>
      </c>
    </row>
    <row r="282" spans="3:7">
      <c r="C282" s="386" t="s">
        <v>235</v>
      </c>
      <c r="D282" s="387" t="s">
        <v>235</v>
      </c>
      <c r="E282" s="391" t="s">
        <v>304</v>
      </c>
      <c r="F282" s="384" t="s">
        <v>305</v>
      </c>
      <c r="G282" s="385">
        <v>1576.93</v>
      </c>
    </row>
    <row r="283" spans="3:7">
      <c r="C283" s="386" t="s">
        <v>235</v>
      </c>
      <c r="D283" s="387" t="s">
        <v>235</v>
      </c>
      <c r="E283" s="391" t="s">
        <v>306</v>
      </c>
      <c r="F283" s="384" t="s">
        <v>307</v>
      </c>
      <c r="G283" s="392"/>
    </row>
    <row r="284" spans="3:7">
      <c r="C284" s="386" t="s">
        <v>235</v>
      </c>
      <c r="D284" s="387" t="s">
        <v>235</v>
      </c>
      <c r="E284" s="391" t="s">
        <v>308</v>
      </c>
      <c r="F284" s="384" t="s">
        <v>309</v>
      </c>
      <c r="G284" s="385">
        <v>2600</v>
      </c>
    </row>
    <row r="285" spans="3:7">
      <c r="C285" s="386" t="s">
        <v>235</v>
      </c>
      <c r="D285" s="387" t="s">
        <v>235</v>
      </c>
      <c r="E285" s="391" t="s">
        <v>310</v>
      </c>
      <c r="F285" s="384" t="s">
        <v>311</v>
      </c>
      <c r="G285" s="385">
        <v>23960.85</v>
      </c>
    </row>
    <row r="286" spans="3:7">
      <c r="C286" s="386" t="s">
        <v>235</v>
      </c>
      <c r="D286" s="387" t="s">
        <v>235</v>
      </c>
      <c r="E286" s="383" t="s">
        <v>314</v>
      </c>
      <c r="F286" s="384" t="s">
        <v>315</v>
      </c>
      <c r="G286" s="385">
        <v>104308.64</v>
      </c>
    </row>
    <row r="287" spans="3:7">
      <c r="C287" s="386" t="s">
        <v>235</v>
      </c>
      <c r="D287" s="387" t="s">
        <v>235</v>
      </c>
      <c r="E287" s="386" t="s">
        <v>316</v>
      </c>
      <c r="F287" s="387" t="s">
        <v>315</v>
      </c>
      <c r="G287" s="385">
        <v>104308.64</v>
      </c>
    </row>
    <row r="288" spans="3:7">
      <c r="C288" s="386" t="s">
        <v>235</v>
      </c>
      <c r="D288" s="387" t="s">
        <v>235</v>
      </c>
      <c r="E288" s="383" t="s">
        <v>587</v>
      </c>
      <c r="F288" s="384" t="s">
        <v>588</v>
      </c>
      <c r="G288" s="392"/>
    </row>
    <row r="289" spans="3:7">
      <c r="C289" s="386" t="s">
        <v>235</v>
      </c>
      <c r="D289" s="387" t="s">
        <v>235</v>
      </c>
      <c r="E289" s="383" t="s">
        <v>319</v>
      </c>
      <c r="F289" s="384" t="s">
        <v>320</v>
      </c>
      <c r="G289" s="385">
        <v>6174.96</v>
      </c>
    </row>
    <row r="290" spans="3:7">
      <c r="C290" s="386" t="s">
        <v>235</v>
      </c>
      <c r="D290" s="387" t="s">
        <v>235</v>
      </c>
      <c r="E290" s="383" t="s">
        <v>593</v>
      </c>
      <c r="F290" s="384" t="s">
        <v>594</v>
      </c>
      <c r="G290" s="392"/>
    </row>
    <row r="291" spans="3:7">
      <c r="C291" s="386" t="s">
        <v>235</v>
      </c>
      <c r="D291" s="387" t="s">
        <v>235</v>
      </c>
      <c r="E291" s="386" t="s">
        <v>321</v>
      </c>
      <c r="F291" s="387" t="s">
        <v>322</v>
      </c>
      <c r="G291" s="385">
        <v>6174.96</v>
      </c>
    </row>
    <row r="292" spans="3:7">
      <c r="C292" s="386" t="s">
        <v>235</v>
      </c>
      <c r="D292" s="387" t="s">
        <v>235</v>
      </c>
      <c r="E292" s="391" t="s">
        <v>323</v>
      </c>
      <c r="F292" s="384" t="s">
        <v>324</v>
      </c>
      <c r="G292" s="392"/>
    </row>
    <row r="293" spans="3:7">
      <c r="C293" s="386" t="s">
        <v>235</v>
      </c>
      <c r="D293" s="387" t="s">
        <v>235</v>
      </c>
      <c r="E293" s="391" t="s">
        <v>325</v>
      </c>
      <c r="F293" s="384" t="s">
        <v>326</v>
      </c>
      <c r="G293" s="392"/>
    </row>
    <row r="294" spans="3:7">
      <c r="C294" s="386" t="s">
        <v>235</v>
      </c>
      <c r="D294" s="387" t="s">
        <v>235</v>
      </c>
      <c r="E294" s="383" t="s">
        <v>331</v>
      </c>
      <c r="F294" s="384" t="s">
        <v>332</v>
      </c>
      <c r="G294" s="392"/>
    </row>
    <row r="295" spans="3:7">
      <c r="C295" s="386" t="s">
        <v>235</v>
      </c>
      <c r="D295" s="387" t="s">
        <v>235</v>
      </c>
      <c r="E295" s="391" t="s">
        <v>383</v>
      </c>
      <c r="F295" s="384" t="s">
        <v>384</v>
      </c>
      <c r="G295" s="385">
        <v>8917.56</v>
      </c>
    </row>
    <row r="296" spans="3:7">
      <c r="C296" s="386" t="s">
        <v>235</v>
      </c>
      <c r="D296" s="387" t="s">
        <v>235</v>
      </c>
      <c r="E296" s="391" t="s">
        <v>405</v>
      </c>
      <c r="F296" s="384" t="s">
        <v>406</v>
      </c>
      <c r="G296" s="392"/>
    </row>
    <row r="297" spans="3:7">
      <c r="C297" s="386" t="s">
        <v>235</v>
      </c>
      <c r="D297" s="387" t="s">
        <v>235</v>
      </c>
      <c r="E297" s="391" t="s">
        <v>401</v>
      </c>
      <c r="F297" s="384" t="s">
        <v>402</v>
      </c>
      <c r="G297" s="392"/>
    </row>
    <row r="298" spans="3:7">
      <c r="C298" s="386" t="s">
        <v>235</v>
      </c>
      <c r="D298" s="387" t="s">
        <v>235</v>
      </c>
      <c r="E298" s="383" t="s">
        <v>335</v>
      </c>
      <c r="F298" s="384" t="s">
        <v>336</v>
      </c>
      <c r="G298" s="385">
        <v>8917.56</v>
      </c>
    </row>
    <row r="299" spans="3:7">
      <c r="C299" s="386" t="s">
        <v>235</v>
      </c>
      <c r="D299" s="387" t="s">
        <v>235</v>
      </c>
      <c r="E299" s="386" t="s">
        <v>337</v>
      </c>
      <c r="F299" s="387" t="s">
        <v>338</v>
      </c>
      <c r="G299" s="385">
        <v>8917.56</v>
      </c>
    </row>
    <row r="300" spans="3:7">
      <c r="C300" s="386" t="s">
        <v>235</v>
      </c>
      <c r="D300" s="387" t="s">
        <v>235</v>
      </c>
      <c r="E300" s="383" t="s">
        <v>339</v>
      </c>
      <c r="F300" s="384" t="s">
        <v>340</v>
      </c>
      <c r="G300" s="392"/>
    </row>
    <row r="301" spans="3:7">
      <c r="C301" s="386" t="s">
        <v>235</v>
      </c>
      <c r="D301" s="387" t="s">
        <v>235</v>
      </c>
      <c r="E301" s="383" t="s">
        <v>341</v>
      </c>
      <c r="F301" s="384" t="s">
        <v>342</v>
      </c>
      <c r="G301" s="385">
        <v>3492</v>
      </c>
    </row>
    <row r="302" spans="3:7">
      <c r="C302" s="386" t="s">
        <v>235</v>
      </c>
      <c r="D302" s="387" t="s">
        <v>235</v>
      </c>
      <c r="E302" s="383" t="s">
        <v>627</v>
      </c>
      <c r="F302" s="384" t="s">
        <v>628</v>
      </c>
      <c r="G302" s="392"/>
    </row>
    <row r="303" spans="3:7">
      <c r="C303" s="386" t="s">
        <v>235</v>
      </c>
      <c r="D303" s="387" t="s">
        <v>235</v>
      </c>
      <c r="E303" s="383" t="s">
        <v>343</v>
      </c>
      <c r="F303" s="384" t="s">
        <v>344</v>
      </c>
      <c r="G303" s="385">
        <v>28660.28</v>
      </c>
    </row>
    <row r="304" spans="3:7">
      <c r="C304" s="386" t="s">
        <v>235</v>
      </c>
      <c r="D304" s="387" t="s">
        <v>235</v>
      </c>
      <c r="E304" s="383" t="s">
        <v>345</v>
      </c>
      <c r="F304" s="384" t="s">
        <v>346</v>
      </c>
      <c r="G304" s="392"/>
    </row>
    <row r="305" spans="3:7">
      <c r="C305" s="386" t="s">
        <v>235</v>
      </c>
      <c r="D305" s="387" t="s">
        <v>235</v>
      </c>
      <c r="E305" s="383" t="s">
        <v>347</v>
      </c>
      <c r="F305" s="384" t="s">
        <v>348</v>
      </c>
      <c r="G305" s="385">
        <v>31446</v>
      </c>
    </row>
    <row r="306" spans="3:7">
      <c r="C306" s="386" t="s">
        <v>235</v>
      </c>
      <c r="D306" s="387" t="s">
        <v>235</v>
      </c>
      <c r="E306" s="386" t="s">
        <v>349</v>
      </c>
      <c r="F306" s="387" t="s">
        <v>350</v>
      </c>
      <c r="G306" s="385">
        <v>63598.28</v>
      </c>
    </row>
    <row r="307" spans="3:7">
      <c r="C307" s="386" t="s">
        <v>235</v>
      </c>
      <c r="D307" s="387" t="s">
        <v>235</v>
      </c>
      <c r="E307" s="391" t="s">
        <v>351</v>
      </c>
      <c r="F307" s="384" t="s">
        <v>352</v>
      </c>
      <c r="G307" s="385">
        <v>1368</v>
      </c>
    </row>
    <row r="308" spans="3:7">
      <c r="C308" s="386" t="s">
        <v>235</v>
      </c>
      <c r="D308" s="387" t="s">
        <v>235</v>
      </c>
      <c r="E308" s="391" t="s">
        <v>375</v>
      </c>
      <c r="F308" s="384" t="s">
        <v>376</v>
      </c>
      <c r="G308" s="385">
        <v>6900</v>
      </c>
    </row>
    <row r="309" spans="3:7">
      <c r="C309" s="386" t="s">
        <v>235</v>
      </c>
      <c r="D309" s="387" t="s">
        <v>235</v>
      </c>
      <c r="E309" s="391" t="s">
        <v>353</v>
      </c>
      <c r="F309" s="384" t="s">
        <v>354</v>
      </c>
      <c r="G309" s="385">
        <v>4260</v>
      </c>
    </row>
    <row r="310" spans="3:7">
      <c r="C310" s="386" t="s">
        <v>235</v>
      </c>
      <c r="D310" s="387" t="s">
        <v>235</v>
      </c>
      <c r="E310" s="391" t="s">
        <v>355</v>
      </c>
      <c r="F310" s="384" t="s">
        <v>356</v>
      </c>
      <c r="G310" s="392"/>
    </row>
    <row r="311" spans="3:7">
      <c r="C311" s="386" t="s">
        <v>235</v>
      </c>
      <c r="D311" s="387" t="s">
        <v>235</v>
      </c>
      <c r="E311" s="391" t="s">
        <v>601</v>
      </c>
      <c r="F311" s="384" t="s">
        <v>602</v>
      </c>
      <c r="G311" s="392"/>
    </row>
    <row r="312" spans="3:7">
      <c r="C312" s="386" t="s">
        <v>235</v>
      </c>
      <c r="D312" s="387" t="s">
        <v>235</v>
      </c>
      <c r="E312" s="383" t="s">
        <v>357</v>
      </c>
      <c r="F312" s="384" t="s">
        <v>358</v>
      </c>
      <c r="G312" s="385">
        <v>12528</v>
      </c>
    </row>
    <row r="313" spans="3:7">
      <c r="C313" s="386" t="s">
        <v>235</v>
      </c>
      <c r="D313" s="387" t="s">
        <v>235</v>
      </c>
      <c r="E313" s="391" t="s">
        <v>361</v>
      </c>
      <c r="F313" s="384" t="s">
        <v>362</v>
      </c>
      <c r="G313" s="385">
        <v>500</v>
      </c>
    </row>
    <row r="314" spans="3:7">
      <c r="C314" s="386" t="s">
        <v>235</v>
      </c>
      <c r="D314" s="387" t="s">
        <v>235</v>
      </c>
      <c r="E314" s="383" t="s">
        <v>363</v>
      </c>
      <c r="F314" s="384" t="s">
        <v>364</v>
      </c>
      <c r="G314" s="385">
        <v>500</v>
      </c>
    </row>
    <row r="315" spans="3:7">
      <c r="C315" s="386" t="s">
        <v>235</v>
      </c>
      <c r="D315" s="387" t="s">
        <v>235</v>
      </c>
      <c r="E315" s="391" t="s">
        <v>407</v>
      </c>
      <c r="F315" s="384" t="s">
        <v>408</v>
      </c>
      <c r="G315" s="385">
        <v>122000</v>
      </c>
    </row>
    <row r="316" spans="3:7">
      <c r="C316" s="386" t="s">
        <v>235</v>
      </c>
      <c r="D316" s="387" t="s">
        <v>235</v>
      </c>
      <c r="E316" s="391" t="s">
        <v>365</v>
      </c>
      <c r="F316" s="384" t="s">
        <v>366</v>
      </c>
      <c r="G316" s="385">
        <v>54500</v>
      </c>
    </row>
    <row r="317" spans="3:7">
      <c r="C317" s="386" t="s">
        <v>235</v>
      </c>
      <c r="D317" s="387" t="s">
        <v>235</v>
      </c>
      <c r="E317" s="383" t="s">
        <v>367</v>
      </c>
      <c r="F317" s="384" t="s">
        <v>368</v>
      </c>
      <c r="G317" s="385">
        <v>176500</v>
      </c>
    </row>
    <row r="318" spans="3:7">
      <c r="C318" s="386" t="s">
        <v>235</v>
      </c>
      <c r="D318" s="387" t="s">
        <v>235</v>
      </c>
      <c r="E318" s="386" t="s">
        <v>369</v>
      </c>
      <c r="F318" s="387" t="s">
        <v>370</v>
      </c>
      <c r="G318" s="385">
        <v>189528</v>
      </c>
    </row>
    <row r="319" spans="3:7">
      <c r="C319" s="386" t="s">
        <v>235</v>
      </c>
      <c r="D319" s="387" t="s">
        <v>235</v>
      </c>
      <c r="E319" s="383" t="s">
        <v>371</v>
      </c>
      <c r="F319" s="384" t="s">
        <v>372</v>
      </c>
      <c r="G319" s="385">
        <v>-10539.96</v>
      </c>
    </row>
    <row r="320" spans="3:7">
      <c r="C320" s="386" t="s">
        <v>235</v>
      </c>
      <c r="D320" s="387" t="s">
        <v>235</v>
      </c>
      <c r="E320" s="386" t="s">
        <v>373</v>
      </c>
      <c r="F320" s="387" t="s">
        <v>374</v>
      </c>
      <c r="G320" s="385">
        <v>-10539.96</v>
      </c>
    </row>
    <row r="321" spans="3:7">
      <c r="C321" s="386" t="s">
        <v>235</v>
      </c>
      <c r="D321" s="387" t="s">
        <v>235</v>
      </c>
      <c r="E321" s="381" t="s">
        <v>240</v>
      </c>
      <c r="F321" s="382" t="s">
        <v>241</v>
      </c>
      <c r="G321" s="385">
        <v>5911600.6200000001</v>
      </c>
    </row>
    <row r="322" spans="3:7">
      <c r="C322" s="386" t="s">
        <v>235</v>
      </c>
      <c r="D322" s="387" t="s">
        <v>235</v>
      </c>
      <c r="E322" s="388" t="s">
        <v>242</v>
      </c>
      <c r="F322" s="389" t="s">
        <v>243</v>
      </c>
      <c r="G322" s="385">
        <v>5911600.6200000001</v>
      </c>
    </row>
    <row r="323" spans="3:7">
      <c r="C323" s="386" t="s">
        <v>647</v>
      </c>
      <c r="D323" s="387" t="s">
        <v>648</v>
      </c>
      <c r="E323" s="390" t="s">
        <v>244</v>
      </c>
      <c r="F323" s="384" t="s">
        <v>245</v>
      </c>
      <c r="G323" s="385">
        <v>-340000</v>
      </c>
    </row>
    <row r="324" spans="3:7">
      <c r="C324" s="386" t="s">
        <v>235</v>
      </c>
      <c r="D324" s="387" t="s">
        <v>235</v>
      </c>
      <c r="E324" s="391" t="s">
        <v>248</v>
      </c>
      <c r="F324" s="384" t="s">
        <v>249</v>
      </c>
      <c r="G324" s="385">
        <v>-340000</v>
      </c>
    </row>
    <row r="325" spans="3:7">
      <c r="C325" s="386" t="s">
        <v>235</v>
      </c>
      <c r="D325" s="387" t="s">
        <v>235</v>
      </c>
      <c r="E325" s="383" t="s">
        <v>260</v>
      </c>
      <c r="F325" s="384" t="s">
        <v>261</v>
      </c>
      <c r="G325" s="385">
        <v>-340000</v>
      </c>
    </row>
    <row r="326" spans="3:7">
      <c r="C326" s="386" t="s">
        <v>235</v>
      </c>
      <c r="D326" s="387" t="s">
        <v>235</v>
      </c>
      <c r="E326" s="390" t="s">
        <v>262</v>
      </c>
      <c r="F326" s="384" t="s">
        <v>263</v>
      </c>
      <c r="G326" s="385">
        <v>-53311.98</v>
      </c>
    </row>
    <row r="327" spans="3:7">
      <c r="C327" s="386" t="s">
        <v>235</v>
      </c>
      <c r="D327" s="387" t="s">
        <v>235</v>
      </c>
      <c r="E327" s="390" t="s">
        <v>264</v>
      </c>
      <c r="F327" s="384" t="s">
        <v>265</v>
      </c>
      <c r="G327" s="385">
        <v>-19550</v>
      </c>
    </row>
    <row r="328" spans="3:7">
      <c r="C328" s="386" t="s">
        <v>235</v>
      </c>
      <c r="D328" s="387" t="s">
        <v>235</v>
      </c>
      <c r="E328" s="390" t="s">
        <v>266</v>
      </c>
      <c r="F328" s="384" t="s">
        <v>267</v>
      </c>
      <c r="G328" s="385">
        <v>38657.980000000003</v>
      </c>
    </row>
    <row r="329" spans="3:7">
      <c r="C329" s="386" t="s">
        <v>235</v>
      </c>
      <c r="D329" s="387" t="s">
        <v>235</v>
      </c>
      <c r="E329" s="391" t="s">
        <v>274</v>
      </c>
      <c r="F329" s="384" t="s">
        <v>275</v>
      </c>
      <c r="G329" s="385">
        <v>-34204</v>
      </c>
    </row>
    <row r="330" spans="3:7">
      <c r="C330" s="386" t="s">
        <v>235</v>
      </c>
      <c r="D330" s="387" t="s">
        <v>235</v>
      </c>
      <c r="E330" s="390" t="s">
        <v>276</v>
      </c>
      <c r="F330" s="384" t="s">
        <v>277</v>
      </c>
      <c r="G330" s="385">
        <v>-48280.02</v>
      </c>
    </row>
    <row r="331" spans="3:7">
      <c r="C331" s="386" t="s">
        <v>235</v>
      </c>
      <c r="D331" s="387" t="s">
        <v>235</v>
      </c>
      <c r="E331" s="391" t="s">
        <v>280</v>
      </c>
      <c r="F331" s="384" t="s">
        <v>281</v>
      </c>
      <c r="G331" s="385">
        <v>-48280.02</v>
      </c>
    </row>
    <row r="332" spans="3:7">
      <c r="C332" s="386" t="s">
        <v>235</v>
      </c>
      <c r="D332" s="387" t="s">
        <v>235</v>
      </c>
      <c r="E332" s="390" t="s">
        <v>282</v>
      </c>
      <c r="F332" s="384" t="s">
        <v>283</v>
      </c>
      <c r="G332" s="385">
        <v>-2549.9699999999998</v>
      </c>
    </row>
    <row r="333" spans="3:7">
      <c r="C333" s="386" t="s">
        <v>235</v>
      </c>
      <c r="D333" s="387" t="s">
        <v>235</v>
      </c>
      <c r="E333" s="391" t="s">
        <v>286</v>
      </c>
      <c r="F333" s="384" t="s">
        <v>287</v>
      </c>
      <c r="G333" s="385">
        <v>-2549.9699999999998</v>
      </c>
    </row>
    <row r="334" spans="3:7">
      <c r="C334" s="386" t="s">
        <v>235</v>
      </c>
      <c r="D334" s="387" t="s">
        <v>235</v>
      </c>
      <c r="E334" s="383" t="s">
        <v>288</v>
      </c>
      <c r="F334" s="384" t="s">
        <v>289</v>
      </c>
      <c r="G334" s="385">
        <v>-85033.99</v>
      </c>
    </row>
    <row r="335" spans="3:7">
      <c r="C335" s="386" t="s">
        <v>235</v>
      </c>
      <c r="D335" s="387" t="s">
        <v>235</v>
      </c>
      <c r="E335" s="386" t="s">
        <v>290</v>
      </c>
      <c r="F335" s="387" t="s">
        <v>291</v>
      </c>
      <c r="G335" s="385">
        <v>-425033.99</v>
      </c>
    </row>
    <row r="336" spans="3:7">
      <c r="C336" s="386" t="s">
        <v>235</v>
      </c>
      <c r="D336" s="387" t="s">
        <v>235</v>
      </c>
      <c r="E336" s="381" t="s">
        <v>240</v>
      </c>
      <c r="F336" s="382" t="s">
        <v>241</v>
      </c>
      <c r="G336" s="385">
        <v>-425033.99</v>
      </c>
    </row>
    <row r="337" spans="3:7">
      <c r="C337" s="386" t="s">
        <v>235</v>
      </c>
      <c r="D337" s="387" t="s">
        <v>235</v>
      </c>
      <c r="E337" s="388" t="s">
        <v>242</v>
      </c>
      <c r="F337" s="389" t="s">
        <v>243</v>
      </c>
      <c r="G337" s="385">
        <v>-425033.99</v>
      </c>
    </row>
    <row r="338" spans="3:7">
      <c r="C338" s="381" t="s">
        <v>649</v>
      </c>
      <c r="D338" s="382" t="s">
        <v>650</v>
      </c>
      <c r="E338" s="390" t="s">
        <v>633</v>
      </c>
      <c r="F338" s="384" t="s">
        <v>634</v>
      </c>
      <c r="G338" s="392"/>
    </row>
    <row r="339" spans="3:7">
      <c r="C339" s="381" t="s">
        <v>235</v>
      </c>
      <c r="D339" s="382" t="s">
        <v>235</v>
      </c>
      <c r="E339" s="391" t="s">
        <v>635</v>
      </c>
      <c r="F339" s="384" t="s">
        <v>636</v>
      </c>
      <c r="G339" s="392"/>
    </row>
    <row r="340" spans="3:7">
      <c r="C340" s="381" t="s">
        <v>235</v>
      </c>
      <c r="D340" s="382" t="s">
        <v>235</v>
      </c>
      <c r="E340" s="383" t="s">
        <v>637</v>
      </c>
      <c r="F340" s="384" t="s">
        <v>638</v>
      </c>
      <c r="G340" s="392"/>
    </row>
    <row r="341" spans="3:7">
      <c r="C341" s="381" t="s">
        <v>235</v>
      </c>
      <c r="D341" s="382" t="s">
        <v>235</v>
      </c>
      <c r="E341" s="386" t="s">
        <v>639</v>
      </c>
      <c r="F341" s="387" t="s">
        <v>640</v>
      </c>
      <c r="G341" s="392"/>
    </row>
    <row r="342" spans="3:7">
      <c r="C342" s="381" t="s">
        <v>235</v>
      </c>
      <c r="D342" s="382" t="s">
        <v>235</v>
      </c>
      <c r="E342" s="381" t="s">
        <v>641</v>
      </c>
      <c r="F342" s="382" t="s">
        <v>642</v>
      </c>
      <c r="G342" s="392"/>
    </row>
    <row r="343" spans="3:7">
      <c r="C343" s="381" t="s">
        <v>235</v>
      </c>
      <c r="D343" s="382" t="s">
        <v>235</v>
      </c>
      <c r="E343" s="390" t="s">
        <v>244</v>
      </c>
      <c r="F343" s="384" t="s">
        <v>245</v>
      </c>
      <c r="G343" s="385">
        <v>7088589.4800000004</v>
      </c>
    </row>
    <row r="344" spans="3:7">
      <c r="C344" s="381" t="s">
        <v>235</v>
      </c>
      <c r="D344" s="382" t="s">
        <v>235</v>
      </c>
      <c r="E344" s="390" t="s">
        <v>246</v>
      </c>
      <c r="F344" s="384" t="s">
        <v>247</v>
      </c>
      <c r="G344" s="385">
        <v>4731141.08</v>
      </c>
    </row>
    <row r="345" spans="3:7">
      <c r="C345" s="381" t="s">
        <v>235</v>
      </c>
      <c r="D345" s="382" t="s">
        <v>235</v>
      </c>
      <c r="E345" s="390" t="s">
        <v>387</v>
      </c>
      <c r="F345" s="384" t="s">
        <v>388</v>
      </c>
      <c r="G345" s="392"/>
    </row>
    <row r="346" spans="3:7">
      <c r="C346" s="381" t="s">
        <v>235</v>
      </c>
      <c r="D346" s="382" t="s">
        <v>235</v>
      </c>
      <c r="E346" s="390" t="s">
        <v>421</v>
      </c>
      <c r="F346" s="384" t="s">
        <v>422</v>
      </c>
      <c r="G346" s="392"/>
    </row>
    <row r="347" spans="3:7">
      <c r="C347" s="381" t="s">
        <v>235</v>
      </c>
      <c r="D347" s="382" t="s">
        <v>235</v>
      </c>
      <c r="E347" s="391" t="s">
        <v>248</v>
      </c>
      <c r="F347" s="384" t="s">
        <v>249</v>
      </c>
      <c r="G347" s="385">
        <v>11819730.560000001</v>
      </c>
    </row>
    <row r="348" spans="3:7">
      <c r="C348" s="381" t="s">
        <v>235</v>
      </c>
      <c r="D348" s="382" t="s">
        <v>235</v>
      </c>
      <c r="E348" s="390" t="s">
        <v>380</v>
      </c>
      <c r="F348" s="384" t="s">
        <v>231</v>
      </c>
      <c r="G348" s="392"/>
    </row>
    <row r="349" spans="3:7">
      <c r="C349" s="381" t="s">
        <v>235</v>
      </c>
      <c r="D349" s="382" t="s">
        <v>235</v>
      </c>
      <c r="E349" s="390" t="s">
        <v>548</v>
      </c>
      <c r="F349" s="384" t="s">
        <v>511</v>
      </c>
      <c r="G349" s="385">
        <v>475150.81</v>
      </c>
    </row>
    <row r="350" spans="3:7">
      <c r="C350" s="381" t="s">
        <v>235</v>
      </c>
      <c r="D350" s="382" t="s">
        <v>235</v>
      </c>
      <c r="E350" s="391" t="s">
        <v>250</v>
      </c>
      <c r="F350" s="384" t="s">
        <v>251</v>
      </c>
      <c r="G350" s="385">
        <v>475150.81</v>
      </c>
    </row>
    <row r="351" spans="3:7">
      <c r="C351" s="381" t="s">
        <v>235</v>
      </c>
      <c r="D351" s="382" t="s">
        <v>235</v>
      </c>
      <c r="E351" s="390" t="s">
        <v>252</v>
      </c>
      <c r="F351" s="384" t="s">
        <v>253</v>
      </c>
      <c r="G351" s="385">
        <v>1499.96</v>
      </c>
    </row>
    <row r="352" spans="3:7">
      <c r="C352" s="381" t="s">
        <v>235</v>
      </c>
      <c r="D352" s="382" t="s">
        <v>235</v>
      </c>
      <c r="E352" s="390" t="s">
        <v>549</v>
      </c>
      <c r="F352" s="384" t="s">
        <v>550</v>
      </c>
      <c r="G352" s="385">
        <v>54999.71</v>
      </c>
    </row>
    <row r="353" spans="3:7">
      <c r="C353" s="381" t="s">
        <v>235</v>
      </c>
      <c r="D353" s="382" t="s">
        <v>235</v>
      </c>
      <c r="E353" s="390" t="s">
        <v>609</v>
      </c>
      <c r="F353" s="384" t="s">
        <v>610</v>
      </c>
      <c r="G353" s="392"/>
    </row>
    <row r="354" spans="3:7">
      <c r="C354" s="381" t="s">
        <v>235</v>
      </c>
      <c r="D354" s="382" t="s">
        <v>235</v>
      </c>
      <c r="E354" s="390" t="s">
        <v>254</v>
      </c>
      <c r="F354" s="384" t="s">
        <v>255</v>
      </c>
      <c r="G354" s="392"/>
    </row>
    <row r="355" spans="3:7">
      <c r="C355" s="381" t="s">
        <v>235</v>
      </c>
      <c r="D355" s="382" t="s">
        <v>235</v>
      </c>
      <c r="E355" s="390" t="s">
        <v>403</v>
      </c>
      <c r="F355" s="384" t="s">
        <v>404</v>
      </c>
      <c r="G355" s="392"/>
    </row>
    <row r="356" spans="3:7">
      <c r="C356" s="381" t="s">
        <v>235</v>
      </c>
      <c r="D356" s="382" t="s">
        <v>235</v>
      </c>
      <c r="E356" s="390" t="s">
        <v>256</v>
      </c>
      <c r="F356" s="384" t="s">
        <v>257</v>
      </c>
      <c r="G356" s="392"/>
    </row>
    <row r="357" spans="3:7">
      <c r="C357" s="381" t="s">
        <v>235</v>
      </c>
      <c r="D357" s="382" t="s">
        <v>235</v>
      </c>
      <c r="E357" s="390" t="s">
        <v>551</v>
      </c>
      <c r="F357" s="384" t="s">
        <v>552</v>
      </c>
      <c r="G357" s="392"/>
    </row>
    <row r="358" spans="3:7">
      <c r="C358" s="381" t="s">
        <v>235</v>
      </c>
      <c r="D358" s="382" t="s">
        <v>235</v>
      </c>
      <c r="E358" s="390" t="s">
        <v>379</v>
      </c>
      <c r="F358" s="384" t="s">
        <v>255</v>
      </c>
      <c r="G358" s="392"/>
    </row>
    <row r="359" spans="3:7">
      <c r="C359" s="381" t="s">
        <v>235</v>
      </c>
      <c r="D359" s="382" t="s">
        <v>235</v>
      </c>
      <c r="E359" s="391" t="s">
        <v>258</v>
      </c>
      <c r="F359" s="384" t="s">
        <v>259</v>
      </c>
      <c r="G359" s="385">
        <v>56499.67</v>
      </c>
    </row>
    <row r="360" spans="3:7">
      <c r="C360" s="381" t="s">
        <v>235</v>
      </c>
      <c r="D360" s="382" t="s">
        <v>235</v>
      </c>
      <c r="E360" s="383" t="s">
        <v>260</v>
      </c>
      <c r="F360" s="384" t="s">
        <v>261</v>
      </c>
      <c r="G360" s="385">
        <v>12351381.039999999</v>
      </c>
    </row>
    <row r="361" spans="3:7">
      <c r="C361" s="381" t="s">
        <v>235</v>
      </c>
      <c r="D361" s="382" t="s">
        <v>235</v>
      </c>
      <c r="E361" s="390" t="s">
        <v>262</v>
      </c>
      <c r="F361" s="384" t="s">
        <v>263</v>
      </c>
      <c r="G361" s="385">
        <v>1853333.88</v>
      </c>
    </row>
    <row r="362" spans="3:7">
      <c r="C362" s="381" t="s">
        <v>235</v>
      </c>
      <c r="D362" s="382" t="s">
        <v>235</v>
      </c>
      <c r="E362" s="390" t="s">
        <v>264</v>
      </c>
      <c r="F362" s="384" t="s">
        <v>265</v>
      </c>
      <c r="G362" s="385">
        <v>679634.47</v>
      </c>
    </row>
    <row r="363" spans="3:7">
      <c r="C363" s="381" t="s">
        <v>235</v>
      </c>
      <c r="D363" s="382" t="s">
        <v>235</v>
      </c>
      <c r="E363" s="390" t="s">
        <v>266</v>
      </c>
      <c r="F363" s="384" t="s">
        <v>267</v>
      </c>
      <c r="G363" s="385">
        <v>-1343903.4</v>
      </c>
    </row>
    <row r="364" spans="3:7">
      <c r="C364" s="381" t="s">
        <v>235</v>
      </c>
      <c r="D364" s="382" t="s">
        <v>235</v>
      </c>
      <c r="E364" s="390" t="s">
        <v>268</v>
      </c>
      <c r="F364" s="384" t="s">
        <v>269</v>
      </c>
      <c r="G364" s="392"/>
    </row>
    <row r="365" spans="3:7">
      <c r="C365" s="381" t="s">
        <v>235</v>
      </c>
      <c r="D365" s="382" t="s">
        <v>235</v>
      </c>
      <c r="E365" s="390" t="s">
        <v>270</v>
      </c>
      <c r="F365" s="384" t="s">
        <v>271</v>
      </c>
      <c r="G365" s="392"/>
    </row>
    <row r="366" spans="3:7">
      <c r="C366" s="381" t="s">
        <v>235</v>
      </c>
      <c r="D366" s="382" t="s">
        <v>235</v>
      </c>
      <c r="E366" s="390" t="s">
        <v>272</v>
      </c>
      <c r="F366" s="384" t="s">
        <v>273</v>
      </c>
      <c r="G366" s="392"/>
    </row>
    <row r="367" spans="3:7">
      <c r="C367" s="381" t="s">
        <v>235</v>
      </c>
      <c r="D367" s="382" t="s">
        <v>235</v>
      </c>
      <c r="E367" s="391" t="s">
        <v>274</v>
      </c>
      <c r="F367" s="384" t="s">
        <v>275</v>
      </c>
      <c r="G367" s="385">
        <v>1189064.95</v>
      </c>
    </row>
    <row r="368" spans="3:7">
      <c r="C368" s="381" t="s">
        <v>235</v>
      </c>
      <c r="D368" s="382" t="s">
        <v>235</v>
      </c>
      <c r="E368" s="390" t="s">
        <v>276</v>
      </c>
      <c r="F368" s="384" t="s">
        <v>277</v>
      </c>
      <c r="G368" s="385">
        <v>1006579.59</v>
      </c>
    </row>
    <row r="369" spans="3:7">
      <c r="C369" s="381" t="s">
        <v>235</v>
      </c>
      <c r="D369" s="382" t="s">
        <v>235</v>
      </c>
      <c r="E369" s="390" t="s">
        <v>278</v>
      </c>
      <c r="F369" s="384" t="s">
        <v>279</v>
      </c>
      <c r="G369" s="392"/>
    </row>
    <row r="370" spans="3:7">
      <c r="C370" s="381" t="s">
        <v>235</v>
      </c>
      <c r="D370" s="382" t="s">
        <v>235</v>
      </c>
      <c r="E370" s="391" t="s">
        <v>280</v>
      </c>
      <c r="F370" s="384" t="s">
        <v>281</v>
      </c>
      <c r="G370" s="385">
        <v>1006579.59</v>
      </c>
    </row>
    <row r="371" spans="3:7">
      <c r="C371" s="381" t="s">
        <v>235</v>
      </c>
      <c r="D371" s="382" t="s">
        <v>235</v>
      </c>
      <c r="E371" s="390" t="s">
        <v>619</v>
      </c>
      <c r="F371" s="384" t="s">
        <v>620</v>
      </c>
      <c r="G371" s="392"/>
    </row>
    <row r="372" spans="3:7">
      <c r="C372" s="381" t="s">
        <v>235</v>
      </c>
      <c r="D372" s="382" t="s">
        <v>235</v>
      </c>
      <c r="E372" s="391" t="s">
        <v>621</v>
      </c>
      <c r="F372" s="384" t="s">
        <v>622</v>
      </c>
      <c r="G372" s="392"/>
    </row>
    <row r="373" spans="3:7">
      <c r="C373" s="381" t="s">
        <v>235</v>
      </c>
      <c r="D373" s="382" t="s">
        <v>235</v>
      </c>
      <c r="E373" s="390" t="s">
        <v>282</v>
      </c>
      <c r="F373" s="384" t="s">
        <v>283</v>
      </c>
      <c r="G373" s="385">
        <v>92211.74</v>
      </c>
    </row>
    <row r="374" spans="3:7">
      <c r="C374" s="381" t="s">
        <v>235</v>
      </c>
      <c r="D374" s="382" t="s">
        <v>235</v>
      </c>
      <c r="E374" s="390" t="s">
        <v>284</v>
      </c>
      <c r="F374" s="384" t="s">
        <v>285</v>
      </c>
      <c r="G374" s="392"/>
    </row>
    <row r="375" spans="3:7">
      <c r="C375" s="381" t="s">
        <v>235</v>
      </c>
      <c r="D375" s="382" t="s">
        <v>235</v>
      </c>
      <c r="E375" s="391" t="s">
        <v>286</v>
      </c>
      <c r="F375" s="384" t="s">
        <v>287</v>
      </c>
      <c r="G375" s="385">
        <v>92211.74</v>
      </c>
    </row>
    <row r="376" spans="3:7">
      <c r="C376" s="381" t="s">
        <v>235</v>
      </c>
      <c r="D376" s="382" t="s">
        <v>235</v>
      </c>
      <c r="E376" s="383" t="s">
        <v>288</v>
      </c>
      <c r="F376" s="384" t="s">
        <v>289</v>
      </c>
      <c r="G376" s="385">
        <v>2287856.2799999998</v>
      </c>
    </row>
    <row r="377" spans="3:7">
      <c r="C377" s="381" t="s">
        <v>235</v>
      </c>
      <c r="D377" s="382" t="s">
        <v>235</v>
      </c>
      <c r="E377" s="386" t="s">
        <v>290</v>
      </c>
      <c r="F377" s="387" t="s">
        <v>291</v>
      </c>
      <c r="G377" s="385">
        <v>14639237.32</v>
      </c>
    </row>
    <row r="378" spans="3:7">
      <c r="C378" s="381" t="s">
        <v>235</v>
      </c>
      <c r="D378" s="382" t="s">
        <v>235</v>
      </c>
      <c r="E378" s="390" t="s">
        <v>553</v>
      </c>
      <c r="F378" s="384" t="s">
        <v>554</v>
      </c>
      <c r="G378" s="392"/>
    </row>
    <row r="379" spans="3:7">
      <c r="C379" s="381" t="s">
        <v>235</v>
      </c>
      <c r="D379" s="382" t="s">
        <v>235</v>
      </c>
      <c r="E379" s="391" t="s">
        <v>555</v>
      </c>
      <c r="F379" s="384" t="s">
        <v>556</v>
      </c>
      <c r="G379" s="392"/>
    </row>
    <row r="380" spans="3:7">
      <c r="C380" s="381" t="s">
        <v>235</v>
      </c>
      <c r="D380" s="382" t="s">
        <v>235</v>
      </c>
      <c r="E380" s="383" t="s">
        <v>557</v>
      </c>
      <c r="F380" s="384" t="s">
        <v>558</v>
      </c>
      <c r="G380" s="392"/>
    </row>
    <row r="381" spans="3:7">
      <c r="C381" s="381" t="s">
        <v>235</v>
      </c>
      <c r="D381" s="382" t="s">
        <v>235</v>
      </c>
      <c r="E381" s="390" t="s">
        <v>559</v>
      </c>
      <c r="F381" s="384" t="s">
        <v>560</v>
      </c>
      <c r="G381" s="392"/>
    </row>
    <row r="382" spans="3:7">
      <c r="C382" s="381" t="s">
        <v>235</v>
      </c>
      <c r="D382" s="382" t="s">
        <v>235</v>
      </c>
      <c r="E382" s="390" t="s">
        <v>561</v>
      </c>
      <c r="F382" s="384" t="s">
        <v>562</v>
      </c>
      <c r="G382" s="392"/>
    </row>
    <row r="383" spans="3:7">
      <c r="C383" s="381" t="s">
        <v>235</v>
      </c>
      <c r="D383" s="382" t="s">
        <v>235</v>
      </c>
      <c r="E383" s="390" t="s">
        <v>563</v>
      </c>
      <c r="F383" s="384" t="s">
        <v>564</v>
      </c>
      <c r="G383" s="392"/>
    </row>
    <row r="384" spans="3:7">
      <c r="C384" s="381" t="s">
        <v>235</v>
      </c>
      <c r="D384" s="382" t="s">
        <v>235</v>
      </c>
      <c r="E384" s="390" t="s">
        <v>565</v>
      </c>
      <c r="F384" s="384" t="s">
        <v>566</v>
      </c>
      <c r="G384" s="392"/>
    </row>
    <row r="385" spans="3:7">
      <c r="C385" s="381" t="s">
        <v>235</v>
      </c>
      <c r="D385" s="382" t="s">
        <v>235</v>
      </c>
      <c r="E385" s="391" t="s">
        <v>567</v>
      </c>
      <c r="F385" s="384" t="s">
        <v>568</v>
      </c>
      <c r="G385" s="392"/>
    </row>
    <row r="386" spans="3:7">
      <c r="C386" s="381" t="s">
        <v>235</v>
      </c>
      <c r="D386" s="382" t="s">
        <v>235</v>
      </c>
      <c r="E386" s="390" t="s">
        <v>569</v>
      </c>
      <c r="F386" s="384" t="s">
        <v>570</v>
      </c>
      <c r="G386" s="392"/>
    </row>
    <row r="387" spans="3:7">
      <c r="C387" s="381" t="s">
        <v>235</v>
      </c>
      <c r="D387" s="382" t="s">
        <v>235</v>
      </c>
      <c r="E387" s="390" t="s">
        <v>571</v>
      </c>
      <c r="F387" s="384" t="s">
        <v>572</v>
      </c>
      <c r="G387" s="392"/>
    </row>
    <row r="388" spans="3:7">
      <c r="C388" s="381" t="s">
        <v>235</v>
      </c>
      <c r="D388" s="382" t="s">
        <v>235</v>
      </c>
      <c r="E388" s="390" t="s">
        <v>573</v>
      </c>
      <c r="F388" s="384" t="s">
        <v>574</v>
      </c>
      <c r="G388" s="392"/>
    </row>
    <row r="389" spans="3:7">
      <c r="C389" s="381" t="s">
        <v>235</v>
      </c>
      <c r="D389" s="382" t="s">
        <v>235</v>
      </c>
      <c r="E389" s="390" t="s">
        <v>575</v>
      </c>
      <c r="F389" s="384" t="s">
        <v>576</v>
      </c>
      <c r="G389" s="392"/>
    </row>
    <row r="390" spans="3:7">
      <c r="C390" s="381" t="s">
        <v>235</v>
      </c>
      <c r="D390" s="382" t="s">
        <v>235</v>
      </c>
      <c r="E390" s="391" t="s">
        <v>577</v>
      </c>
      <c r="F390" s="384" t="s">
        <v>578</v>
      </c>
      <c r="G390" s="392"/>
    </row>
    <row r="391" spans="3:7">
      <c r="C391" s="381" t="s">
        <v>235</v>
      </c>
      <c r="D391" s="382" t="s">
        <v>235</v>
      </c>
      <c r="E391" s="383" t="s">
        <v>579</v>
      </c>
      <c r="F391" s="384" t="s">
        <v>580</v>
      </c>
      <c r="G391" s="392"/>
    </row>
    <row r="392" spans="3:7">
      <c r="C392" s="381" t="s">
        <v>235</v>
      </c>
      <c r="D392" s="382" t="s">
        <v>235</v>
      </c>
      <c r="E392" s="386" t="s">
        <v>581</v>
      </c>
      <c r="F392" s="387" t="s">
        <v>582</v>
      </c>
      <c r="G392" s="392"/>
    </row>
    <row r="393" spans="3:7">
      <c r="C393" s="381" t="s">
        <v>235</v>
      </c>
      <c r="D393" s="382" t="s">
        <v>235</v>
      </c>
      <c r="E393" s="391" t="s">
        <v>292</v>
      </c>
      <c r="F393" s="384" t="s">
        <v>293</v>
      </c>
      <c r="G393" s="385">
        <v>193931.32</v>
      </c>
    </row>
    <row r="394" spans="3:7">
      <c r="C394" s="381" t="s">
        <v>235</v>
      </c>
      <c r="D394" s="382" t="s">
        <v>235</v>
      </c>
      <c r="E394" s="391" t="s">
        <v>294</v>
      </c>
      <c r="F394" s="384" t="s">
        <v>295</v>
      </c>
      <c r="G394" s="385">
        <v>94943</v>
      </c>
    </row>
    <row r="395" spans="3:7">
      <c r="C395" s="381" t="s">
        <v>235</v>
      </c>
      <c r="D395" s="382" t="s">
        <v>235</v>
      </c>
      <c r="E395" s="391" t="s">
        <v>296</v>
      </c>
      <c r="F395" s="384" t="s">
        <v>297</v>
      </c>
      <c r="G395" s="385">
        <v>4148.3999999999996</v>
      </c>
    </row>
    <row r="396" spans="3:7">
      <c r="C396" s="381" t="s">
        <v>235</v>
      </c>
      <c r="D396" s="382" t="s">
        <v>235</v>
      </c>
      <c r="E396" s="391" t="s">
        <v>298</v>
      </c>
      <c r="F396" s="384" t="s">
        <v>299</v>
      </c>
      <c r="G396" s="385">
        <v>100431</v>
      </c>
    </row>
    <row r="397" spans="3:7">
      <c r="C397" s="381" t="s">
        <v>235</v>
      </c>
      <c r="D397" s="382" t="s">
        <v>235</v>
      </c>
      <c r="E397" s="391" t="s">
        <v>300</v>
      </c>
      <c r="F397" s="384" t="s">
        <v>301</v>
      </c>
      <c r="G397" s="385">
        <v>90254.96</v>
      </c>
    </row>
    <row r="398" spans="3:7">
      <c r="C398" s="381" t="s">
        <v>235</v>
      </c>
      <c r="D398" s="382" t="s">
        <v>235</v>
      </c>
      <c r="E398" s="391" t="s">
        <v>302</v>
      </c>
      <c r="F398" s="384" t="s">
        <v>303</v>
      </c>
      <c r="G398" s="385">
        <v>5530.54</v>
      </c>
    </row>
    <row r="399" spans="3:7">
      <c r="C399" s="381" t="s">
        <v>235</v>
      </c>
      <c r="D399" s="382" t="s">
        <v>235</v>
      </c>
      <c r="E399" s="391" t="s">
        <v>304</v>
      </c>
      <c r="F399" s="384" t="s">
        <v>305</v>
      </c>
      <c r="G399" s="385">
        <v>26909.43</v>
      </c>
    </row>
    <row r="400" spans="3:7">
      <c r="C400" s="381" t="s">
        <v>235</v>
      </c>
      <c r="D400" s="382" t="s">
        <v>235</v>
      </c>
      <c r="E400" s="391" t="s">
        <v>306</v>
      </c>
      <c r="F400" s="384" t="s">
        <v>307</v>
      </c>
      <c r="G400" s="385">
        <v>7779</v>
      </c>
    </row>
    <row r="401" spans="3:7">
      <c r="C401" s="381" t="s">
        <v>235</v>
      </c>
      <c r="D401" s="382" t="s">
        <v>235</v>
      </c>
      <c r="E401" s="391" t="s">
        <v>308</v>
      </c>
      <c r="F401" s="384" t="s">
        <v>309</v>
      </c>
      <c r="G401" s="385">
        <v>26766.12</v>
      </c>
    </row>
    <row r="402" spans="3:7">
      <c r="C402" s="381" t="s">
        <v>235</v>
      </c>
      <c r="D402" s="382" t="s">
        <v>235</v>
      </c>
      <c r="E402" s="391" t="s">
        <v>310</v>
      </c>
      <c r="F402" s="384" t="s">
        <v>311</v>
      </c>
      <c r="G402" s="385">
        <v>95828.37</v>
      </c>
    </row>
    <row r="403" spans="3:7">
      <c r="C403" s="381" t="s">
        <v>235</v>
      </c>
      <c r="D403" s="382" t="s">
        <v>235</v>
      </c>
      <c r="E403" s="391" t="s">
        <v>583</v>
      </c>
      <c r="F403" s="384" t="s">
        <v>584</v>
      </c>
      <c r="G403" s="385">
        <v>7609.88</v>
      </c>
    </row>
    <row r="404" spans="3:7">
      <c r="C404" s="381" t="s">
        <v>235</v>
      </c>
      <c r="D404" s="382" t="s">
        <v>235</v>
      </c>
      <c r="E404" s="391" t="s">
        <v>312</v>
      </c>
      <c r="F404" s="384" t="s">
        <v>313</v>
      </c>
      <c r="G404" s="385">
        <v>69842.539999999994</v>
      </c>
    </row>
    <row r="405" spans="3:7">
      <c r="C405" s="381" t="s">
        <v>235</v>
      </c>
      <c r="D405" s="382" t="s">
        <v>235</v>
      </c>
      <c r="E405" s="391" t="s">
        <v>585</v>
      </c>
      <c r="F405" s="384" t="s">
        <v>586</v>
      </c>
      <c r="G405" s="385">
        <v>490</v>
      </c>
    </row>
    <row r="406" spans="3:7">
      <c r="C406" s="381" t="s">
        <v>235</v>
      </c>
      <c r="D406" s="382" t="s">
        <v>235</v>
      </c>
      <c r="E406" s="391" t="s">
        <v>611</v>
      </c>
      <c r="F406" s="384" t="s">
        <v>612</v>
      </c>
      <c r="G406" s="385">
        <v>855</v>
      </c>
    </row>
    <row r="407" spans="3:7">
      <c r="C407" s="381" t="s">
        <v>235</v>
      </c>
      <c r="D407" s="382" t="s">
        <v>235</v>
      </c>
      <c r="E407" s="383" t="s">
        <v>314</v>
      </c>
      <c r="F407" s="384" t="s">
        <v>315</v>
      </c>
      <c r="G407" s="385">
        <v>725319.56</v>
      </c>
    </row>
    <row r="408" spans="3:7">
      <c r="C408" s="381" t="s">
        <v>235</v>
      </c>
      <c r="D408" s="382" t="s">
        <v>235</v>
      </c>
      <c r="E408" s="386" t="s">
        <v>316</v>
      </c>
      <c r="F408" s="387" t="s">
        <v>315</v>
      </c>
      <c r="G408" s="385">
        <v>725319.56</v>
      </c>
    </row>
    <row r="409" spans="3:7">
      <c r="C409" s="381" t="s">
        <v>235</v>
      </c>
      <c r="D409" s="382" t="s">
        <v>235</v>
      </c>
      <c r="E409" s="383" t="s">
        <v>625</v>
      </c>
      <c r="F409" s="384" t="s">
        <v>626</v>
      </c>
      <c r="G409" s="392"/>
    </row>
    <row r="410" spans="3:7">
      <c r="C410" s="381" t="s">
        <v>235</v>
      </c>
      <c r="D410" s="382" t="s">
        <v>235</v>
      </c>
      <c r="E410" s="383" t="s">
        <v>587</v>
      </c>
      <c r="F410" s="384" t="s">
        <v>588</v>
      </c>
      <c r="G410" s="392"/>
    </row>
    <row r="411" spans="3:7">
      <c r="C411" s="381" t="s">
        <v>235</v>
      </c>
      <c r="D411" s="382" t="s">
        <v>235</v>
      </c>
      <c r="E411" s="383" t="s">
        <v>317</v>
      </c>
      <c r="F411" s="384" t="s">
        <v>318</v>
      </c>
      <c r="G411" s="385">
        <v>42915</v>
      </c>
    </row>
    <row r="412" spans="3:7">
      <c r="C412" s="381" t="s">
        <v>235</v>
      </c>
      <c r="D412" s="382" t="s">
        <v>235</v>
      </c>
      <c r="E412" s="383" t="s">
        <v>589</v>
      </c>
      <c r="F412" s="384" t="s">
        <v>590</v>
      </c>
      <c r="G412" s="385">
        <v>207468</v>
      </c>
    </row>
    <row r="413" spans="3:7">
      <c r="C413" s="381" t="s">
        <v>235</v>
      </c>
      <c r="D413" s="382" t="s">
        <v>235</v>
      </c>
      <c r="E413" s="383" t="s">
        <v>591</v>
      </c>
      <c r="F413" s="384" t="s">
        <v>592</v>
      </c>
      <c r="G413" s="392"/>
    </row>
    <row r="414" spans="3:7">
      <c r="C414" s="381" t="s">
        <v>235</v>
      </c>
      <c r="D414" s="382" t="s">
        <v>235</v>
      </c>
      <c r="E414" s="383" t="s">
        <v>319</v>
      </c>
      <c r="F414" s="384" t="s">
        <v>320</v>
      </c>
      <c r="G414" s="385">
        <v>1114212.42</v>
      </c>
    </row>
    <row r="415" spans="3:7">
      <c r="C415" s="381" t="s">
        <v>235</v>
      </c>
      <c r="D415" s="382" t="s">
        <v>235</v>
      </c>
      <c r="E415" s="383" t="s">
        <v>593</v>
      </c>
      <c r="F415" s="384" t="s">
        <v>594</v>
      </c>
      <c r="G415" s="392"/>
    </row>
    <row r="416" spans="3:7">
      <c r="C416" s="381" t="s">
        <v>235</v>
      </c>
      <c r="D416" s="382" t="s">
        <v>235</v>
      </c>
      <c r="E416" s="386" t="s">
        <v>321</v>
      </c>
      <c r="F416" s="387" t="s">
        <v>322</v>
      </c>
      <c r="G416" s="385">
        <v>1364595.42</v>
      </c>
    </row>
    <row r="417" spans="3:7">
      <c r="C417" s="381" t="s">
        <v>235</v>
      </c>
      <c r="D417" s="382" t="s">
        <v>235</v>
      </c>
      <c r="E417" s="391" t="s">
        <v>323</v>
      </c>
      <c r="F417" s="384" t="s">
        <v>324</v>
      </c>
      <c r="G417" s="385">
        <v>17207.04</v>
      </c>
    </row>
    <row r="418" spans="3:7">
      <c r="C418" s="381" t="s">
        <v>235</v>
      </c>
      <c r="D418" s="382" t="s">
        <v>235</v>
      </c>
      <c r="E418" s="391" t="s">
        <v>325</v>
      </c>
      <c r="F418" s="384" t="s">
        <v>326</v>
      </c>
      <c r="G418" s="392"/>
    </row>
    <row r="419" spans="3:7">
      <c r="C419" s="381" t="s">
        <v>235</v>
      </c>
      <c r="D419" s="382" t="s">
        <v>235</v>
      </c>
      <c r="E419" s="391" t="s">
        <v>415</v>
      </c>
      <c r="F419" s="384" t="s">
        <v>416</v>
      </c>
      <c r="G419" s="392"/>
    </row>
    <row r="420" spans="3:7">
      <c r="C420" s="381" t="s">
        <v>235</v>
      </c>
      <c r="D420" s="382" t="s">
        <v>235</v>
      </c>
      <c r="E420" s="391" t="s">
        <v>385</v>
      </c>
      <c r="F420" s="384" t="s">
        <v>386</v>
      </c>
      <c r="G420" s="385">
        <v>206.04</v>
      </c>
    </row>
    <row r="421" spans="3:7">
      <c r="C421" s="381" t="s">
        <v>235</v>
      </c>
      <c r="D421" s="382" t="s">
        <v>235</v>
      </c>
      <c r="E421" s="391" t="s">
        <v>381</v>
      </c>
      <c r="F421" s="384" t="s">
        <v>382</v>
      </c>
      <c r="G421" s="385">
        <v>2490</v>
      </c>
    </row>
    <row r="422" spans="3:7">
      <c r="C422" s="381" t="s">
        <v>235</v>
      </c>
      <c r="D422" s="382" t="s">
        <v>235</v>
      </c>
      <c r="E422" s="391" t="s">
        <v>327</v>
      </c>
      <c r="F422" s="384" t="s">
        <v>328</v>
      </c>
      <c r="G422" s="392"/>
    </row>
    <row r="423" spans="3:7">
      <c r="C423" s="381" t="s">
        <v>235</v>
      </c>
      <c r="D423" s="382" t="s">
        <v>235</v>
      </c>
      <c r="E423" s="391" t="s">
        <v>395</v>
      </c>
      <c r="F423" s="384" t="s">
        <v>396</v>
      </c>
      <c r="G423" s="392"/>
    </row>
    <row r="424" spans="3:7">
      <c r="C424" s="381" t="s">
        <v>235</v>
      </c>
      <c r="D424" s="382" t="s">
        <v>235</v>
      </c>
      <c r="E424" s="391" t="s">
        <v>329</v>
      </c>
      <c r="F424" s="384" t="s">
        <v>330</v>
      </c>
      <c r="G424" s="392"/>
    </row>
    <row r="425" spans="3:7">
      <c r="C425" s="381" t="s">
        <v>235</v>
      </c>
      <c r="D425" s="382" t="s">
        <v>235</v>
      </c>
      <c r="E425" s="383" t="s">
        <v>331</v>
      </c>
      <c r="F425" s="384" t="s">
        <v>332</v>
      </c>
      <c r="G425" s="385">
        <v>19903.080000000002</v>
      </c>
    </row>
    <row r="426" spans="3:7">
      <c r="C426" s="381" t="s">
        <v>235</v>
      </c>
      <c r="D426" s="382" t="s">
        <v>235</v>
      </c>
      <c r="E426" s="391" t="s">
        <v>383</v>
      </c>
      <c r="F426" s="384" t="s">
        <v>384</v>
      </c>
      <c r="G426" s="385">
        <v>50695.199999999997</v>
      </c>
    </row>
    <row r="427" spans="3:7">
      <c r="C427" s="381" t="s">
        <v>235</v>
      </c>
      <c r="D427" s="382" t="s">
        <v>235</v>
      </c>
      <c r="E427" s="391" t="s">
        <v>441</v>
      </c>
      <c r="F427" s="384" t="s">
        <v>442</v>
      </c>
      <c r="G427" s="392"/>
    </row>
    <row r="428" spans="3:7">
      <c r="C428" s="381" t="s">
        <v>235</v>
      </c>
      <c r="D428" s="382" t="s">
        <v>235</v>
      </c>
      <c r="E428" s="391" t="s">
        <v>333</v>
      </c>
      <c r="F428" s="384" t="s">
        <v>334</v>
      </c>
      <c r="G428" s="385">
        <v>433</v>
      </c>
    </row>
    <row r="429" spans="3:7">
      <c r="C429" s="381" t="s">
        <v>235</v>
      </c>
      <c r="D429" s="382" t="s">
        <v>235</v>
      </c>
      <c r="E429" s="391" t="s">
        <v>397</v>
      </c>
      <c r="F429" s="384" t="s">
        <v>398</v>
      </c>
      <c r="G429" s="392"/>
    </row>
    <row r="430" spans="3:7">
      <c r="C430" s="381" t="s">
        <v>235</v>
      </c>
      <c r="D430" s="382" t="s">
        <v>235</v>
      </c>
      <c r="E430" s="391" t="s">
        <v>429</v>
      </c>
      <c r="F430" s="384" t="s">
        <v>430</v>
      </c>
      <c r="G430" s="392"/>
    </row>
    <row r="431" spans="3:7">
      <c r="C431" s="381" t="s">
        <v>235</v>
      </c>
      <c r="D431" s="382" t="s">
        <v>235</v>
      </c>
      <c r="E431" s="391" t="s">
        <v>399</v>
      </c>
      <c r="F431" s="384" t="s">
        <v>400</v>
      </c>
      <c r="G431" s="392"/>
    </row>
    <row r="432" spans="3:7">
      <c r="C432" s="381" t="s">
        <v>235</v>
      </c>
      <c r="D432" s="382" t="s">
        <v>235</v>
      </c>
      <c r="E432" s="391" t="s">
        <v>405</v>
      </c>
      <c r="F432" s="384" t="s">
        <v>406</v>
      </c>
      <c r="G432" s="392"/>
    </row>
    <row r="433" spans="3:7">
      <c r="C433" s="381" t="s">
        <v>235</v>
      </c>
      <c r="D433" s="382" t="s">
        <v>235</v>
      </c>
      <c r="E433" s="391" t="s">
        <v>613</v>
      </c>
      <c r="F433" s="384" t="s">
        <v>614</v>
      </c>
      <c r="G433" s="392"/>
    </row>
    <row r="434" spans="3:7">
      <c r="C434" s="381" t="s">
        <v>235</v>
      </c>
      <c r="D434" s="382" t="s">
        <v>235</v>
      </c>
      <c r="E434" s="391" t="s">
        <v>401</v>
      </c>
      <c r="F434" s="384" t="s">
        <v>402</v>
      </c>
      <c r="G434" s="392"/>
    </row>
    <row r="435" spans="3:7">
      <c r="C435" s="381" t="s">
        <v>235</v>
      </c>
      <c r="D435" s="382" t="s">
        <v>235</v>
      </c>
      <c r="E435" s="383" t="s">
        <v>335</v>
      </c>
      <c r="F435" s="384" t="s">
        <v>336</v>
      </c>
      <c r="G435" s="385">
        <v>51128.2</v>
      </c>
    </row>
    <row r="436" spans="3:7">
      <c r="C436" s="381" t="s">
        <v>235</v>
      </c>
      <c r="D436" s="382" t="s">
        <v>235</v>
      </c>
      <c r="E436" s="386" t="s">
        <v>337</v>
      </c>
      <c r="F436" s="387" t="s">
        <v>338</v>
      </c>
      <c r="G436" s="385">
        <v>71031.28</v>
      </c>
    </row>
    <row r="437" spans="3:7">
      <c r="C437" s="381" t="s">
        <v>235</v>
      </c>
      <c r="D437" s="382" t="s">
        <v>235</v>
      </c>
      <c r="E437" s="383" t="s">
        <v>595</v>
      </c>
      <c r="F437" s="384" t="s">
        <v>596</v>
      </c>
      <c r="G437" s="392"/>
    </row>
    <row r="438" spans="3:7">
      <c r="C438" s="381" t="s">
        <v>235</v>
      </c>
      <c r="D438" s="382" t="s">
        <v>235</v>
      </c>
      <c r="E438" s="383" t="s">
        <v>615</v>
      </c>
      <c r="F438" s="384" t="s">
        <v>616</v>
      </c>
      <c r="G438" s="392"/>
    </row>
    <row r="439" spans="3:7">
      <c r="C439" s="381" t="s">
        <v>235</v>
      </c>
      <c r="D439" s="382" t="s">
        <v>235</v>
      </c>
      <c r="E439" s="386" t="s">
        <v>597</v>
      </c>
      <c r="F439" s="387" t="s">
        <v>598</v>
      </c>
      <c r="G439" s="392"/>
    </row>
    <row r="440" spans="3:7">
      <c r="C440" s="381" t="s">
        <v>235</v>
      </c>
      <c r="D440" s="382" t="s">
        <v>235</v>
      </c>
      <c r="E440" s="383" t="s">
        <v>389</v>
      </c>
      <c r="F440" s="384" t="s">
        <v>390</v>
      </c>
      <c r="G440" s="385">
        <v>600</v>
      </c>
    </row>
    <row r="441" spans="3:7">
      <c r="C441" s="381" t="s">
        <v>235</v>
      </c>
      <c r="D441" s="382" t="s">
        <v>235</v>
      </c>
      <c r="E441" s="386" t="s">
        <v>391</v>
      </c>
      <c r="F441" s="387" t="s">
        <v>392</v>
      </c>
      <c r="G441" s="385">
        <v>600</v>
      </c>
    </row>
    <row r="442" spans="3:7">
      <c r="C442" s="381" t="s">
        <v>235</v>
      </c>
      <c r="D442" s="382" t="s">
        <v>235</v>
      </c>
      <c r="E442" s="383" t="s">
        <v>339</v>
      </c>
      <c r="F442" s="384" t="s">
        <v>340</v>
      </c>
      <c r="G442" s="385">
        <v>2425</v>
      </c>
    </row>
    <row r="443" spans="3:7">
      <c r="C443" s="381" t="s">
        <v>235</v>
      </c>
      <c r="D443" s="382" t="s">
        <v>235</v>
      </c>
      <c r="E443" s="383" t="s">
        <v>341</v>
      </c>
      <c r="F443" s="384" t="s">
        <v>342</v>
      </c>
      <c r="G443" s="385">
        <v>45052</v>
      </c>
    </row>
    <row r="444" spans="3:7">
      <c r="C444" s="381" t="s">
        <v>235</v>
      </c>
      <c r="D444" s="382" t="s">
        <v>235</v>
      </c>
      <c r="E444" s="383" t="s">
        <v>627</v>
      </c>
      <c r="F444" s="384" t="s">
        <v>628</v>
      </c>
      <c r="G444" s="392"/>
    </row>
    <row r="445" spans="3:7">
      <c r="C445" s="381" t="s">
        <v>235</v>
      </c>
      <c r="D445" s="382" t="s">
        <v>235</v>
      </c>
      <c r="E445" s="383" t="s">
        <v>413</v>
      </c>
      <c r="F445" s="384" t="s">
        <v>414</v>
      </c>
      <c r="G445" s="392"/>
    </row>
    <row r="446" spans="3:7">
      <c r="C446" s="381" t="s">
        <v>235</v>
      </c>
      <c r="D446" s="382" t="s">
        <v>235</v>
      </c>
      <c r="E446" s="383" t="s">
        <v>343</v>
      </c>
      <c r="F446" s="384" t="s">
        <v>344</v>
      </c>
      <c r="G446" s="385">
        <v>70770.460000000006</v>
      </c>
    </row>
    <row r="447" spans="3:7">
      <c r="C447" s="381" t="s">
        <v>235</v>
      </c>
      <c r="D447" s="382" t="s">
        <v>235</v>
      </c>
      <c r="E447" s="383" t="s">
        <v>345</v>
      </c>
      <c r="F447" s="384" t="s">
        <v>346</v>
      </c>
      <c r="G447" s="385">
        <v>67992</v>
      </c>
    </row>
    <row r="448" spans="3:7">
      <c r="C448" s="381" t="s">
        <v>235</v>
      </c>
      <c r="D448" s="382" t="s">
        <v>235</v>
      </c>
      <c r="E448" s="383" t="s">
        <v>347</v>
      </c>
      <c r="F448" s="384" t="s">
        <v>348</v>
      </c>
      <c r="G448" s="385">
        <v>75463.98</v>
      </c>
    </row>
    <row r="449" spans="3:7">
      <c r="C449" s="381" t="s">
        <v>235</v>
      </c>
      <c r="D449" s="382" t="s">
        <v>235</v>
      </c>
      <c r="E449" s="383" t="s">
        <v>377</v>
      </c>
      <c r="F449" s="384" t="s">
        <v>378</v>
      </c>
      <c r="G449" s="385">
        <v>300</v>
      </c>
    </row>
    <row r="450" spans="3:7">
      <c r="C450" s="381" t="s">
        <v>235</v>
      </c>
      <c r="D450" s="382" t="s">
        <v>235</v>
      </c>
      <c r="E450" s="386" t="s">
        <v>349</v>
      </c>
      <c r="F450" s="387" t="s">
        <v>350</v>
      </c>
      <c r="G450" s="385">
        <v>262003.44</v>
      </c>
    </row>
    <row r="451" spans="3:7">
      <c r="C451" s="381" t="s">
        <v>235</v>
      </c>
      <c r="D451" s="382" t="s">
        <v>235</v>
      </c>
      <c r="E451" s="391" t="s">
        <v>599</v>
      </c>
      <c r="F451" s="384" t="s">
        <v>600</v>
      </c>
      <c r="G451" s="385">
        <v>23368.080000000002</v>
      </c>
    </row>
    <row r="452" spans="3:7">
      <c r="C452" s="381" t="s">
        <v>235</v>
      </c>
      <c r="D452" s="382" t="s">
        <v>235</v>
      </c>
      <c r="E452" s="391" t="s">
        <v>351</v>
      </c>
      <c r="F452" s="384" t="s">
        <v>352</v>
      </c>
      <c r="G452" s="385">
        <v>14015.8</v>
      </c>
    </row>
    <row r="453" spans="3:7">
      <c r="C453" s="381" t="s">
        <v>235</v>
      </c>
      <c r="D453" s="382" t="s">
        <v>235</v>
      </c>
      <c r="E453" s="391" t="s">
        <v>375</v>
      </c>
      <c r="F453" s="384" t="s">
        <v>376</v>
      </c>
      <c r="G453" s="385">
        <v>24122.5</v>
      </c>
    </row>
    <row r="454" spans="3:7">
      <c r="C454" s="381" t="s">
        <v>235</v>
      </c>
      <c r="D454" s="382" t="s">
        <v>235</v>
      </c>
      <c r="E454" s="391" t="s">
        <v>417</v>
      </c>
      <c r="F454" s="384" t="s">
        <v>418</v>
      </c>
      <c r="G454" s="392"/>
    </row>
    <row r="455" spans="3:7">
      <c r="C455" s="381" t="s">
        <v>235</v>
      </c>
      <c r="D455" s="382" t="s">
        <v>235</v>
      </c>
      <c r="E455" s="391" t="s">
        <v>353</v>
      </c>
      <c r="F455" s="384" t="s">
        <v>354</v>
      </c>
      <c r="G455" s="385">
        <v>128888.92</v>
      </c>
    </row>
    <row r="456" spans="3:7">
      <c r="C456" s="381" t="s">
        <v>235</v>
      </c>
      <c r="D456" s="382" t="s">
        <v>235</v>
      </c>
      <c r="E456" s="391" t="s">
        <v>355</v>
      </c>
      <c r="F456" s="384" t="s">
        <v>356</v>
      </c>
      <c r="G456" s="392"/>
    </row>
    <row r="457" spans="3:7">
      <c r="C457" s="381" t="s">
        <v>235</v>
      </c>
      <c r="D457" s="382" t="s">
        <v>235</v>
      </c>
      <c r="E457" s="391" t="s">
        <v>601</v>
      </c>
      <c r="F457" s="384" t="s">
        <v>602</v>
      </c>
      <c r="G457" s="385">
        <v>17900.59</v>
      </c>
    </row>
    <row r="458" spans="3:7">
      <c r="C458" s="381" t="s">
        <v>235</v>
      </c>
      <c r="D458" s="382" t="s">
        <v>235</v>
      </c>
      <c r="E458" s="383" t="s">
        <v>357</v>
      </c>
      <c r="F458" s="384" t="s">
        <v>358</v>
      </c>
      <c r="G458" s="385">
        <v>208295.89</v>
      </c>
    </row>
    <row r="459" spans="3:7">
      <c r="C459" s="381" t="s">
        <v>235</v>
      </c>
      <c r="D459" s="382" t="s">
        <v>235</v>
      </c>
      <c r="E459" s="391" t="s">
        <v>359</v>
      </c>
      <c r="F459" s="384" t="s">
        <v>360</v>
      </c>
      <c r="G459" s="392"/>
    </row>
    <row r="460" spans="3:7">
      <c r="C460" s="381" t="s">
        <v>235</v>
      </c>
      <c r="D460" s="382" t="s">
        <v>235</v>
      </c>
      <c r="E460" s="391" t="s">
        <v>361</v>
      </c>
      <c r="F460" s="384" t="s">
        <v>362</v>
      </c>
      <c r="G460" s="385">
        <v>9543</v>
      </c>
    </row>
    <row r="461" spans="3:7">
      <c r="C461" s="381" t="s">
        <v>235</v>
      </c>
      <c r="D461" s="382" t="s">
        <v>235</v>
      </c>
      <c r="E461" s="391" t="s">
        <v>419</v>
      </c>
      <c r="F461" s="384" t="s">
        <v>420</v>
      </c>
      <c r="G461" s="392"/>
    </row>
    <row r="462" spans="3:7">
      <c r="C462" s="381" t="s">
        <v>235</v>
      </c>
      <c r="D462" s="382" t="s">
        <v>235</v>
      </c>
      <c r="E462" s="383" t="s">
        <v>363</v>
      </c>
      <c r="F462" s="384" t="s">
        <v>364</v>
      </c>
      <c r="G462" s="385">
        <v>9543</v>
      </c>
    </row>
    <row r="463" spans="3:7">
      <c r="C463" s="381" t="s">
        <v>235</v>
      </c>
      <c r="D463" s="382" t="s">
        <v>235</v>
      </c>
      <c r="E463" s="391" t="s">
        <v>617</v>
      </c>
      <c r="F463" s="384" t="s">
        <v>618</v>
      </c>
      <c r="G463" s="385">
        <v>10140</v>
      </c>
    </row>
    <row r="464" spans="3:7">
      <c r="C464" s="381" t="s">
        <v>235</v>
      </c>
      <c r="D464" s="382" t="s">
        <v>235</v>
      </c>
      <c r="E464" s="391" t="s">
        <v>407</v>
      </c>
      <c r="F464" s="384" t="s">
        <v>408</v>
      </c>
      <c r="G464" s="385">
        <v>122000</v>
      </c>
    </row>
    <row r="465" spans="3:7">
      <c r="C465" s="381" t="s">
        <v>235</v>
      </c>
      <c r="D465" s="382" t="s">
        <v>235</v>
      </c>
      <c r="E465" s="391" t="s">
        <v>365</v>
      </c>
      <c r="F465" s="384" t="s">
        <v>366</v>
      </c>
      <c r="G465" s="385">
        <v>73228.320000000007</v>
      </c>
    </row>
    <row r="466" spans="3:7">
      <c r="C466" s="381" t="s">
        <v>235</v>
      </c>
      <c r="D466" s="382" t="s">
        <v>235</v>
      </c>
      <c r="E466" s="383" t="s">
        <v>367</v>
      </c>
      <c r="F466" s="384" t="s">
        <v>368</v>
      </c>
      <c r="G466" s="385">
        <v>205368.32000000001</v>
      </c>
    </row>
    <row r="467" spans="3:7">
      <c r="C467" s="381" t="s">
        <v>235</v>
      </c>
      <c r="D467" s="382" t="s">
        <v>235</v>
      </c>
      <c r="E467" s="386" t="s">
        <v>369</v>
      </c>
      <c r="F467" s="387" t="s">
        <v>370</v>
      </c>
      <c r="G467" s="385">
        <v>423207.21</v>
      </c>
    </row>
    <row r="468" spans="3:7">
      <c r="C468" s="381" t="s">
        <v>235</v>
      </c>
      <c r="D468" s="382" t="s">
        <v>235</v>
      </c>
      <c r="E468" s="383" t="s">
        <v>629</v>
      </c>
      <c r="F468" s="384" t="s">
        <v>630</v>
      </c>
      <c r="G468" s="392"/>
    </row>
    <row r="469" spans="3:7">
      <c r="C469" s="381" t="s">
        <v>235</v>
      </c>
      <c r="D469" s="382" t="s">
        <v>235</v>
      </c>
      <c r="E469" s="383" t="s">
        <v>603</v>
      </c>
      <c r="F469" s="384" t="s">
        <v>604</v>
      </c>
      <c r="G469" s="385">
        <v>2400</v>
      </c>
    </row>
    <row r="470" spans="3:7">
      <c r="C470" s="381" t="s">
        <v>235</v>
      </c>
      <c r="D470" s="382" t="s">
        <v>235</v>
      </c>
      <c r="E470" s="386" t="s">
        <v>605</v>
      </c>
      <c r="F470" s="387" t="s">
        <v>606</v>
      </c>
      <c r="G470" s="385">
        <v>2400</v>
      </c>
    </row>
    <row r="471" spans="3:7">
      <c r="C471" s="381" t="s">
        <v>235</v>
      </c>
      <c r="D471" s="382" t="s">
        <v>235</v>
      </c>
      <c r="E471" s="383" t="s">
        <v>371</v>
      </c>
      <c r="F471" s="384" t="s">
        <v>372</v>
      </c>
      <c r="G471" s="385">
        <v>-33299.599999999999</v>
      </c>
    </row>
    <row r="472" spans="3:7">
      <c r="C472" s="381" t="s">
        <v>235</v>
      </c>
      <c r="D472" s="382" t="s">
        <v>235</v>
      </c>
      <c r="E472" s="383" t="s">
        <v>631</v>
      </c>
      <c r="F472" s="384" t="s">
        <v>632</v>
      </c>
      <c r="G472" s="392"/>
    </row>
    <row r="473" spans="3:7">
      <c r="C473" s="381" t="s">
        <v>235</v>
      </c>
      <c r="D473" s="382" t="s">
        <v>235</v>
      </c>
      <c r="E473" s="383" t="s">
        <v>623</v>
      </c>
      <c r="F473" s="384" t="s">
        <v>624</v>
      </c>
      <c r="G473" s="392"/>
    </row>
    <row r="474" spans="3:7">
      <c r="C474" s="381" t="s">
        <v>235</v>
      </c>
      <c r="D474" s="382" t="s">
        <v>235</v>
      </c>
      <c r="E474" s="386" t="s">
        <v>373</v>
      </c>
      <c r="F474" s="387" t="s">
        <v>374</v>
      </c>
      <c r="G474" s="385">
        <v>-33299.599999999999</v>
      </c>
    </row>
    <row r="475" spans="3:7">
      <c r="C475" s="381" t="s">
        <v>235</v>
      </c>
      <c r="D475" s="382" t="s">
        <v>235</v>
      </c>
      <c r="E475" s="381" t="s">
        <v>240</v>
      </c>
      <c r="F475" s="382" t="s">
        <v>241</v>
      </c>
      <c r="G475" s="385">
        <v>17455094.629999999</v>
      </c>
    </row>
    <row r="476" spans="3:7">
      <c r="C476" s="381" t="s">
        <v>235</v>
      </c>
      <c r="D476" s="382" t="s">
        <v>235</v>
      </c>
      <c r="E476" s="388" t="s">
        <v>242</v>
      </c>
      <c r="F476" s="389" t="s">
        <v>243</v>
      </c>
      <c r="G476" s="385">
        <v>17455094.629999999</v>
      </c>
    </row>
    <row r="477" spans="3:7">
      <c r="C477" s="381" t="s">
        <v>651</v>
      </c>
      <c r="D477" s="382" t="s">
        <v>162</v>
      </c>
      <c r="E477" s="390" t="s">
        <v>244</v>
      </c>
      <c r="F477" s="384" t="s">
        <v>245</v>
      </c>
      <c r="G477" s="385">
        <v>6471832.5800000001</v>
      </c>
    </row>
    <row r="478" spans="3:7">
      <c r="C478" s="381" t="s">
        <v>235</v>
      </c>
      <c r="D478" s="382" t="s">
        <v>235</v>
      </c>
      <c r="E478" s="390" t="s">
        <v>246</v>
      </c>
      <c r="F478" s="384" t="s">
        <v>247</v>
      </c>
      <c r="G478" s="385">
        <v>8267628.8499999996</v>
      </c>
    </row>
    <row r="479" spans="3:7">
      <c r="C479" s="381" t="s">
        <v>235</v>
      </c>
      <c r="D479" s="382" t="s">
        <v>235</v>
      </c>
      <c r="E479" s="390" t="s">
        <v>421</v>
      </c>
      <c r="F479" s="384" t="s">
        <v>422</v>
      </c>
      <c r="G479" s="392"/>
    </row>
    <row r="480" spans="3:7">
      <c r="C480" s="381" t="s">
        <v>235</v>
      </c>
      <c r="D480" s="382" t="s">
        <v>235</v>
      </c>
      <c r="E480" s="391" t="s">
        <v>248</v>
      </c>
      <c r="F480" s="384" t="s">
        <v>249</v>
      </c>
      <c r="G480" s="385">
        <v>14739461.43</v>
      </c>
    </row>
    <row r="481" spans="3:7">
      <c r="C481" s="381" t="s">
        <v>235</v>
      </c>
      <c r="D481" s="382" t="s">
        <v>235</v>
      </c>
      <c r="E481" s="390" t="s">
        <v>380</v>
      </c>
      <c r="F481" s="384" t="s">
        <v>231</v>
      </c>
      <c r="G481" s="385">
        <v>35289.78</v>
      </c>
    </row>
    <row r="482" spans="3:7">
      <c r="C482" s="381" t="s">
        <v>235</v>
      </c>
      <c r="D482" s="382" t="s">
        <v>235</v>
      </c>
      <c r="E482" s="390" t="s">
        <v>548</v>
      </c>
      <c r="F482" s="384" t="s">
        <v>511</v>
      </c>
      <c r="G482" s="385">
        <v>512061.14</v>
      </c>
    </row>
    <row r="483" spans="3:7">
      <c r="C483" s="381" t="s">
        <v>235</v>
      </c>
      <c r="D483" s="382" t="s">
        <v>235</v>
      </c>
      <c r="E483" s="391" t="s">
        <v>250</v>
      </c>
      <c r="F483" s="384" t="s">
        <v>251</v>
      </c>
      <c r="G483" s="385">
        <v>547350.92000000004</v>
      </c>
    </row>
    <row r="484" spans="3:7">
      <c r="C484" s="381" t="s">
        <v>235</v>
      </c>
      <c r="D484" s="382" t="s">
        <v>235</v>
      </c>
      <c r="E484" s="390" t="s">
        <v>425</v>
      </c>
      <c r="F484" s="384" t="s">
        <v>426</v>
      </c>
      <c r="G484" s="385">
        <v>6259.38</v>
      </c>
    </row>
    <row r="485" spans="3:7">
      <c r="C485" s="381" t="s">
        <v>235</v>
      </c>
      <c r="D485" s="382" t="s">
        <v>235</v>
      </c>
      <c r="E485" s="390" t="s">
        <v>252</v>
      </c>
      <c r="F485" s="384" t="s">
        <v>253</v>
      </c>
      <c r="G485" s="392"/>
    </row>
    <row r="486" spans="3:7">
      <c r="C486" s="381" t="s">
        <v>235</v>
      </c>
      <c r="D486" s="382" t="s">
        <v>235</v>
      </c>
      <c r="E486" s="390" t="s">
        <v>549</v>
      </c>
      <c r="F486" s="384" t="s">
        <v>550</v>
      </c>
      <c r="G486" s="392"/>
    </row>
    <row r="487" spans="3:7">
      <c r="C487" s="381" t="s">
        <v>235</v>
      </c>
      <c r="D487" s="382" t="s">
        <v>235</v>
      </c>
      <c r="E487" s="390" t="s">
        <v>409</v>
      </c>
      <c r="F487" s="384" t="s">
        <v>410</v>
      </c>
      <c r="G487" s="385">
        <v>79733.87</v>
      </c>
    </row>
    <row r="488" spans="3:7">
      <c r="C488" s="381" t="s">
        <v>235</v>
      </c>
      <c r="D488" s="382" t="s">
        <v>235</v>
      </c>
      <c r="E488" s="390" t="s">
        <v>254</v>
      </c>
      <c r="F488" s="384" t="s">
        <v>255</v>
      </c>
      <c r="G488" s="392"/>
    </row>
    <row r="489" spans="3:7">
      <c r="C489" s="381" t="s">
        <v>235</v>
      </c>
      <c r="D489" s="382" t="s">
        <v>235</v>
      </c>
      <c r="E489" s="390" t="s">
        <v>403</v>
      </c>
      <c r="F489" s="384" t="s">
        <v>404</v>
      </c>
      <c r="G489" s="392"/>
    </row>
    <row r="490" spans="3:7">
      <c r="C490" s="381" t="s">
        <v>235</v>
      </c>
      <c r="D490" s="382" t="s">
        <v>235</v>
      </c>
      <c r="E490" s="390" t="s">
        <v>256</v>
      </c>
      <c r="F490" s="384" t="s">
        <v>257</v>
      </c>
      <c r="G490" s="392"/>
    </row>
    <row r="491" spans="3:7">
      <c r="C491" s="381" t="s">
        <v>235</v>
      </c>
      <c r="D491" s="382" t="s">
        <v>235</v>
      </c>
      <c r="E491" s="390" t="s">
        <v>379</v>
      </c>
      <c r="F491" s="384" t="s">
        <v>255</v>
      </c>
      <c r="G491" s="392"/>
    </row>
    <row r="492" spans="3:7">
      <c r="C492" s="381" t="s">
        <v>235</v>
      </c>
      <c r="D492" s="382" t="s">
        <v>235</v>
      </c>
      <c r="E492" s="391" t="s">
        <v>258</v>
      </c>
      <c r="F492" s="384" t="s">
        <v>259</v>
      </c>
      <c r="G492" s="385">
        <v>85993.25</v>
      </c>
    </row>
    <row r="493" spans="3:7">
      <c r="C493" s="381" t="s">
        <v>235</v>
      </c>
      <c r="D493" s="382" t="s">
        <v>235</v>
      </c>
      <c r="E493" s="383" t="s">
        <v>260</v>
      </c>
      <c r="F493" s="384" t="s">
        <v>261</v>
      </c>
      <c r="G493" s="385">
        <v>15372805.6</v>
      </c>
    </row>
    <row r="494" spans="3:7">
      <c r="C494" s="381" t="s">
        <v>235</v>
      </c>
      <c r="D494" s="382" t="s">
        <v>235</v>
      </c>
      <c r="E494" s="390" t="s">
        <v>262</v>
      </c>
      <c r="F494" s="384" t="s">
        <v>263</v>
      </c>
      <c r="G494" s="385">
        <v>2311147.5</v>
      </c>
    </row>
    <row r="495" spans="3:7">
      <c r="C495" s="381" t="s">
        <v>235</v>
      </c>
      <c r="D495" s="382" t="s">
        <v>235</v>
      </c>
      <c r="E495" s="390" t="s">
        <v>264</v>
      </c>
      <c r="F495" s="384" t="s">
        <v>265</v>
      </c>
      <c r="G495" s="385">
        <v>847519.05</v>
      </c>
    </row>
    <row r="496" spans="3:7">
      <c r="C496" s="381" t="s">
        <v>235</v>
      </c>
      <c r="D496" s="382" t="s">
        <v>235</v>
      </c>
      <c r="E496" s="390" t="s">
        <v>266</v>
      </c>
      <c r="F496" s="384" t="s">
        <v>267</v>
      </c>
      <c r="G496" s="385">
        <v>-1675876.77</v>
      </c>
    </row>
    <row r="497" spans="3:7">
      <c r="C497" s="381" t="s">
        <v>235</v>
      </c>
      <c r="D497" s="382" t="s">
        <v>235</v>
      </c>
      <c r="E497" s="390" t="s">
        <v>268</v>
      </c>
      <c r="F497" s="384" t="s">
        <v>269</v>
      </c>
      <c r="G497" s="392"/>
    </row>
    <row r="498" spans="3:7">
      <c r="C498" s="381" t="s">
        <v>235</v>
      </c>
      <c r="D498" s="382" t="s">
        <v>235</v>
      </c>
      <c r="E498" s="390" t="s">
        <v>270</v>
      </c>
      <c r="F498" s="384" t="s">
        <v>271</v>
      </c>
      <c r="G498" s="392"/>
    </row>
    <row r="499" spans="3:7">
      <c r="C499" s="381" t="s">
        <v>235</v>
      </c>
      <c r="D499" s="382" t="s">
        <v>235</v>
      </c>
      <c r="E499" s="390" t="s">
        <v>272</v>
      </c>
      <c r="F499" s="384" t="s">
        <v>273</v>
      </c>
      <c r="G499" s="392"/>
    </row>
    <row r="500" spans="3:7">
      <c r="C500" s="381" t="s">
        <v>235</v>
      </c>
      <c r="D500" s="382" t="s">
        <v>235</v>
      </c>
      <c r="E500" s="391" t="s">
        <v>274</v>
      </c>
      <c r="F500" s="384" t="s">
        <v>275</v>
      </c>
      <c r="G500" s="385">
        <v>1482789.78</v>
      </c>
    </row>
    <row r="501" spans="3:7">
      <c r="C501" s="381" t="s">
        <v>235</v>
      </c>
      <c r="D501" s="382" t="s">
        <v>235</v>
      </c>
      <c r="E501" s="390" t="s">
        <v>276</v>
      </c>
      <c r="F501" s="384" t="s">
        <v>277</v>
      </c>
      <c r="G501" s="385">
        <v>919000.25</v>
      </c>
    </row>
    <row r="502" spans="3:7">
      <c r="C502" s="381" t="s">
        <v>235</v>
      </c>
      <c r="D502" s="382" t="s">
        <v>235</v>
      </c>
      <c r="E502" s="390" t="s">
        <v>278</v>
      </c>
      <c r="F502" s="384" t="s">
        <v>279</v>
      </c>
      <c r="G502" s="392"/>
    </row>
    <row r="503" spans="3:7">
      <c r="C503" s="381" t="s">
        <v>235</v>
      </c>
      <c r="D503" s="382" t="s">
        <v>235</v>
      </c>
      <c r="E503" s="391" t="s">
        <v>280</v>
      </c>
      <c r="F503" s="384" t="s">
        <v>281</v>
      </c>
      <c r="G503" s="385">
        <v>919000.25</v>
      </c>
    </row>
    <row r="504" spans="3:7">
      <c r="C504" s="381" t="s">
        <v>235</v>
      </c>
      <c r="D504" s="382" t="s">
        <v>235</v>
      </c>
      <c r="E504" s="390" t="s">
        <v>282</v>
      </c>
      <c r="F504" s="384" t="s">
        <v>283</v>
      </c>
      <c r="G504" s="385">
        <v>114650.98</v>
      </c>
    </row>
    <row r="505" spans="3:7">
      <c r="C505" s="381" t="s">
        <v>235</v>
      </c>
      <c r="D505" s="382" t="s">
        <v>235</v>
      </c>
      <c r="E505" s="390" t="s">
        <v>284</v>
      </c>
      <c r="F505" s="384" t="s">
        <v>285</v>
      </c>
      <c r="G505" s="392"/>
    </row>
    <row r="506" spans="3:7">
      <c r="C506" s="381" t="s">
        <v>235</v>
      </c>
      <c r="D506" s="382" t="s">
        <v>235</v>
      </c>
      <c r="E506" s="391" t="s">
        <v>286</v>
      </c>
      <c r="F506" s="384" t="s">
        <v>287</v>
      </c>
      <c r="G506" s="385">
        <v>114650.98</v>
      </c>
    </row>
    <row r="507" spans="3:7">
      <c r="C507" s="381" t="s">
        <v>235</v>
      </c>
      <c r="D507" s="382" t="s">
        <v>235</v>
      </c>
      <c r="E507" s="383" t="s">
        <v>288</v>
      </c>
      <c r="F507" s="384" t="s">
        <v>289</v>
      </c>
      <c r="G507" s="385">
        <v>2516441.0099999998</v>
      </c>
    </row>
    <row r="508" spans="3:7">
      <c r="C508" s="381" t="s">
        <v>235</v>
      </c>
      <c r="D508" s="382" t="s">
        <v>235</v>
      </c>
      <c r="E508" s="386" t="s">
        <v>290</v>
      </c>
      <c r="F508" s="387" t="s">
        <v>291</v>
      </c>
      <c r="G508" s="385">
        <v>17889246.609999999</v>
      </c>
    </row>
    <row r="509" spans="3:7">
      <c r="C509" s="381" t="s">
        <v>235</v>
      </c>
      <c r="D509" s="382" t="s">
        <v>235</v>
      </c>
      <c r="E509" s="391" t="s">
        <v>292</v>
      </c>
      <c r="F509" s="384" t="s">
        <v>293</v>
      </c>
      <c r="G509" s="385">
        <v>45259.41</v>
      </c>
    </row>
    <row r="510" spans="3:7">
      <c r="C510" s="381" t="s">
        <v>235</v>
      </c>
      <c r="D510" s="382" t="s">
        <v>235</v>
      </c>
      <c r="E510" s="391" t="s">
        <v>294</v>
      </c>
      <c r="F510" s="384" t="s">
        <v>295</v>
      </c>
      <c r="G510" s="385">
        <v>27862.77</v>
      </c>
    </row>
    <row r="511" spans="3:7">
      <c r="C511" s="381" t="s">
        <v>235</v>
      </c>
      <c r="D511" s="382" t="s">
        <v>235</v>
      </c>
      <c r="E511" s="391" t="s">
        <v>296</v>
      </c>
      <c r="F511" s="384" t="s">
        <v>297</v>
      </c>
      <c r="G511" s="385">
        <v>324</v>
      </c>
    </row>
    <row r="512" spans="3:7">
      <c r="C512" s="381" t="s">
        <v>235</v>
      </c>
      <c r="D512" s="382" t="s">
        <v>235</v>
      </c>
      <c r="E512" s="391" t="s">
        <v>298</v>
      </c>
      <c r="F512" s="384" t="s">
        <v>299</v>
      </c>
      <c r="G512" s="385">
        <v>20652.87</v>
      </c>
    </row>
    <row r="513" spans="3:7">
      <c r="C513" s="381" t="s">
        <v>235</v>
      </c>
      <c r="D513" s="382" t="s">
        <v>235</v>
      </c>
      <c r="E513" s="391" t="s">
        <v>300</v>
      </c>
      <c r="F513" s="384" t="s">
        <v>301</v>
      </c>
      <c r="G513" s="385">
        <v>41215.78</v>
      </c>
    </row>
    <row r="514" spans="3:7">
      <c r="C514" s="381" t="s">
        <v>235</v>
      </c>
      <c r="D514" s="382" t="s">
        <v>235</v>
      </c>
      <c r="E514" s="391" t="s">
        <v>302</v>
      </c>
      <c r="F514" s="384" t="s">
        <v>303</v>
      </c>
      <c r="G514" s="392"/>
    </row>
    <row r="515" spans="3:7">
      <c r="C515" s="381" t="s">
        <v>235</v>
      </c>
      <c r="D515" s="382" t="s">
        <v>235</v>
      </c>
      <c r="E515" s="391" t="s">
        <v>304</v>
      </c>
      <c r="F515" s="384" t="s">
        <v>305</v>
      </c>
      <c r="G515" s="385">
        <v>10805</v>
      </c>
    </row>
    <row r="516" spans="3:7">
      <c r="C516" s="381" t="s">
        <v>235</v>
      </c>
      <c r="D516" s="382" t="s">
        <v>235</v>
      </c>
      <c r="E516" s="391" t="s">
        <v>306</v>
      </c>
      <c r="F516" s="384" t="s">
        <v>307</v>
      </c>
      <c r="G516" s="385">
        <v>3025</v>
      </c>
    </row>
    <row r="517" spans="3:7">
      <c r="C517" s="381" t="s">
        <v>235</v>
      </c>
      <c r="D517" s="382" t="s">
        <v>235</v>
      </c>
      <c r="E517" s="391" t="s">
        <v>308</v>
      </c>
      <c r="F517" s="384" t="s">
        <v>309</v>
      </c>
      <c r="G517" s="385">
        <v>36225</v>
      </c>
    </row>
    <row r="518" spans="3:7">
      <c r="C518" s="381" t="s">
        <v>235</v>
      </c>
      <c r="D518" s="382" t="s">
        <v>235</v>
      </c>
      <c r="E518" s="391" t="s">
        <v>310</v>
      </c>
      <c r="F518" s="384" t="s">
        <v>311</v>
      </c>
      <c r="G518" s="385">
        <v>34680.94</v>
      </c>
    </row>
    <row r="519" spans="3:7">
      <c r="C519" s="381" t="s">
        <v>235</v>
      </c>
      <c r="D519" s="382" t="s">
        <v>235</v>
      </c>
      <c r="E519" s="391" t="s">
        <v>583</v>
      </c>
      <c r="F519" s="384" t="s">
        <v>584</v>
      </c>
      <c r="G519" s="385">
        <v>635</v>
      </c>
    </row>
    <row r="520" spans="3:7">
      <c r="C520" s="381" t="s">
        <v>235</v>
      </c>
      <c r="D520" s="382" t="s">
        <v>235</v>
      </c>
      <c r="E520" s="391" t="s">
        <v>312</v>
      </c>
      <c r="F520" s="384" t="s">
        <v>313</v>
      </c>
      <c r="G520" s="385">
        <v>84</v>
      </c>
    </row>
    <row r="521" spans="3:7">
      <c r="C521" s="381" t="s">
        <v>235</v>
      </c>
      <c r="D521" s="382" t="s">
        <v>235</v>
      </c>
      <c r="E521" s="383" t="s">
        <v>314</v>
      </c>
      <c r="F521" s="384" t="s">
        <v>315</v>
      </c>
      <c r="G521" s="385">
        <v>220769.77</v>
      </c>
    </row>
    <row r="522" spans="3:7">
      <c r="C522" s="381" t="s">
        <v>235</v>
      </c>
      <c r="D522" s="382" t="s">
        <v>235</v>
      </c>
      <c r="E522" s="386" t="s">
        <v>316</v>
      </c>
      <c r="F522" s="387" t="s">
        <v>315</v>
      </c>
      <c r="G522" s="385">
        <v>220769.77</v>
      </c>
    </row>
    <row r="523" spans="3:7">
      <c r="C523" s="381" t="s">
        <v>235</v>
      </c>
      <c r="D523" s="382" t="s">
        <v>235</v>
      </c>
      <c r="E523" s="383" t="s">
        <v>652</v>
      </c>
      <c r="F523" s="384" t="s">
        <v>653</v>
      </c>
      <c r="G523" s="385">
        <v>132</v>
      </c>
    </row>
    <row r="524" spans="3:7">
      <c r="C524" s="381" t="s">
        <v>235</v>
      </c>
      <c r="D524" s="382" t="s">
        <v>235</v>
      </c>
      <c r="E524" s="383" t="s">
        <v>654</v>
      </c>
      <c r="F524" s="384" t="s">
        <v>655</v>
      </c>
      <c r="G524" s="385">
        <v>36</v>
      </c>
    </row>
    <row r="525" spans="3:7">
      <c r="C525" s="381" t="s">
        <v>235</v>
      </c>
      <c r="D525" s="382" t="s">
        <v>235</v>
      </c>
      <c r="E525" s="383" t="s">
        <v>625</v>
      </c>
      <c r="F525" s="384" t="s">
        <v>626</v>
      </c>
      <c r="G525" s="385">
        <v>1224</v>
      </c>
    </row>
    <row r="526" spans="3:7">
      <c r="C526" s="381" t="s">
        <v>235</v>
      </c>
      <c r="D526" s="382" t="s">
        <v>235</v>
      </c>
      <c r="E526" s="383" t="s">
        <v>411</v>
      </c>
      <c r="F526" s="384" t="s">
        <v>412</v>
      </c>
      <c r="G526" s="392"/>
    </row>
    <row r="527" spans="3:7">
      <c r="C527" s="381" t="s">
        <v>235</v>
      </c>
      <c r="D527" s="382" t="s">
        <v>235</v>
      </c>
      <c r="E527" s="383" t="s">
        <v>587</v>
      </c>
      <c r="F527" s="384" t="s">
        <v>588</v>
      </c>
      <c r="G527" s="392"/>
    </row>
    <row r="528" spans="3:7">
      <c r="C528" s="381" t="s">
        <v>235</v>
      </c>
      <c r="D528" s="382" t="s">
        <v>235</v>
      </c>
      <c r="E528" s="383" t="s">
        <v>317</v>
      </c>
      <c r="F528" s="384" t="s">
        <v>318</v>
      </c>
      <c r="G528" s="385">
        <v>179672.74</v>
      </c>
    </row>
    <row r="529" spans="3:7">
      <c r="C529" s="381" t="s">
        <v>235</v>
      </c>
      <c r="D529" s="382" t="s">
        <v>235</v>
      </c>
      <c r="E529" s="383" t="s">
        <v>656</v>
      </c>
      <c r="F529" s="384" t="s">
        <v>657</v>
      </c>
      <c r="G529" s="385">
        <v>3000</v>
      </c>
    </row>
    <row r="530" spans="3:7">
      <c r="C530" s="381" t="s">
        <v>235</v>
      </c>
      <c r="D530" s="382" t="s">
        <v>235</v>
      </c>
      <c r="E530" s="383" t="s">
        <v>589</v>
      </c>
      <c r="F530" s="384" t="s">
        <v>590</v>
      </c>
      <c r="G530" s="392"/>
    </row>
    <row r="531" spans="3:7">
      <c r="C531" s="381" t="s">
        <v>235</v>
      </c>
      <c r="D531" s="382" t="s">
        <v>235</v>
      </c>
      <c r="E531" s="383" t="s">
        <v>319</v>
      </c>
      <c r="F531" s="384" t="s">
        <v>320</v>
      </c>
      <c r="G531" s="385">
        <v>9359734.3200000003</v>
      </c>
    </row>
    <row r="532" spans="3:7">
      <c r="C532" s="381" t="s">
        <v>235</v>
      </c>
      <c r="D532" s="382" t="s">
        <v>235</v>
      </c>
      <c r="E532" s="383" t="s">
        <v>593</v>
      </c>
      <c r="F532" s="384" t="s">
        <v>594</v>
      </c>
      <c r="G532" s="392"/>
    </row>
    <row r="533" spans="3:7">
      <c r="C533" s="381" t="s">
        <v>235</v>
      </c>
      <c r="D533" s="382" t="s">
        <v>235</v>
      </c>
      <c r="E533" s="383" t="s">
        <v>658</v>
      </c>
      <c r="F533" s="384" t="s">
        <v>659</v>
      </c>
      <c r="G533" s="392"/>
    </row>
    <row r="534" spans="3:7">
      <c r="C534" s="381" t="s">
        <v>235</v>
      </c>
      <c r="D534" s="382" t="s">
        <v>235</v>
      </c>
      <c r="E534" s="386" t="s">
        <v>321</v>
      </c>
      <c r="F534" s="387" t="s">
        <v>322</v>
      </c>
      <c r="G534" s="385">
        <v>9543799.0600000005</v>
      </c>
    </row>
    <row r="535" spans="3:7">
      <c r="C535" s="381" t="s">
        <v>235</v>
      </c>
      <c r="D535" s="382" t="s">
        <v>235</v>
      </c>
      <c r="E535" s="391" t="s">
        <v>323</v>
      </c>
      <c r="F535" s="384" t="s">
        <v>324</v>
      </c>
      <c r="G535" s="385">
        <v>3747.93</v>
      </c>
    </row>
    <row r="536" spans="3:7">
      <c r="C536" s="381" t="s">
        <v>235</v>
      </c>
      <c r="D536" s="382" t="s">
        <v>235</v>
      </c>
      <c r="E536" s="391" t="s">
        <v>325</v>
      </c>
      <c r="F536" s="384" t="s">
        <v>326</v>
      </c>
      <c r="G536" s="392"/>
    </row>
    <row r="537" spans="3:7">
      <c r="C537" s="381" t="s">
        <v>235</v>
      </c>
      <c r="D537" s="382" t="s">
        <v>235</v>
      </c>
      <c r="E537" s="391" t="s">
        <v>415</v>
      </c>
      <c r="F537" s="384" t="s">
        <v>416</v>
      </c>
      <c r="G537" s="385">
        <v>3188.65</v>
      </c>
    </row>
    <row r="538" spans="3:7">
      <c r="C538" s="381" t="s">
        <v>235</v>
      </c>
      <c r="D538" s="382" t="s">
        <v>235</v>
      </c>
      <c r="E538" s="391" t="s">
        <v>381</v>
      </c>
      <c r="F538" s="384" t="s">
        <v>382</v>
      </c>
      <c r="G538" s="392"/>
    </row>
    <row r="539" spans="3:7">
      <c r="C539" s="381" t="s">
        <v>235</v>
      </c>
      <c r="D539" s="382" t="s">
        <v>235</v>
      </c>
      <c r="E539" s="391" t="s">
        <v>395</v>
      </c>
      <c r="F539" s="384" t="s">
        <v>396</v>
      </c>
      <c r="G539" s="392"/>
    </row>
    <row r="540" spans="3:7">
      <c r="C540" s="381" t="s">
        <v>235</v>
      </c>
      <c r="D540" s="382" t="s">
        <v>235</v>
      </c>
      <c r="E540" s="383" t="s">
        <v>331</v>
      </c>
      <c r="F540" s="384" t="s">
        <v>332</v>
      </c>
      <c r="G540" s="385">
        <v>6936.58</v>
      </c>
    </row>
    <row r="541" spans="3:7">
      <c r="C541" s="381" t="s">
        <v>235</v>
      </c>
      <c r="D541" s="382" t="s">
        <v>235</v>
      </c>
      <c r="E541" s="391" t="s">
        <v>383</v>
      </c>
      <c r="F541" s="384" t="s">
        <v>384</v>
      </c>
      <c r="G541" s="392"/>
    </row>
    <row r="542" spans="3:7">
      <c r="C542" s="381" t="s">
        <v>235</v>
      </c>
      <c r="D542" s="382" t="s">
        <v>235</v>
      </c>
      <c r="E542" s="391" t="s">
        <v>441</v>
      </c>
      <c r="F542" s="384" t="s">
        <v>442</v>
      </c>
      <c r="G542" s="392"/>
    </row>
    <row r="543" spans="3:7">
      <c r="C543" s="381" t="s">
        <v>235</v>
      </c>
      <c r="D543" s="382" t="s">
        <v>235</v>
      </c>
      <c r="E543" s="383" t="s">
        <v>335</v>
      </c>
      <c r="F543" s="384" t="s">
        <v>336</v>
      </c>
      <c r="G543" s="392"/>
    </row>
    <row r="544" spans="3:7">
      <c r="C544" s="381" t="s">
        <v>235</v>
      </c>
      <c r="D544" s="382" t="s">
        <v>235</v>
      </c>
      <c r="E544" s="386" t="s">
        <v>337</v>
      </c>
      <c r="F544" s="387" t="s">
        <v>338</v>
      </c>
      <c r="G544" s="385">
        <v>6936.58</v>
      </c>
    </row>
    <row r="545" spans="3:7">
      <c r="C545" s="381" t="s">
        <v>235</v>
      </c>
      <c r="D545" s="382" t="s">
        <v>235</v>
      </c>
      <c r="E545" s="383" t="s">
        <v>339</v>
      </c>
      <c r="F545" s="384" t="s">
        <v>340</v>
      </c>
      <c r="G545" s="385">
        <v>8489.7999999999993</v>
      </c>
    </row>
    <row r="546" spans="3:7">
      <c r="C546" s="381" t="s">
        <v>235</v>
      </c>
      <c r="D546" s="382" t="s">
        <v>235</v>
      </c>
      <c r="E546" s="383" t="s">
        <v>660</v>
      </c>
      <c r="F546" s="384" t="s">
        <v>661</v>
      </c>
      <c r="G546" s="385">
        <v>49990</v>
      </c>
    </row>
    <row r="547" spans="3:7">
      <c r="C547" s="381" t="s">
        <v>235</v>
      </c>
      <c r="D547" s="382" t="s">
        <v>235</v>
      </c>
      <c r="E547" s="383" t="s">
        <v>341</v>
      </c>
      <c r="F547" s="384" t="s">
        <v>342</v>
      </c>
      <c r="G547" s="385">
        <v>22432.98</v>
      </c>
    </row>
    <row r="548" spans="3:7">
      <c r="C548" s="381" t="s">
        <v>235</v>
      </c>
      <c r="D548" s="382" t="s">
        <v>235</v>
      </c>
      <c r="E548" s="383" t="s">
        <v>627</v>
      </c>
      <c r="F548" s="384" t="s">
        <v>628</v>
      </c>
      <c r="G548" s="385">
        <v>4974</v>
      </c>
    </row>
    <row r="549" spans="3:7">
      <c r="C549" s="381" t="s">
        <v>235</v>
      </c>
      <c r="D549" s="382" t="s">
        <v>235</v>
      </c>
      <c r="E549" s="383" t="s">
        <v>413</v>
      </c>
      <c r="F549" s="384" t="s">
        <v>414</v>
      </c>
      <c r="G549" s="385">
        <v>900</v>
      </c>
    </row>
    <row r="550" spans="3:7">
      <c r="C550" s="381" t="s">
        <v>235</v>
      </c>
      <c r="D550" s="382" t="s">
        <v>235</v>
      </c>
      <c r="E550" s="383" t="s">
        <v>343</v>
      </c>
      <c r="F550" s="384" t="s">
        <v>344</v>
      </c>
      <c r="G550" s="385">
        <v>15454.99</v>
      </c>
    </row>
    <row r="551" spans="3:7">
      <c r="C551" s="381" t="s">
        <v>235</v>
      </c>
      <c r="D551" s="382" t="s">
        <v>235</v>
      </c>
      <c r="E551" s="383" t="s">
        <v>345</v>
      </c>
      <c r="F551" s="384" t="s">
        <v>346</v>
      </c>
      <c r="G551" s="385">
        <v>7312.93</v>
      </c>
    </row>
    <row r="552" spans="3:7">
      <c r="C552" s="381" t="s">
        <v>235</v>
      </c>
      <c r="D552" s="382" t="s">
        <v>235</v>
      </c>
      <c r="E552" s="383" t="s">
        <v>347</v>
      </c>
      <c r="F552" s="384" t="s">
        <v>348</v>
      </c>
      <c r="G552" s="385">
        <v>4890.07</v>
      </c>
    </row>
    <row r="553" spans="3:7">
      <c r="C553" s="381" t="s">
        <v>235</v>
      </c>
      <c r="D553" s="382" t="s">
        <v>235</v>
      </c>
      <c r="E553" s="383" t="s">
        <v>377</v>
      </c>
      <c r="F553" s="384" t="s">
        <v>378</v>
      </c>
      <c r="G553" s="385">
        <v>2625</v>
      </c>
    </row>
    <row r="554" spans="3:7">
      <c r="C554" s="381" t="s">
        <v>235</v>
      </c>
      <c r="D554" s="382" t="s">
        <v>235</v>
      </c>
      <c r="E554" s="386" t="s">
        <v>349</v>
      </c>
      <c r="F554" s="387" t="s">
        <v>350</v>
      </c>
      <c r="G554" s="385">
        <v>117069.77</v>
      </c>
    </row>
    <row r="555" spans="3:7">
      <c r="C555" s="381" t="s">
        <v>235</v>
      </c>
      <c r="D555" s="382" t="s">
        <v>235</v>
      </c>
      <c r="E555" s="391" t="s">
        <v>599</v>
      </c>
      <c r="F555" s="384" t="s">
        <v>600</v>
      </c>
      <c r="G555" s="385">
        <v>995574.24</v>
      </c>
    </row>
    <row r="556" spans="3:7">
      <c r="C556" s="381" t="s">
        <v>235</v>
      </c>
      <c r="D556" s="382" t="s">
        <v>235</v>
      </c>
      <c r="E556" s="391" t="s">
        <v>375</v>
      </c>
      <c r="F556" s="384" t="s">
        <v>376</v>
      </c>
      <c r="G556" s="385">
        <v>2024227.97</v>
      </c>
    </row>
    <row r="557" spans="3:7">
      <c r="C557" s="381" t="s">
        <v>235</v>
      </c>
      <c r="D557" s="382" t="s">
        <v>235</v>
      </c>
      <c r="E557" s="391" t="s">
        <v>417</v>
      </c>
      <c r="F557" s="384" t="s">
        <v>418</v>
      </c>
      <c r="G557" s="392"/>
    </row>
    <row r="558" spans="3:7">
      <c r="C558" s="381" t="s">
        <v>235</v>
      </c>
      <c r="D558" s="382" t="s">
        <v>235</v>
      </c>
      <c r="E558" s="391" t="s">
        <v>353</v>
      </c>
      <c r="F558" s="384" t="s">
        <v>354</v>
      </c>
      <c r="G558" s="385">
        <v>33000</v>
      </c>
    </row>
    <row r="559" spans="3:7">
      <c r="C559" s="381" t="s">
        <v>235</v>
      </c>
      <c r="D559" s="382" t="s">
        <v>235</v>
      </c>
      <c r="E559" s="391" t="s">
        <v>355</v>
      </c>
      <c r="F559" s="384" t="s">
        <v>356</v>
      </c>
      <c r="G559" s="385">
        <v>52511.08</v>
      </c>
    </row>
    <row r="560" spans="3:7">
      <c r="C560" s="381" t="s">
        <v>235</v>
      </c>
      <c r="D560" s="382" t="s">
        <v>235</v>
      </c>
      <c r="E560" s="391" t="s">
        <v>601</v>
      </c>
      <c r="F560" s="384" t="s">
        <v>602</v>
      </c>
      <c r="G560" s="385">
        <v>806872.62</v>
      </c>
    </row>
    <row r="561" spans="3:7">
      <c r="C561" s="381" t="s">
        <v>235</v>
      </c>
      <c r="D561" s="382" t="s">
        <v>235</v>
      </c>
      <c r="E561" s="391" t="s">
        <v>662</v>
      </c>
      <c r="F561" s="384" t="s">
        <v>663</v>
      </c>
      <c r="G561" s="392"/>
    </row>
    <row r="562" spans="3:7">
      <c r="C562" s="381" t="s">
        <v>235</v>
      </c>
      <c r="D562" s="382" t="s">
        <v>235</v>
      </c>
      <c r="E562" s="383" t="s">
        <v>357</v>
      </c>
      <c r="F562" s="384" t="s">
        <v>358</v>
      </c>
      <c r="G562" s="385">
        <v>3912185.91</v>
      </c>
    </row>
    <row r="563" spans="3:7">
      <c r="C563" s="381" t="s">
        <v>235</v>
      </c>
      <c r="D563" s="382" t="s">
        <v>235</v>
      </c>
      <c r="E563" s="391" t="s">
        <v>361</v>
      </c>
      <c r="F563" s="384" t="s">
        <v>362</v>
      </c>
      <c r="G563" s="385">
        <v>2892</v>
      </c>
    </row>
    <row r="564" spans="3:7">
      <c r="C564" s="381" t="s">
        <v>235</v>
      </c>
      <c r="D564" s="382" t="s">
        <v>235</v>
      </c>
      <c r="E564" s="391" t="s">
        <v>419</v>
      </c>
      <c r="F564" s="384" t="s">
        <v>420</v>
      </c>
      <c r="G564" s="392"/>
    </row>
    <row r="565" spans="3:7">
      <c r="C565" s="381" t="s">
        <v>235</v>
      </c>
      <c r="D565" s="382" t="s">
        <v>235</v>
      </c>
      <c r="E565" s="383" t="s">
        <v>363</v>
      </c>
      <c r="F565" s="384" t="s">
        <v>364</v>
      </c>
      <c r="G565" s="385">
        <v>2892</v>
      </c>
    </row>
    <row r="566" spans="3:7">
      <c r="C566" s="381" t="s">
        <v>235</v>
      </c>
      <c r="D566" s="382" t="s">
        <v>235</v>
      </c>
      <c r="E566" s="391" t="s">
        <v>407</v>
      </c>
      <c r="F566" s="384" t="s">
        <v>408</v>
      </c>
      <c r="G566" s="392"/>
    </row>
    <row r="567" spans="3:7">
      <c r="C567" s="381" t="s">
        <v>235</v>
      </c>
      <c r="D567" s="382" t="s">
        <v>235</v>
      </c>
      <c r="E567" s="391" t="s">
        <v>365</v>
      </c>
      <c r="F567" s="384" t="s">
        <v>366</v>
      </c>
      <c r="G567" s="385">
        <v>31796</v>
      </c>
    </row>
    <row r="568" spans="3:7">
      <c r="C568" s="381" t="s">
        <v>235</v>
      </c>
      <c r="D568" s="382" t="s">
        <v>235</v>
      </c>
      <c r="E568" s="383" t="s">
        <v>367</v>
      </c>
      <c r="F568" s="384" t="s">
        <v>368</v>
      </c>
      <c r="G568" s="385">
        <v>31796</v>
      </c>
    </row>
    <row r="569" spans="3:7">
      <c r="C569" s="381" t="s">
        <v>235</v>
      </c>
      <c r="D569" s="382" t="s">
        <v>235</v>
      </c>
      <c r="E569" s="386" t="s">
        <v>369</v>
      </c>
      <c r="F569" s="387" t="s">
        <v>370</v>
      </c>
      <c r="G569" s="385">
        <v>3946873.91</v>
      </c>
    </row>
    <row r="570" spans="3:7">
      <c r="C570" s="381" t="s">
        <v>235</v>
      </c>
      <c r="D570" s="382" t="s">
        <v>235</v>
      </c>
      <c r="E570" s="383" t="s">
        <v>664</v>
      </c>
      <c r="F570" s="384" t="s">
        <v>665</v>
      </c>
      <c r="G570" s="385">
        <v>1492.56</v>
      </c>
    </row>
    <row r="571" spans="3:7">
      <c r="C571" s="381" t="s">
        <v>235</v>
      </c>
      <c r="D571" s="382" t="s">
        <v>235</v>
      </c>
      <c r="E571" s="386" t="s">
        <v>605</v>
      </c>
      <c r="F571" s="387" t="s">
        <v>606</v>
      </c>
      <c r="G571" s="385">
        <v>1492.56</v>
      </c>
    </row>
    <row r="572" spans="3:7">
      <c r="C572" s="381" t="s">
        <v>235</v>
      </c>
      <c r="D572" s="382" t="s">
        <v>235</v>
      </c>
      <c r="E572" s="383" t="s">
        <v>371</v>
      </c>
      <c r="F572" s="384" t="s">
        <v>372</v>
      </c>
      <c r="G572" s="385">
        <v>4243.75</v>
      </c>
    </row>
    <row r="573" spans="3:7">
      <c r="C573" s="381" t="s">
        <v>235</v>
      </c>
      <c r="D573" s="382" t="s">
        <v>235</v>
      </c>
      <c r="E573" s="386" t="s">
        <v>373</v>
      </c>
      <c r="F573" s="387" t="s">
        <v>374</v>
      </c>
      <c r="G573" s="385">
        <v>4243.75</v>
      </c>
    </row>
    <row r="574" spans="3:7">
      <c r="C574" s="381" t="s">
        <v>235</v>
      </c>
      <c r="D574" s="382" t="s">
        <v>235</v>
      </c>
      <c r="E574" s="381" t="s">
        <v>240</v>
      </c>
      <c r="F574" s="382" t="s">
        <v>241</v>
      </c>
      <c r="G574" s="385">
        <v>31730432.010000002</v>
      </c>
    </row>
    <row r="575" spans="3:7">
      <c r="C575" s="381" t="s">
        <v>235</v>
      </c>
      <c r="D575" s="382" t="s">
        <v>235</v>
      </c>
      <c r="E575" s="388" t="s">
        <v>242</v>
      </c>
      <c r="F575" s="389" t="s">
        <v>243</v>
      </c>
      <c r="G575" s="385">
        <v>31730432.010000002</v>
      </c>
    </row>
    <row r="576" spans="3:7">
      <c r="C576" s="381" t="s">
        <v>666</v>
      </c>
      <c r="D576" s="382" t="s">
        <v>153</v>
      </c>
      <c r="E576" s="390" t="s">
        <v>244</v>
      </c>
      <c r="F576" s="384" t="s">
        <v>245</v>
      </c>
      <c r="G576" s="385">
        <v>4681592.8600000003</v>
      </c>
    </row>
    <row r="577" spans="3:7">
      <c r="C577" s="381" t="s">
        <v>235</v>
      </c>
      <c r="D577" s="382" t="s">
        <v>235</v>
      </c>
      <c r="E577" s="390" t="s">
        <v>246</v>
      </c>
      <c r="F577" s="384" t="s">
        <v>247</v>
      </c>
      <c r="G577" s="385">
        <v>3900053.56</v>
      </c>
    </row>
    <row r="578" spans="3:7">
      <c r="C578" s="381" t="s">
        <v>235</v>
      </c>
      <c r="D578" s="382" t="s">
        <v>235</v>
      </c>
      <c r="E578" s="390" t="s">
        <v>387</v>
      </c>
      <c r="F578" s="384" t="s">
        <v>388</v>
      </c>
      <c r="G578" s="392"/>
    </row>
    <row r="579" spans="3:7">
      <c r="C579" s="381" t="s">
        <v>235</v>
      </c>
      <c r="D579" s="382" t="s">
        <v>235</v>
      </c>
      <c r="E579" s="390" t="s">
        <v>421</v>
      </c>
      <c r="F579" s="384" t="s">
        <v>422</v>
      </c>
      <c r="G579" s="392"/>
    </row>
    <row r="580" spans="3:7">
      <c r="C580" s="381" t="s">
        <v>235</v>
      </c>
      <c r="D580" s="382" t="s">
        <v>235</v>
      </c>
      <c r="E580" s="391" t="s">
        <v>248</v>
      </c>
      <c r="F580" s="384" t="s">
        <v>249</v>
      </c>
      <c r="G580" s="385">
        <v>8581646.4199999999</v>
      </c>
    </row>
    <row r="581" spans="3:7">
      <c r="C581" s="381" t="s">
        <v>235</v>
      </c>
      <c r="D581" s="382" t="s">
        <v>235</v>
      </c>
      <c r="E581" s="390" t="s">
        <v>548</v>
      </c>
      <c r="F581" s="384" t="s">
        <v>511</v>
      </c>
      <c r="G581" s="385">
        <v>114556.53</v>
      </c>
    </row>
    <row r="582" spans="3:7">
      <c r="C582" s="381" t="s">
        <v>235</v>
      </c>
      <c r="D582" s="382" t="s">
        <v>235</v>
      </c>
      <c r="E582" s="390" t="s">
        <v>431</v>
      </c>
      <c r="F582" s="384" t="s">
        <v>432</v>
      </c>
      <c r="G582" s="392"/>
    </row>
    <row r="583" spans="3:7">
      <c r="C583" s="381" t="s">
        <v>235</v>
      </c>
      <c r="D583" s="382" t="s">
        <v>235</v>
      </c>
      <c r="E583" s="390" t="s">
        <v>423</v>
      </c>
      <c r="F583" s="384" t="s">
        <v>424</v>
      </c>
      <c r="G583" s="392"/>
    </row>
    <row r="584" spans="3:7">
      <c r="C584" s="381" t="s">
        <v>235</v>
      </c>
      <c r="D584" s="382" t="s">
        <v>235</v>
      </c>
      <c r="E584" s="391" t="s">
        <v>250</v>
      </c>
      <c r="F584" s="384" t="s">
        <v>251</v>
      </c>
      <c r="G584" s="385">
        <v>114556.53</v>
      </c>
    </row>
    <row r="585" spans="3:7">
      <c r="C585" s="381" t="s">
        <v>235</v>
      </c>
      <c r="D585" s="382" t="s">
        <v>235</v>
      </c>
      <c r="E585" s="390" t="s">
        <v>425</v>
      </c>
      <c r="F585" s="384" t="s">
        <v>426</v>
      </c>
      <c r="G585" s="392"/>
    </row>
    <row r="586" spans="3:7">
      <c r="C586" s="381" t="s">
        <v>235</v>
      </c>
      <c r="D586" s="382" t="s">
        <v>235</v>
      </c>
      <c r="E586" s="390" t="s">
        <v>252</v>
      </c>
      <c r="F586" s="384" t="s">
        <v>253</v>
      </c>
      <c r="G586" s="385">
        <v>27995</v>
      </c>
    </row>
    <row r="587" spans="3:7">
      <c r="C587" s="381" t="s">
        <v>235</v>
      </c>
      <c r="D587" s="382" t="s">
        <v>235</v>
      </c>
      <c r="E587" s="390" t="s">
        <v>549</v>
      </c>
      <c r="F587" s="384" t="s">
        <v>550</v>
      </c>
      <c r="G587" s="392"/>
    </row>
    <row r="588" spans="3:7">
      <c r="C588" s="381" t="s">
        <v>235</v>
      </c>
      <c r="D588" s="382" t="s">
        <v>235</v>
      </c>
      <c r="E588" s="390" t="s">
        <v>667</v>
      </c>
      <c r="F588" s="384" t="s">
        <v>668</v>
      </c>
      <c r="G588" s="392"/>
    </row>
    <row r="589" spans="3:7">
      <c r="C589" s="381" t="s">
        <v>235</v>
      </c>
      <c r="D589" s="382" t="s">
        <v>235</v>
      </c>
      <c r="E589" s="390" t="s">
        <v>254</v>
      </c>
      <c r="F589" s="384" t="s">
        <v>255</v>
      </c>
      <c r="G589" s="392"/>
    </row>
    <row r="590" spans="3:7">
      <c r="C590" s="381" t="s">
        <v>235</v>
      </c>
      <c r="D590" s="382" t="s">
        <v>235</v>
      </c>
      <c r="E590" s="390" t="s">
        <v>403</v>
      </c>
      <c r="F590" s="384" t="s">
        <v>404</v>
      </c>
      <c r="G590" s="392"/>
    </row>
    <row r="591" spans="3:7">
      <c r="C591" s="381" t="s">
        <v>235</v>
      </c>
      <c r="D591" s="382" t="s">
        <v>235</v>
      </c>
      <c r="E591" s="390" t="s">
        <v>256</v>
      </c>
      <c r="F591" s="384" t="s">
        <v>257</v>
      </c>
      <c r="G591" s="392"/>
    </row>
    <row r="592" spans="3:7">
      <c r="C592" s="381" t="s">
        <v>235</v>
      </c>
      <c r="D592" s="382" t="s">
        <v>235</v>
      </c>
      <c r="E592" s="390" t="s">
        <v>379</v>
      </c>
      <c r="F592" s="384" t="s">
        <v>255</v>
      </c>
      <c r="G592" s="392"/>
    </row>
    <row r="593" spans="3:7">
      <c r="C593" s="381" t="s">
        <v>235</v>
      </c>
      <c r="D593" s="382" t="s">
        <v>235</v>
      </c>
      <c r="E593" s="391" t="s">
        <v>258</v>
      </c>
      <c r="F593" s="384" t="s">
        <v>259</v>
      </c>
      <c r="G593" s="385">
        <v>27995</v>
      </c>
    </row>
    <row r="594" spans="3:7">
      <c r="C594" s="381" t="s">
        <v>235</v>
      </c>
      <c r="D594" s="382" t="s">
        <v>235</v>
      </c>
      <c r="E594" s="383" t="s">
        <v>260</v>
      </c>
      <c r="F594" s="384" t="s">
        <v>261</v>
      </c>
      <c r="G594" s="385">
        <v>8724197.9499999993</v>
      </c>
    </row>
    <row r="595" spans="3:7">
      <c r="C595" s="381" t="s">
        <v>235</v>
      </c>
      <c r="D595" s="382" t="s">
        <v>235</v>
      </c>
      <c r="E595" s="390" t="s">
        <v>262</v>
      </c>
      <c r="F595" s="384" t="s">
        <v>263</v>
      </c>
      <c r="G595" s="385">
        <v>1345602.21</v>
      </c>
    </row>
    <row r="596" spans="3:7">
      <c r="C596" s="381" t="s">
        <v>235</v>
      </c>
      <c r="D596" s="382" t="s">
        <v>235</v>
      </c>
      <c r="E596" s="390" t="s">
        <v>264</v>
      </c>
      <c r="F596" s="384" t="s">
        <v>265</v>
      </c>
      <c r="G596" s="385">
        <v>493444.72</v>
      </c>
    </row>
    <row r="597" spans="3:7">
      <c r="C597" s="381" t="s">
        <v>235</v>
      </c>
      <c r="D597" s="382" t="s">
        <v>235</v>
      </c>
      <c r="E597" s="390" t="s">
        <v>266</v>
      </c>
      <c r="F597" s="384" t="s">
        <v>267</v>
      </c>
      <c r="G597" s="385">
        <v>-975733.26</v>
      </c>
    </row>
    <row r="598" spans="3:7">
      <c r="C598" s="381" t="s">
        <v>235</v>
      </c>
      <c r="D598" s="382" t="s">
        <v>235</v>
      </c>
      <c r="E598" s="390" t="s">
        <v>268</v>
      </c>
      <c r="F598" s="384" t="s">
        <v>269</v>
      </c>
      <c r="G598" s="392"/>
    </row>
    <row r="599" spans="3:7">
      <c r="C599" s="381" t="s">
        <v>235</v>
      </c>
      <c r="D599" s="382" t="s">
        <v>235</v>
      </c>
      <c r="E599" s="390" t="s">
        <v>270</v>
      </c>
      <c r="F599" s="384" t="s">
        <v>271</v>
      </c>
      <c r="G599" s="392"/>
    </row>
    <row r="600" spans="3:7">
      <c r="C600" s="381" t="s">
        <v>235</v>
      </c>
      <c r="D600" s="382" t="s">
        <v>235</v>
      </c>
      <c r="E600" s="390" t="s">
        <v>272</v>
      </c>
      <c r="F600" s="384" t="s">
        <v>273</v>
      </c>
      <c r="G600" s="392"/>
    </row>
    <row r="601" spans="3:7">
      <c r="C601" s="381" t="s">
        <v>235</v>
      </c>
      <c r="D601" s="382" t="s">
        <v>235</v>
      </c>
      <c r="E601" s="391" t="s">
        <v>274</v>
      </c>
      <c r="F601" s="384" t="s">
        <v>275</v>
      </c>
      <c r="G601" s="385">
        <v>863313.67</v>
      </c>
    </row>
    <row r="602" spans="3:7">
      <c r="C602" s="381" t="s">
        <v>235</v>
      </c>
      <c r="D602" s="382" t="s">
        <v>235</v>
      </c>
      <c r="E602" s="390" t="s">
        <v>276</v>
      </c>
      <c r="F602" s="384" t="s">
        <v>277</v>
      </c>
      <c r="G602" s="385">
        <v>664786.18000000005</v>
      </c>
    </row>
    <row r="603" spans="3:7">
      <c r="C603" s="381" t="s">
        <v>235</v>
      </c>
      <c r="D603" s="382" t="s">
        <v>235</v>
      </c>
      <c r="E603" s="390" t="s">
        <v>278</v>
      </c>
      <c r="F603" s="384" t="s">
        <v>279</v>
      </c>
      <c r="G603" s="392"/>
    </row>
    <row r="604" spans="3:7">
      <c r="C604" s="381" t="s">
        <v>235</v>
      </c>
      <c r="D604" s="382" t="s">
        <v>235</v>
      </c>
      <c r="E604" s="391" t="s">
        <v>280</v>
      </c>
      <c r="F604" s="384" t="s">
        <v>281</v>
      </c>
      <c r="G604" s="385">
        <v>664786.18000000005</v>
      </c>
    </row>
    <row r="605" spans="3:7">
      <c r="C605" s="381" t="s">
        <v>235</v>
      </c>
      <c r="D605" s="382" t="s">
        <v>235</v>
      </c>
      <c r="E605" s="390" t="s">
        <v>282</v>
      </c>
      <c r="F605" s="384" t="s">
        <v>283</v>
      </c>
      <c r="G605" s="385">
        <v>65221.56</v>
      </c>
    </row>
    <row r="606" spans="3:7">
      <c r="C606" s="381" t="s">
        <v>235</v>
      </c>
      <c r="D606" s="382" t="s">
        <v>235</v>
      </c>
      <c r="E606" s="390" t="s">
        <v>284</v>
      </c>
      <c r="F606" s="384" t="s">
        <v>285</v>
      </c>
      <c r="G606" s="392"/>
    </row>
    <row r="607" spans="3:7">
      <c r="C607" s="381" t="s">
        <v>235</v>
      </c>
      <c r="D607" s="382" t="s">
        <v>235</v>
      </c>
      <c r="E607" s="391" t="s">
        <v>286</v>
      </c>
      <c r="F607" s="384" t="s">
        <v>287</v>
      </c>
      <c r="G607" s="385">
        <v>65221.56</v>
      </c>
    </row>
    <row r="608" spans="3:7">
      <c r="C608" s="381" t="s">
        <v>235</v>
      </c>
      <c r="D608" s="382" t="s">
        <v>235</v>
      </c>
      <c r="E608" s="383" t="s">
        <v>288</v>
      </c>
      <c r="F608" s="384" t="s">
        <v>289</v>
      </c>
      <c r="G608" s="385">
        <v>1593321.41</v>
      </c>
    </row>
    <row r="609" spans="3:7">
      <c r="C609" s="381" t="s">
        <v>235</v>
      </c>
      <c r="D609" s="382" t="s">
        <v>235</v>
      </c>
      <c r="E609" s="386" t="s">
        <v>290</v>
      </c>
      <c r="F609" s="387" t="s">
        <v>291</v>
      </c>
      <c r="G609" s="385">
        <v>10317519.359999999</v>
      </c>
    </row>
    <row r="610" spans="3:7">
      <c r="C610" s="381" t="s">
        <v>235</v>
      </c>
      <c r="D610" s="382" t="s">
        <v>235</v>
      </c>
      <c r="E610" s="391" t="s">
        <v>292</v>
      </c>
      <c r="F610" s="384" t="s">
        <v>293</v>
      </c>
      <c r="G610" s="385">
        <v>35464.85</v>
      </c>
    </row>
    <row r="611" spans="3:7">
      <c r="C611" s="381" t="s">
        <v>235</v>
      </c>
      <c r="D611" s="382" t="s">
        <v>235</v>
      </c>
      <c r="E611" s="391" t="s">
        <v>294</v>
      </c>
      <c r="F611" s="384" t="s">
        <v>295</v>
      </c>
      <c r="G611" s="385">
        <v>35698.01</v>
      </c>
    </row>
    <row r="612" spans="3:7">
      <c r="C612" s="381" t="s">
        <v>235</v>
      </c>
      <c r="D612" s="382" t="s">
        <v>235</v>
      </c>
      <c r="E612" s="391" t="s">
        <v>296</v>
      </c>
      <c r="F612" s="384" t="s">
        <v>297</v>
      </c>
      <c r="G612" s="385">
        <v>1644.78</v>
      </c>
    </row>
    <row r="613" spans="3:7">
      <c r="C613" s="381" t="s">
        <v>235</v>
      </c>
      <c r="D613" s="382" t="s">
        <v>235</v>
      </c>
      <c r="E613" s="391" t="s">
        <v>298</v>
      </c>
      <c r="F613" s="384" t="s">
        <v>299</v>
      </c>
      <c r="G613" s="385">
        <v>31908.06</v>
      </c>
    </row>
    <row r="614" spans="3:7">
      <c r="C614" s="381" t="s">
        <v>235</v>
      </c>
      <c r="D614" s="382" t="s">
        <v>235</v>
      </c>
      <c r="E614" s="391" t="s">
        <v>300</v>
      </c>
      <c r="F614" s="384" t="s">
        <v>301</v>
      </c>
      <c r="G614" s="385">
        <v>39155.050000000003</v>
      </c>
    </row>
    <row r="615" spans="3:7">
      <c r="C615" s="381" t="s">
        <v>235</v>
      </c>
      <c r="D615" s="382" t="s">
        <v>235</v>
      </c>
      <c r="E615" s="391" t="s">
        <v>302</v>
      </c>
      <c r="F615" s="384" t="s">
        <v>303</v>
      </c>
      <c r="G615" s="392"/>
    </row>
    <row r="616" spans="3:7">
      <c r="C616" s="381" t="s">
        <v>235</v>
      </c>
      <c r="D616" s="382" t="s">
        <v>235</v>
      </c>
      <c r="E616" s="391" t="s">
        <v>304</v>
      </c>
      <c r="F616" s="384" t="s">
        <v>305</v>
      </c>
      <c r="G616" s="385">
        <v>22199.17</v>
      </c>
    </row>
    <row r="617" spans="3:7">
      <c r="C617" s="381" t="s">
        <v>235</v>
      </c>
      <c r="D617" s="382" t="s">
        <v>235</v>
      </c>
      <c r="E617" s="391" t="s">
        <v>306</v>
      </c>
      <c r="F617" s="384" t="s">
        <v>307</v>
      </c>
      <c r="G617" s="385">
        <v>3552.86</v>
      </c>
    </row>
    <row r="618" spans="3:7">
      <c r="C618" s="381" t="s">
        <v>235</v>
      </c>
      <c r="D618" s="382" t="s">
        <v>235</v>
      </c>
      <c r="E618" s="391" t="s">
        <v>308</v>
      </c>
      <c r="F618" s="384" t="s">
        <v>309</v>
      </c>
      <c r="G618" s="385">
        <v>4620.76</v>
      </c>
    </row>
    <row r="619" spans="3:7">
      <c r="C619" s="381" t="s">
        <v>235</v>
      </c>
      <c r="D619" s="382" t="s">
        <v>235</v>
      </c>
      <c r="E619" s="391" t="s">
        <v>310</v>
      </c>
      <c r="F619" s="384" t="s">
        <v>311</v>
      </c>
      <c r="G619" s="385">
        <v>11740.22</v>
      </c>
    </row>
    <row r="620" spans="3:7">
      <c r="C620" s="381" t="s">
        <v>235</v>
      </c>
      <c r="D620" s="382" t="s">
        <v>235</v>
      </c>
      <c r="E620" s="391" t="s">
        <v>583</v>
      </c>
      <c r="F620" s="384" t="s">
        <v>584</v>
      </c>
      <c r="G620" s="392"/>
    </row>
    <row r="621" spans="3:7">
      <c r="C621" s="381" t="s">
        <v>235</v>
      </c>
      <c r="D621" s="382" t="s">
        <v>235</v>
      </c>
      <c r="E621" s="391" t="s">
        <v>312</v>
      </c>
      <c r="F621" s="384" t="s">
        <v>313</v>
      </c>
      <c r="G621" s="385">
        <v>6436.1</v>
      </c>
    </row>
    <row r="622" spans="3:7">
      <c r="C622" s="381" t="s">
        <v>235</v>
      </c>
      <c r="D622" s="382" t="s">
        <v>235</v>
      </c>
      <c r="E622" s="391" t="s">
        <v>611</v>
      </c>
      <c r="F622" s="384" t="s">
        <v>612</v>
      </c>
      <c r="G622" s="385">
        <v>334.68</v>
      </c>
    </row>
    <row r="623" spans="3:7">
      <c r="C623" s="381" t="s">
        <v>235</v>
      </c>
      <c r="D623" s="382" t="s">
        <v>235</v>
      </c>
      <c r="E623" s="383" t="s">
        <v>314</v>
      </c>
      <c r="F623" s="384" t="s">
        <v>315</v>
      </c>
      <c r="G623" s="385">
        <v>192754.54</v>
      </c>
    </row>
    <row r="624" spans="3:7">
      <c r="C624" s="381" t="s">
        <v>235</v>
      </c>
      <c r="D624" s="382" t="s">
        <v>235</v>
      </c>
      <c r="E624" s="386" t="s">
        <v>316</v>
      </c>
      <c r="F624" s="387" t="s">
        <v>315</v>
      </c>
      <c r="G624" s="385">
        <v>192754.54</v>
      </c>
    </row>
    <row r="625" spans="3:7">
      <c r="C625" s="381" t="s">
        <v>235</v>
      </c>
      <c r="D625" s="382" t="s">
        <v>235</v>
      </c>
      <c r="E625" s="383" t="s">
        <v>587</v>
      </c>
      <c r="F625" s="384" t="s">
        <v>588</v>
      </c>
      <c r="G625" s="392"/>
    </row>
    <row r="626" spans="3:7">
      <c r="C626" s="381" t="s">
        <v>235</v>
      </c>
      <c r="D626" s="382" t="s">
        <v>235</v>
      </c>
      <c r="E626" s="383" t="s">
        <v>317</v>
      </c>
      <c r="F626" s="384" t="s">
        <v>318</v>
      </c>
      <c r="G626" s="385">
        <v>419953</v>
      </c>
    </row>
    <row r="627" spans="3:7">
      <c r="C627" s="381" t="s">
        <v>235</v>
      </c>
      <c r="D627" s="382" t="s">
        <v>235</v>
      </c>
      <c r="E627" s="383" t="s">
        <v>589</v>
      </c>
      <c r="F627" s="384" t="s">
        <v>590</v>
      </c>
      <c r="G627" s="392"/>
    </row>
    <row r="628" spans="3:7">
      <c r="C628" s="381" t="s">
        <v>235</v>
      </c>
      <c r="D628" s="382" t="s">
        <v>235</v>
      </c>
      <c r="E628" s="383" t="s">
        <v>319</v>
      </c>
      <c r="F628" s="384" t="s">
        <v>320</v>
      </c>
      <c r="G628" s="385">
        <v>1229076.04</v>
      </c>
    </row>
    <row r="629" spans="3:7">
      <c r="C629" s="381" t="s">
        <v>235</v>
      </c>
      <c r="D629" s="382" t="s">
        <v>235</v>
      </c>
      <c r="E629" s="383" t="s">
        <v>593</v>
      </c>
      <c r="F629" s="384" t="s">
        <v>594</v>
      </c>
      <c r="G629" s="385">
        <v>-38244</v>
      </c>
    </row>
    <row r="630" spans="3:7">
      <c r="C630" s="381" t="s">
        <v>235</v>
      </c>
      <c r="D630" s="382" t="s">
        <v>235</v>
      </c>
      <c r="E630" s="386" t="s">
        <v>321</v>
      </c>
      <c r="F630" s="387" t="s">
        <v>322</v>
      </c>
      <c r="G630" s="385">
        <v>1610785.04</v>
      </c>
    </row>
    <row r="631" spans="3:7">
      <c r="C631" s="381" t="s">
        <v>235</v>
      </c>
      <c r="D631" s="382" t="s">
        <v>235</v>
      </c>
      <c r="E631" s="391" t="s">
        <v>323</v>
      </c>
      <c r="F631" s="384" t="s">
        <v>324</v>
      </c>
      <c r="G631" s="385">
        <v>214.54</v>
      </c>
    </row>
    <row r="632" spans="3:7">
      <c r="C632" s="381" t="s">
        <v>235</v>
      </c>
      <c r="D632" s="382" t="s">
        <v>235</v>
      </c>
      <c r="E632" s="391" t="s">
        <v>325</v>
      </c>
      <c r="F632" s="384" t="s">
        <v>326</v>
      </c>
      <c r="G632" s="392"/>
    </row>
    <row r="633" spans="3:7">
      <c r="C633" s="381" t="s">
        <v>235</v>
      </c>
      <c r="D633" s="382" t="s">
        <v>235</v>
      </c>
      <c r="E633" s="391" t="s">
        <v>427</v>
      </c>
      <c r="F633" s="384" t="s">
        <v>428</v>
      </c>
      <c r="G633" s="392"/>
    </row>
    <row r="634" spans="3:7">
      <c r="C634" s="381" t="s">
        <v>235</v>
      </c>
      <c r="D634" s="382" t="s">
        <v>235</v>
      </c>
      <c r="E634" s="391" t="s">
        <v>415</v>
      </c>
      <c r="F634" s="384" t="s">
        <v>416</v>
      </c>
      <c r="G634" s="392"/>
    </row>
    <row r="635" spans="3:7">
      <c r="C635" s="381" t="s">
        <v>235</v>
      </c>
      <c r="D635" s="382" t="s">
        <v>235</v>
      </c>
      <c r="E635" s="391" t="s">
        <v>381</v>
      </c>
      <c r="F635" s="384" t="s">
        <v>382</v>
      </c>
      <c r="G635" s="385">
        <v>6943.57</v>
      </c>
    </row>
    <row r="636" spans="3:7">
      <c r="C636" s="381" t="s">
        <v>235</v>
      </c>
      <c r="D636" s="382" t="s">
        <v>235</v>
      </c>
      <c r="E636" s="391" t="s">
        <v>395</v>
      </c>
      <c r="F636" s="384" t="s">
        <v>396</v>
      </c>
      <c r="G636" s="392"/>
    </row>
    <row r="637" spans="3:7">
      <c r="C637" s="381" t="s">
        <v>235</v>
      </c>
      <c r="D637" s="382" t="s">
        <v>235</v>
      </c>
      <c r="E637" s="391" t="s">
        <v>329</v>
      </c>
      <c r="F637" s="384" t="s">
        <v>330</v>
      </c>
      <c r="G637" s="392"/>
    </row>
    <row r="638" spans="3:7">
      <c r="C638" s="381" t="s">
        <v>235</v>
      </c>
      <c r="D638" s="382" t="s">
        <v>235</v>
      </c>
      <c r="E638" s="383" t="s">
        <v>331</v>
      </c>
      <c r="F638" s="384" t="s">
        <v>332</v>
      </c>
      <c r="G638" s="385">
        <v>7158.11</v>
      </c>
    </row>
    <row r="639" spans="3:7">
      <c r="C639" s="381" t="s">
        <v>235</v>
      </c>
      <c r="D639" s="382" t="s">
        <v>235</v>
      </c>
      <c r="E639" s="391" t="s">
        <v>383</v>
      </c>
      <c r="F639" s="384" t="s">
        <v>384</v>
      </c>
      <c r="G639" s="392"/>
    </row>
    <row r="640" spans="3:7">
      <c r="C640" s="381" t="s">
        <v>235</v>
      </c>
      <c r="D640" s="382" t="s">
        <v>235</v>
      </c>
      <c r="E640" s="391" t="s">
        <v>429</v>
      </c>
      <c r="F640" s="384" t="s">
        <v>430</v>
      </c>
      <c r="G640" s="385">
        <v>118716.84</v>
      </c>
    </row>
    <row r="641" spans="3:7">
      <c r="C641" s="381" t="s">
        <v>235</v>
      </c>
      <c r="D641" s="382" t="s">
        <v>235</v>
      </c>
      <c r="E641" s="383" t="s">
        <v>335</v>
      </c>
      <c r="F641" s="384" t="s">
        <v>336</v>
      </c>
      <c r="G641" s="385">
        <v>118716.84</v>
      </c>
    </row>
    <row r="642" spans="3:7">
      <c r="C642" s="381" t="s">
        <v>235</v>
      </c>
      <c r="D642" s="382" t="s">
        <v>235</v>
      </c>
      <c r="E642" s="386" t="s">
        <v>337</v>
      </c>
      <c r="F642" s="387" t="s">
        <v>338</v>
      </c>
      <c r="G642" s="385">
        <v>125874.95</v>
      </c>
    </row>
    <row r="643" spans="3:7">
      <c r="C643" s="381" t="s">
        <v>235</v>
      </c>
      <c r="D643" s="382" t="s">
        <v>235</v>
      </c>
      <c r="E643" s="383" t="s">
        <v>389</v>
      </c>
      <c r="F643" s="384" t="s">
        <v>390</v>
      </c>
      <c r="G643" s="392"/>
    </row>
    <row r="644" spans="3:7">
      <c r="C644" s="381" t="s">
        <v>235</v>
      </c>
      <c r="D644" s="382" t="s">
        <v>235</v>
      </c>
      <c r="E644" s="386" t="s">
        <v>391</v>
      </c>
      <c r="F644" s="387" t="s">
        <v>392</v>
      </c>
      <c r="G644" s="392"/>
    </row>
    <row r="645" spans="3:7">
      <c r="C645" s="381" t="s">
        <v>235</v>
      </c>
      <c r="D645" s="382" t="s">
        <v>235</v>
      </c>
      <c r="E645" s="383" t="s">
        <v>339</v>
      </c>
      <c r="F645" s="384" t="s">
        <v>340</v>
      </c>
      <c r="G645" s="392"/>
    </row>
    <row r="646" spans="3:7">
      <c r="C646" s="381" t="s">
        <v>235</v>
      </c>
      <c r="D646" s="382" t="s">
        <v>235</v>
      </c>
      <c r="E646" s="383" t="s">
        <v>341</v>
      </c>
      <c r="F646" s="384" t="s">
        <v>342</v>
      </c>
      <c r="G646" s="385">
        <v>25300.45</v>
      </c>
    </row>
    <row r="647" spans="3:7">
      <c r="C647" s="381" t="s">
        <v>235</v>
      </c>
      <c r="D647" s="382" t="s">
        <v>235</v>
      </c>
      <c r="E647" s="383" t="s">
        <v>627</v>
      </c>
      <c r="F647" s="384" t="s">
        <v>628</v>
      </c>
      <c r="G647" s="392"/>
    </row>
    <row r="648" spans="3:7">
      <c r="C648" s="381" t="s">
        <v>235</v>
      </c>
      <c r="D648" s="382" t="s">
        <v>235</v>
      </c>
      <c r="E648" s="383" t="s">
        <v>343</v>
      </c>
      <c r="F648" s="384" t="s">
        <v>344</v>
      </c>
      <c r="G648" s="385">
        <v>146264.85</v>
      </c>
    </row>
    <row r="649" spans="3:7">
      <c r="C649" s="381" t="s">
        <v>235</v>
      </c>
      <c r="D649" s="382" t="s">
        <v>235</v>
      </c>
      <c r="E649" s="383" t="s">
        <v>345</v>
      </c>
      <c r="F649" s="384" t="s">
        <v>346</v>
      </c>
      <c r="G649" s="385">
        <v>1253948.99</v>
      </c>
    </row>
    <row r="650" spans="3:7">
      <c r="C650" s="381" t="s">
        <v>235</v>
      </c>
      <c r="D650" s="382" t="s">
        <v>235</v>
      </c>
      <c r="E650" s="383" t="s">
        <v>347</v>
      </c>
      <c r="F650" s="384" t="s">
        <v>348</v>
      </c>
      <c r="G650" s="385">
        <v>11132021.050000001</v>
      </c>
    </row>
    <row r="651" spans="3:7">
      <c r="C651" s="381" t="s">
        <v>235</v>
      </c>
      <c r="D651" s="382" t="s">
        <v>235</v>
      </c>
      <c r="E651" s="383" t="s">
        <v>377</v>
      </c>
      <c r="F651" s="384" t="s">
        <v>378</v>
      </c>
      <c r="G651" s="392"/>
    </row>
    <row r="652" spans="3:7">
      <c r="C652" s="381" t="s">
        <v>235</v>
      </c>
      <c r="D652" s="382" t="s">
        <v>235</v>
      </c>
      <c r="E652" s="386" t="s">
        <v>349</v>
      </c>
      <c r="F652" s="387" t="s">
        <v>350</v>
      </c>
      <c r="G652" s="385">
        <v>12557535.34</v>
      </c>
    </row>
    <row r="653" spans="3:7">
      <c r="C653" s="381" t="s">
        <v>235</v>
      </c>
      <c r="D653" s="382" t="s">
        <v>235</v>
      </c>
      <c r="E653" s="391" t="s">
        <v>351</v>
      </c>
      <c r="F653" s="384" t="s">
        <v>352</v>
      </c>
      <c r="G653" s="385">
        <v>1821.42</v>
      </c>
    </row>
    <row r="654" spans="3:7">
      <c r="C654" s="381" t="s">
        <v>235</v>
      </c>
      <c r="D654" s="382" t="s">
        <v>235</v>
      </c>
      <c r="E654" s="391" t="s">
        <v>375</v>
      </c>
      <c r="F654" s="384" t="s">
        <v>376</v>
      </c>
      <c r="G654" s="385">
        <v>5707.86</v>
      </c>
    </row>
    <row r="655" spans="3:7">
      <c r="C655" s="381" t="s">
        <v>235</v>
      </c>
      <c r="D655" s="382" t="s">
        <v>235</v>
      </c>
      <c r="E655" s="391" t="s">
        <v>417</v>
      </c>
      <c r="F655" s="384" t="s">
        <v>418</v>
      </c>
      <c r="G655" s="392"/>
    </row>
    <row r="656" spans="3:7">
      <c r="C656" s="381" t="s">
        <v>235</v>
      </c>
      <c r="D656" s="382" t="s">
        <v>235</v>
      </c>
      <c r="E656" s="391" t="s">
        <v>353</v>
      </c>
      <c r="F656" s="384" t="s">
        <v>354</v>
      </c>
      <c r="G656" s="385">
        <v>28513.85</v>
      </c>
    </row>
    <row r="657" spans="3:7">
      <c r="C657" s="381" t="s">
        <v>235</v>
      </c>
      <c r="D657" s="382" t="s">
        <v>235</v>
      </c>
      <c r="E657" s="391" t="s">
        <v>601</v>
      </c>
      <c r="F657" s="384" t="s">
        <v>602</v>
      </c>
      <c r="G657" s="385">
        <v>315.60000000000002</v>
      </c>
    </row>
    <row r="658" spans="3:7">
      <c r="C658" s="381" t="s">
        <v>235</v>
      </c>
      <c r="D658" s="382" t="s">
        <v>235</v>
      </c>
      <c r="E658" s="383" t="s">
        <v>357</v>
      </c>
      <c r="F658" s="384" t="s">
        <v>358</v>
      </c>
      <c r="G658" s="385">
        <v>36358.730000000003</v>
      </c>
    </row>
    <row r="659" spans="3:7">
      <c r="C659" s="381" t="s">
        <v>235</v>
      </c>
      <c r="D659" s="382" t="s">
        <v>235</v>
      </c>
      <c r="E659" s="391" t="s">
        <v>359</v>
      </c>
      <c r="F659" s="384" t="s">
        <v>360</v>
      </c>
      <c r="G659" s="385">
        <v>53778.02</v>
      </c>
    </row>
    <row r="660" spans="3:7">
      <c r="C660" s="381" t="s">
        <v>235</v>
      </c>
      <c r="D660" s="382" t="s">
        <v>235</v>
      </c>
      <c r="E660" s="391" t="s">
        <v>361</v>
      </c>
      <c r="F660" s="384" t="s">
        <v>362</v>
      </c>
      <c r="G660" s="385">
        <v>3258.72</v>
      </c>
    </row>
    <row r="661" spans="3:7">
      <c r="C661" s="381" t="s">
        <v>235</v>
      </c>
      <c r="D661" s="382" t="s">
        <v>235</v>
      </c>
      <c r="E661" s="391" t="s">
        <v>419</v>
      </c>
      <c r="F661" s="384" t="s">
        <v>420</v>
      </c>
      <c r="G661" s="385">
        <v>1545825.22</v>
      </c>
    </row>
    <row r="662" spans="3:7">
      <c r="C662" s="381" t="s">
        <v>235</v>
      </c>
      <c r="D662" s="382" t="s">
        <v>235</v>
      </c>
      <c r="E662" s="383" t="s">
        <v>363</v>
      </c>
      <c r="F662" s="384" t="s">
        <v>364</v>
      </c>
      <c r="G662" s="385">
        <v>1602861.96</v>
      </c>
    </row>
    <row r="663" spans="3:7">
      <c r="C663" s="381" t="s">
        <v>235</v>
      </c>
      <c r="D663" s="382" t="s">
        <v>235</v>
      </c>
      <c r="E663" s="391" t="s">
        <v>617</v>
      </c>
      <c r="F663" s="384" t="s">
        <v>618</v>
      </c>
      <c r="G663" s="385">
        <v>18823.8</v>
      </c>
    </row>
    <row r="664" spans="3:7">
      <c r="C664" s="381" t="s">
        <v>235</v>
      </c>
      <c r="D664" s="382" t="s">
        <v>235</v>
      </c>
      <c r="E664" s="391" t="s">
        <v>407</v>
      </c>
      <c r="F664" s="384" t="s">
        <v>408</v>
      </c>
      <c r="G664" s="385">
        <v>568995</v>
      </c>
    </row>
    <row r="665" spans="3:7">
      <c r="C665" s="381" t="s">
        <v>235</v>
      </c>
      <c r="D665" s="382" t="s">
        <v>235</v>
      </c>
      <c r="E665" s="391" t="s">
        <v>365</v>
      </c>
      <c r="F665" s="384" t="s">
        <v>366</v>
      </c>
      <c r="G665" s="385">
        <v>2940</v>
      </c>
    </row>
    <row r="666" spans="3:7">
      <c r="C666" s="381" t="s">
        <v>235</v>
      </c>
      <c r="D666" s="382" t="s">
        <v>235</v>
      </c>
      <c r="E666" s="383" t="s">
        <v>367</v>
      </c>
      <c r="F666" s="384" t="s">
        <v>368</v>
      </c>
      <c r="G666" s="385">
        <v>590758.80000000005</v>
      </c>
    </row>
    <row r="667" spans="3:7">
      <c r="C667" s="381" t="s">
        <v>235</v>
      </c>
      <c r="D667" s="382" t="s">
        <v>235</v>
      </c>
      <c r="E667" s="386" t="s">
        <v>369</v>
      </c>
      <c r="F667" s="387" t="s">
        <v>370</v>
      </c>
      <c r="G667" s="385">
        <v>2229979.4900000002</v>
      </c>
    </row>
    <row r="668" spans="3:7">
      <c r="C668" s="381" t="s">
        <v>235</v>
      </c>
      <c r="D668" s="382" t="s">
        <v>235</v>
      </c>
      <c r="E668" s="383" t="s">
        <v>371</v>
      </c>
      <c r="F668" s="384" t="s">
        <v>372</v>
      </c>
      <c r="G668" s="385">
        <v>-634978.96</v>
      </c>
    </row>
    <row r="669" spans="3:7">
      <c r="C669" s="381" t="s">
        <v>235</v>
      </c>
      <c r="D669" s="382" t="s">
        <v>235</v>
      </c>
      <c r="E669" s="386" t="s">
        <v>373</v>
      </c>
      <c r="F669" s="387" t="s">
        <v>374</v>
      </c>
      <c r="G669" s="385">
        <v>-634978.96</v>
      </c>
    </row>
    <row r="670" spans="3:7">
      <c r="C670" s="381" t="s">
        <v>235</v>
      </c>
      <c r="D670" s="382" t="s">
        <v>235</v>
      </c>
      <c r="E670" s="381" t="s">
        <v>240</v>
      </c>
      <c r="F670" s="382" t="s">
        <v>241</v>
      </c>
      <c r="G670" s="385">
        <v>26399469.760000002</v>
      </c>
    </row>
    <row r="671" spans="3:7">
      <c r="C671" s="381" t="s">
        <v>235</v>
      </c>
      <c r="D671" s="382" t="s">
        <v>235</v>
      </c>
      <c r="E671" s="388" t="s">
        <v>242</v>
      </c>
      <c r="F671" s="389" t="s">
        <v>243</v>
      </c>
      <c r="G671" s="385">
        <v>26399469.760000002</v>
      </c>
    </row>
    <row r="672" spans="3:7">
      <c r="C672" s="386" t="s">
        <v>669</v>
      </c>
      <c r="D672" s="387" t="s">
        <v>670</v>
      </c>
      <c r="E672" s="390" t="s">
        <v>244</v>
      </c>
      <c r="F672" s="384" t="s">
        <v>245</v>
      </c>
      <c r="G672" s="385">
        <v>616104.75</v>
      </c>
    </row>
    <row r="673" spans="3:7">
      <c r="C673" s="386" t="s">
        <v>235</v>
      </c>
      <c r="D673" s="387" t="s">
        <v>235</v>
      </c>
      <c r="E673" s="390" t="s">
        <v>246</v>
      </c>
      <c r="F673" s="384" t="s">
        <v>247</v>
      </c>
      <c r="G673" s="385">
        <v>463833.08</v>
      </c>
    </row>
    <row r="674" spans="3:7">
      <c r="C674" s="386" t="s">
        <v>235</v>
      </c>
      <c r="D674" s="387" t="s">
        <v>235</v>
      </c>
      <c r="E674" s="391" t="s">
        <v>248</v>
      </c>
      <c r="F674" s="384" t="s">
        <v>249</v>
      </c>
      <c r="G674" s="385">
        <v>1079937.83</v>
      </c>
    </row>
    <row r="675" spans="3:7">
      <c r="C675" s="386" t="s">
        <v>235</v>
      </c>
      <c r="D675" s="387" t="s">
        <v>235</v>
      </c>
      <c r="E675" s="390" t="s">
        <v>380</v>
      </c>
      <c r="F675" s="384" t="s">
        <v>231</v>
      </c>
      <c r="G675" s="392"/>
    </row>
    <row r="676" spans="3:7">
      <c r="C676" s="386" t="s">
        <v>235</v>
      </c>
      <c r="D676" s="387" t="s">
        <v>235</v>
      </c>
      <c r="E676" s="390" t="s">
        <v>548</v>
      </c>
      <c r="F676" s="384" t="s">
        <v>511</v>
      </c>
      <c r="G676" s="392"/>
    </row>
    <row r="677" spans="3:7">
      <c r="C677" s="386" t="s">
        <v>235</v>
      </c>
      <c r="D677" s="387" t="s">
        <v>235</v>
      </c>
      <c r="E677" s="391" t="s">
        <v>250</v>
      </c>
      <c r="F677" s="384" t="s">
        <v>251</v>
      </c>
      <c r="G677" s="392"/>
    </row>
    <row r="678" spans="3:7">
      <c r="C678" s="386" t="s">
        <v>235</v>
      </c>
      <c r="D678" s="387" t="s">
        <v>235</v>
      </c>
      <c r="E678" s="390" t="s">
        <v>254</v>
      </c>
      <c r="F678" s="384" t="s">
        <v>255</v>
      </c>
      <c r="G678" s="392"/>
    </row>
    <row r="679" spans="3:7">
      <c r="C679" s="386" t="s">
        <v>235</v>
      </c>
      <c r="D679" s="387" t="s">
        <v>235</v>
      </c>
      <c r="E679" s="390" t="s">
        <v>403</v>
      </c>
      <c r="F679" s="384" t="s">
        <v>404</v>
      </c>
      <c r="G679" s="392"/>
    </row>
    <row r="680" spans="3:7">
      <c r="C680" s="386" t="s">
        <v>235</v>
      </c>
      <c r="D680" s="387" t="s">
        <v>235</v>
      </c>
      <c r="E680" s="390" t="s">
        <v>256</v>
      </c>
      <c r="F680" s="384" t="s">
        <v>257</v>
      </c>
      <c r="G680" s="392"/>
    </row>
    <row r="681" spans="3:7">
      <c r="C681" s="386" t="s">
        <v>235</v>
      </c>
      <c r="D681" s="387" t="s">
        <v>235</v>
      </c>
      <c r="E681" s="391" t="s">
        <v>258</v>
      </c>
      <c r="F681" s="384" t="s">
        <v>259</v>
      </c>
      <c r="G681" s="392"/>
    </row>
    <row r="682" spans="3:7">
      <c r="C682" s="386" t="s">
        <v>235</v>
      </c>
      <c r="D682" s="387" t="s">
        <v>235</v>
      </c>
      <c r="E682" s="383" t="s">
        <v>260</v>
      </c>
      <c r="F682" s="384" t="s">
        <v>261</v>
      </c>
      <c r="G682" s="385">
        <v>1079937.83</v>
      </c>
    </row>
    <row r="683" spans="3:7">
      <c r="C683" s="386" t="s">
        <v>235</v>
      </c>
      <c r="D683" s="387" t="s">
        <v>235</v>
      </c>
      <c r="E683" s="390" t="s">
        <v>262</v>
      </c>
      <c r="F683" s="384" t="s">
        <v>263</v>
      </c>
      <c r="G683" s="385">
        <v>169334.27</v>
      </c>
    </row>
    <row r="684" spans="3:7">
      <c r="C684" s="386" t="s">
        <v>235</v>
      </c>
      <c r="D684" s="387" t="s">
        <v>235</v>
      </c>
      <c r="E684" s="390" t="s">
        <v>264</v>
      </c>
      <c r="F684" s="384" t="s">
        <v>265</v>
      </c>
      <c r="G684" s="385">
        <v>62096.4</v>
      </c>
    </row>
    <row r="685" spans="3:7">
      <c r="C685" s="386" t="s">
        <v>235</v>
      </c>
      <c r="D685" s="387" t="s">
        <v>235</v>
      </c>
      <c r="E685" s="390" t="s">
        <v>266</v>
      </c>
      <c r="F685" s="384" t="s">
        <v>267</v>
      </c>
      <c r="G685" s="385">
        <v>-122788.93</v>
      </c>
    </row>
    <row r="686" spans="3:7">
      <c r="C686" s="386" t="s">
        <v>235</v>
      </c>
      <c r="D686" s="387" t="s">
        <v>235</v>
      </c>
      <c r="E686" s="390" t="s">
        <v>268</v>
      </c>
      <c r="F686" s="384" t="s">
        <v>269</v>
      </c>
      <c r="G686" s="392"/>
    </row>
    <row r="687" spans="3:7">
      <c r="C687" s="386" t="s">
        <v>235</v>
      </c>
      <c r="D687" s="387" t="s">
        <v>235</v>
      </c>
      <c r="E687" s="390" t="s">
        <v>270</v>
      </c>
      <c r="F687" s="384" t="s">
        <v>271</v>
      </c>
      <c r="G687" s="392"/>
    </row>
    <row r="688" spans="3:7">
      <c r="C688" s="386" t="s">
        <v>235</v>
      </c>
      <c r="D688" s="387" t="s">
        <v>235</v>
      </c>
      <c r="E688" s="390" t="s">
        <v>272</v>
      </c>
      <c r="F688" s="384" t="s">
        <v>273</v>
      </c>
      <c r="G688" s="392"/>
    </row>
    <row r="689" spans="3:7">
      <c r="C689" s="386" t="s">
        <v>235</v>
      </c>
      <c r="D689" s="387" t="s">
        <v>235</v>
      </c>
      <c r="E689" s="391" t="s">
        <v>274</v>
      </c>
      <c r="F689" s="384" t="s">
        <v>275</v>
      </c>
      <c r="G689" s="385">
        <v>108641.74</v>
      </c>
    </row>
    <row r="690" spans="3:7">
      <c r="C690" s="386" t="s">
        <v>235</v>
      </c>
      <c r="D690" s="387" t="s">
        <v>235</v>
      </c>
      <c r="E690" s="390" t="s">
        <v>276</v>
      </c>
      <c r="F690" s="384" t="s">
        <v>277</v>
      </c>
      <c r="G690" s="385">
        <v>87486.88</v>
      </c>
    </row>
    <row r="691" spans="3:7">
      <c r="C691" s="386" t="s">
        <v>235</v>
      </c>
      <c r="D691" s="387" t="s">
        <v>235</v>
      </c>
      <c r="E691" s="390" t="s">
        <v>278</v>
      </c>
      <c r="F691" s="384" t="s">
        <v>279</v>
      </c>
      <c r="G691" s="392"/>
    </row>
    <row r="692" spans="3:7">
      <c r="C692" s="386" t="s">
        <v>235</v>
      </c>
      <c r="D692" s="387" t="s">
        <v>235</v>
      </c>
      <c r="E692" s="391" t="s">
        <v>280</v>
      </c>
      <c r="F692" s="384" t="s">
        <v>281</v>
      </c>
      <c r="G692" s="385">
        <v>87486.88</v>
      </c>
    </row>
    <row r="693" spans="3:7">
      <c r="C693" s="386" t="s">
        <v>235</v>
      </c>
      <c r="D693" s="387" t="s">
        <v>235</v>
      </c>
      <c r="E693" s="390" t="s">
        <v>282</v>
      </c>
      <c r="F693" s="384" t="s">
        <v>283</v>
      </c>
      <c r="G693" s="385">
        <v>8099.52</v>
      </c>
    </row>
    <row r="694" spans="3:7">
      <c r="C694" s="386" t="s">
        <v>235</v>
      </c>
      <c r="D694" s="387" t="s">
        <v>235</v>
      </c>
      <c r="E694" s="390" t="s">
        <v>284</v>
      </c>
      <c r="F694" s="384" t="s">
        <v>285</v>
      </c>
      <c r="G694" s="392"/>
    </row>
    <row r="695" spans="3:7">
      <c r="C695" s="386" t="s">
        <v>235</v>
      </c>
      <c r="D695" s="387" t="s">
        <v>235</v>
      </c>
      <c r="E695" s="391" t="s">
        <v>286</v>
      </c>
      <c r="F695" s="384" t="s">
        <v>287</v>
      </c>
      <c r="G695" s="385">
        <v>8099.52</v>
      </c>
    </row>
    <row r="696" spans="3:7">
      <c r="C696" s="386" t="s">
        <v>235</v>
      </c>
      <c r="D696" s="387" t="s">
        <v>235</v>
      </c>
      <c r="E696" s="383" t="s">
        <v>288</v>
      </c>
      <c r="F696" s="384" t="s">
        <v>289</v>
      </c>
      <c r="G696" s="385">
        <v>204228.14</v>
      </c>
    </row>
    <row r="697" spans="3:7">
      <c r="C697" s="386" t="s">
        <v>235</v>
      </c>
      <c r="D697" s="387" t="s">
        <v>235</v>
      </c>
      <c r="E697" s="386" t="s">
        <v>290</v>
      </c>
      <c r="F697" s="387" t="s">
        <v>291</v>
      </c>
      <c r="G697" s="385">
        <v>1284165.97</v>
      </c>
    </row>
    <row r="698" spans="3:7">
      <c r="C698" s="386" t="s">
        <v>235</v>
      </c>
      <c r="D698" s="387" t="s">
        <v>235</v>
      </c>
      <c r="E698" s="391" t="s">
        <v>292</v>
      </c>
      <c r="F698" s="384" t="s">
        <v>293</v>
      </c>
      <c r="G698" s="385">
        <v>2188.41</v>
      </c>
    </row>
    <row r="699" spans="3:7">
      <c r="C699" s="386" t="s">
        <v>235</v>
      </c>
      <c r="D699" s="387" t="s">
        <v>235</v>
      </c>
      <c r="E699" s="391" t="s">
        <v>294</v>
      </c>
      <c r="F699" s="384" t="s">
        <v>295</v>
      </c>
      <c r="G699" s="385">
        <v>4113.46</v>
      </c>
    </row>
    <row r="700" spans="3:7">
      <c r="C700" s="386" t="s">
        <v>235</v>
      </c>
      <c r="D700" s="387" t="s">
        <v>235</v>
      </c>
      <c r="E700" s="391" t="s">
        <v>298</v>
      </c>
      <c r="F700" s="384" t="s">
        <v>299</v>
      </c>
      <c r="G700" s="385">
        <v>5292.98</v>
      </c>
    </row>
    <row r="701" spans="3:7">
      <c r="C701" s="386" t="s">
        <v>235</v>
      </c>
      <c r="D701" s="387" t="s">
        <v>235</v>
      </c>
      <c r="E701" s="391" t="s">
        <v>300</v>
      </c>
      <c r="F701" s="384" t="s">
        <v>301</v>
      </c>
      <c r="G701" s="385">
        <v>6732.47</v>
      </c>
    </row>
    <row r="702" spans="3:7">
      <c r="C702" s="386" t="s">
        <v>235</v>
      </c>
      <c r="D702" s="387" t="s">
        <v>235</v>
      </c>
      <c r="E702" s="391" t="s">
        <v>302</v>
      </c>
      <c r="F702" s="384" t="s">
        <v>303</v>
      </c>
      <c r="G702" s="392"/>
    </row>
    <row r="703" spans="3:7">
      <c r="C703" s="386" t="s">
        <v>235</v>
      </c>
      <c r="D703" s="387" t="s">
        <v>235</v>
      </c>
      <c r="E703" s="391" t="s">
        <v>304</v>
      </c>
      <c r="F703" s="384" t="s">
        <v>305</v>
      </c>
      <c r="G703" s="392"/>
    </row>
    <row r="704" spans="3:7">
      <c r="C704" s="386" t="s">
        <v>235</v>
      </c>
      <c r="D704" s="387" t="s">
        <v>235</v>
      </c>
      <c r="E704" s="391" t="s">
        <v>308</v>
      </c>
      <c r="F704" s="384" t="s">
        <v>309</v>
      </c>
      <c r="G704" s="385">
        <v>1139.1400000000001</v>
      </c>
    </row>
    <row r="705" spans="3:7">
      <c r="C705" s="386" t="s">
        <v>235</v>
      </c>
      <c r="D705" s="387" t="s">
        <v>235</v>
      </c>
      <c r="E705" s="391" t="s">
        <v>310</v>
      </c>
      <c r="F705" s="384" t="s">
        <v>311</v>
      </c>
      <c r="G705" s="385">
        <v>42623.6</v>
      </c>
    </row>
    <row r="706" spans="3:7">
      <c r="C706" s="386" t="s">
        <v>235</v>
      </c>
      <c r="D706" s="387" t="s">
        <v>235</v>
      </c>
      <c r="E706" s="391" t="s">
        <v>583</v>
      </c>
      <c r="F706" s="384" t="s">
        <v>584</v>
      </c>
      <c r="G706" s="385">
        <v>1650.29</v>
      </c>
    </row>
    <row r="707" spans="3:7">
      <c r="C707" s="386" t="s">
        <v>235</v>
      </c>
      <c r="D707" s="387" t="s">
        <v>235</v>
      </c>
      <c r="E707" s="391" t="s">
        <v>312</v>
      </c>
      <c r="F707" s="384" t="s">
        <v>313</v>
      </c>
      <c r="G707" s="385">
        <v>4329.62</v>
      </c>
    </row>
    <row r="708" spans="3:7">
      <c r="C708" s="386" t="s">
        <v>235</v>
      </c>
      <c r="D708" s="387" t="s">
        <v>235</v>
      </c>
      <c r="E708" s="391" t="s">
        <v>585</v>
      </c>
      <c r="F708" s="384" t="s">
        <v>586</v>
      </c>
      <c r="G708" s="385">
        <v>1159.6500000000001</v>
      </c>
    </row>
    <row r="709" spans="3:7">
      <c r="C709" s="386" t="s">
        <v>235</v>
      </c>
      <c r="D709" s="387" t="s">
        <v>235</v>
      </c>
      <c r="E709" s="383" t="s">
        <v>314</v>
      </c>
      <c r="F709" s="384" t="s">
        <v>315</v>
      </c>
      <c r="G709" s="385">
        <v>69229.62</v>
      </c>
    </row>
    <row r="710" spans="3:7">
      <c r="C710" s="386" t="s">
        <v>235</v>
      </c>
      <c r="D710" s="387" t="s">
        <v>235</v>
      </c>
      <c r="E710" s="386" t="s">
        <v>316</v>
      </c>
      <c r="F710" s="387" t="s">
        <v>315</v>
      </c>
      <c r="G710" s="385">
        <v>69229.62</v>
      </c>
    </row>
    <row r="711" spans="3:7">
      <c r="C711" s="386" t="s">
        <v>235</v>
      </c>
      <c r="D711" s="387" t="s">
        <v>235</v>
      </c>
      <c r="E711" s="383" t="s">
        <v>319</v>
      </c>
      <c r="F711" s="384" t="s">
        <v>320</v>
      </c>
      <c r="G711" s="385">
        <v>42770.559999999998</v>
      </c>
    </row>
    <row r="712" spans="3:7">
      <c r="C712" s="386" t="s">
        <v>235</v>
      </c>
      <c r="D712" s="387" t="s">
        <v>235</v>
      </c>
      <c r="E712" s="386" t="s">
        <v>321</v>
      </c>
      <c r="F712" s="387" t="s">
        <v>322</v>
      </c>
      <c r="G712" s="385">
        <v>42770.559999999998</v>
      </c>
    </row>
    <row r="713" spans="3:7">
      <c r="C713" s="386" t="s">
        <v>235</v>
      </c>
      <c r="D713" s="387" t="s">
        <v>235</v>
      </c>
      <c r="E713" s="391" t="s">
        <v>323</v>
      </c>
      <c r="F713" s="384" t="s">
        <v>324</v>
      </c>
      <c r="G713" s="392"/>
    </row>
    <row r="714" spans="3:7">
      <c r="C714" s="386" t="s">
        <v>235</v>
      </c>
      <c r="D714" s="387" t="s">
        <v>235</v>
      </c>
      <c r="E714" s="391" t="s">
        <v>325</v>
      </c>
      <c r="F714" s="384" t="s">
        <v>326</v>
      </c>
      <c r="G714" s="392"/>
    </row>
    <row r="715" spans="3:7">
      <c r="C715" s="386" t="s">
        <v>235</v>
      </c>
      <c r="D715" s="387" t="s">
        <v>235</v>
      </c>
      <c r="E715" s="391" t="s">
        <v>381</v>
      </c>
      <c r="F715" s="384" t="s">
        <v>382</v>
      </c>
      <c r="G715" s="392"/>
    </row>
    <row r="716" spans="3:7">
      <c r="C716" s="386" t="s">
        <v>235</v>
      </c>
      <c r="D716" s="387" t="s">
        <v>235</v>
      </c>
      <c r="E716" s="383" t="s">
        <v>331</v>
      </c>
      <c r="F716" s="384" t="s">
        <v>332</v>
      </c>
      <c r="G716" s="392"/>
    </row>
    <row r="717" spans="3:7">
      <c r="C717" s="386" t="s">
        <v>235</v>
      </c>
      <c r="D717" s="387" t="s">
        <v>235</v>
      </c>
      <c r="E717" s="391" t="s">
        <v>383</v>
      </c>
      <c r="F717" s="384" t="s">
        <v>384</v>
      </c>
      <c r="G717" s="385">
        <v>14175.6</v>
      </c>
    </row>
    <row r="718" spans="3:7">
      <c r="C718" s="386" t="s">
        <v>235</v>
      </c>
      <c r="D718" s="387" t="s">
        <v>235</v>
      </c>
      <c r="E718" s="391" t="s">
        <v>401</v>
      </c>
      <c r="F718" s="384" t="s">
        <v>402</v>
      </c>
      <c r="G718" s="392"/>
    </row>
    <row r="719" spans="3:7">
      <c r="C719" s="386" t="s">
        <v>235</v>
      </c>
      <c r="D719" s="387" t="s">
        <v>235</v>
      </c>
      <c r="E719" s="383" t="s">
        <v>335</v>
      </c>
      <c r="F719" s="384" t="s">
        <v>336</v>
      </c>
      <c r="G719" s="385">
        <v>14175.6</v>
      </c>
    </row>
    <row r="720" spans="3:7">
      <c r="C720" s="386" t="s">
        <v>235</v>
      </c>
      <c r="D720" s="387" t="s">
        <v>235</v>
      </c>
      <c r="E720" s="386" t="s">
        <v>337</v>
      </c>
      <c r="F720" s="387" t="s">
        <v>338</v>
      </c>
      <c r="G720" s="385">
        <v>14175.6</v>
      </c>
    </row>
    <row r="721" spans="3:7">
      <c r="C721" s="386" t="s">
        <v>235</v>
      </c>
      <c r="D721" s="387" t="s">
        <v>235</v>
      </c>
      <c r="E721" s="383" t="s">
        <v>339</v>
      </c>
      <c r="F721" s="384" t="s">
        <v>340</v>
      </c>
      <c r="G721" s="392"/>
    </row>
    <row r="722" spans="3:7">
      <c r="C722" s="386" t="s">
        <v>235</v>
      </c>
      <c r="D722" s="387" t="s">
        <v>235</v>
      </c>
      <c r="E722" s="383" t="s">
        <v>341</v>
      </c>
      <c r="F722" s="384" t="s">
        <v>342</v>
      </c>
      <c r="G722" s="392"/>
    </row>
    <row r="723" spans="3:7">
      <c r="C723" s="386" t="s">
        <v>235</v>
      </c>
      <c r="D723" s="387" t="s">
        <v>235</v>
      </c>
      <c r="E723" s="383" t="s">
        <v>343</v>
      </c>
      <c r="F723" s="384" t="s">
        <v>344</v>
      </c>
      <c r="G723" s="392"/>
    </row>
    <row r="724" spans="3:7">
      <c r="C724" s="386" t="s">
        <v>235</v>
      </c>
      <c r="D724" s="387" t="s">
        <v>235</v>
      </c>
      <c r="E724" s="383" t="s">
        <v>345</v>
      </c>
      <c r="F724" s="384" t="s">
        <v>346</v>
      </c>
      <c r="G724" s="392"/>
    </row>
    <row r="725" spans="3:7">
      <c r="C725" s="386" t="s">
        <v>235</v>
      </c>
      <c r="D725" s="387" t="s">
        <v>235</v>
      </c>
      <c r="E725" s="383" t="s">
        <v>347</v>
      </c>
      <c r="F725" s="384" t="s">
        <v>348</v>
      </c>
      <c r="G725" s="392"/>
    </row>
    <row r="726" spans="3:7">
      <c r="C726" s="386" t="s">
        <v>235</v>
      </c>
      <c r="D726" s="387" t="s">
        <v>235</v>
      </c>
      <c r="E726" s="386" t="s">
        <v>349</v>
      </c>
      <c r="F726" s="387" t="s">
        <v>350</v>
      </c>
      <c r="G726" s="392"/>
    </row>
    <row r="727" spans="3:7">
      <c r="C727" s="386" t="s">
        <v>235</v>
      </c>
      <c r="D727" s="387" t="s">
        <v>235</v>
      </c>
      <c r="E727" s="391" t="s">
        <v>375</v>
      </c>
      <c r="F727" s="384" t="s">
        <v>376</v>
      </c>
      <c r="G727" s="392"/>
    </row>
    <row r="728" spans="3:7">
      <c r="C728" s="386" t="s">
        <v>235</v>
      </c>
      <c r="D728" s="387" t="s">
        <v>235</v>
      </c>
      <c r="E728" s="391" t="s">
        <v>353</v>
      </c>
      <c r="F728" s="384" t="s">
        <v>354</v>
      </c>
      <c r="G728" s="385">
        <v>21130.2</v>
      </c>
    </row>
    <row r="729" spans="3:7">
      <c r="C729" s="386" t="s">
        <v>235</v>
      </c>
      <c r="D729" s="387" t="s">
        <v>235</v>
      </c>
      <c r="E729" s="391" t="s">
        <v>355</v>
      </c>
      <c r="F729" s="384" t="s">
        <v>356</v>
      </c>
      <c r="G729" s="392"/>
    </row>
    <row r="730" spans="3:7">
      <c r="C730" s="386" t="s">
        <v>235</v>
      </c>
      <c r="D730" s="387" t="s">
        <v>235</v>
      </c>
      <c r="E730" s="383" t="s">
        <v>357</v>
      </c>
      <c r="F730" s="384" t="s">
        <v>358</v>
      </c>
      <c r="G730" s="385">
        <v>21130.2</v>
      </c>
    </row>
    <row r="731" spans="3:7">
      <c r="C731" s="386" t="s">
        <v>235</v>
      </c>
      <c r="D731" s="387" t="s">
        <v>235</v>
      </c>
      <c r="E731" s="391" t="s">
        <v>361</v>
      </c>
      <c r="F731" s="384" t="s">
        <v>362</v>
      </c>
      <c r="G731" s="392"/>
    </row>
    <row r="732" spans="3:7">
      <c r="C732" s="386" t="s">
        <v>235</v>
      </c>
      <c r="D732" s="387" t="s">
        <v>235</v>
      </c>
      <c r="E732" s="383" t="s">
        <v>363</v>
      </c>
      <c r="F732" s="384" t="s">
        <v>364</v>
      </c>
      <c r="G732" s="392"/>
    </row>
    <row r="733" spans="3:7">
      <c r="C733" s="386" t="s">
        <v>235</v>
      </c>
      <c r="D733" s="387" t="s">
        <v>235</v>
      </c>
      <c r="E733" s="391" t="s">
        <v>407</v>
      </c>
      <c r="F733" s="384" t="s">
        <v>408</v>
      </c>
      <c r="G733" s="392"/>
    </row>
    <row r="734" spans="3:7">
      <c r="C734" s="386" t="s">
        <v>235</v>
      </c>
      <c r="D734" s="387" t="s">
        <v>235</v>
      </c>
      <c r="E734" s="383" t="s">
        <v>367</v>
      </c>
      <c r="F734" s="384" t="s">
        <v>368</v>
      </c>
      <c r="G734" s="392"/>
    </row>
    <row r="735" spans="3:7">
      <c r="C735" s="386" t="s">
        <v>235</v>
      </c>
      <c r="D735" s="387" t="s">
        <v>235</v>
      </c>
      <c r="E735" s="386" t="s">
        <v>369</v>
      </c>
      <c r="F735" s="387" t="s">
        <v>370</v>
      </c>
      <c r="G735" s="385">
        <v>21130.2</v>
      </c>
    </row>
    <row r="736" spans="3:7">
      <c r="C736" s="386" t="s">
        <v>235</v>
      </c>
      <c r="D736" s="387" t="s">
        <v>235</v>
      </c>
      <c r="E736" s="383" t="s">
        <v>603</v>
      </c>
      <c r="F736" s="384" t="s">
        <v>604</v>
      </c>
      <c r="G736" s="385">
        <v>19811.16</v>
      </c>
    </row>
    <row r="737" spans="3:7">
      <c r="C737" s="386" t="s">
        <v>235</v>
      </c>
      <c r="D737" s="387" t="s">
        <v>235</v>
      </c>
      <c r="E737" s="386" t="s">
        <v>605</v>
      </c>
      <c r="F737" s="387" t="s">
        <v>606</v>
      </c>
      <c r="G737" s="385">
        <v>19811.16</v>
      </c>
    </row>
    <row r="738" spans="3:7">
      <c r="C738" s="386" t="s">
        <v>235</v>
      </c>
      <c r="D738" s="387" t="s">
        <v>235</v>
      </c>
      <c r="E738" s="381" t="s">
        <v>240</v>
      </c>
      <c r="F738" s="382" t="s">
        <v>241</v>
      </c>
      <c r="G738" s="385">
        <v>1451283.11</v>
      </c>
    </row>
    <row r="739" spans="3:7">
      <c r="C739" s="386" t="s">
        <v>235</v>
      </c>
      <c r="D739" s="387" t="s">
        <v>235</v>
      </c>
      <c r="E739" s="388" t="s">
        <v>242</v>
      </c>
      <c r="F739" s="389" t="s">
        <v>243</v>
      </c>
      <c r="G739" s="385">
        <v>1451283.11</v>
      </c>
    </row>
    <row r="740" spans="3:7">
      <c r="C740" s="386" t="s">
        <v>671</v>
      </c>
      <c r="D740" s="387" t="s">
        <v>672</v>
      </c>
      <c r="E740" s="390" t="s">
        <v>244</v>
      </c>
      <c r="F740" s="384" t="s">
        <v>245</v>
      </c>
      <c r="G740" s="385">
        <v>502220.66</v>
      </c>
    </row>
    <row r="741" spans="3:7">
      <c r="C741" s="386" t="s">
        <v>235</v>
      </c>
      <c r="D741" s="387" t="s">
        <v>235</v>
      </c>
      <c r="E741" s="391" t="s">
        <v>248</v>
      </c>
      <c r="F741" s="384" t="s">
        <v>249</v>
      </c>
      <c r="G741" s="385">
        <v>502220.66</v>
      </c>
    </row>
    <row r="742" spans="3:7">
      <c r="C742" s="386" t="s">
        <v>235</v>
      </c>
      <c r="D742" s="387" t="s">
        <v>235</v>
      </c>
      <c r="E742" s="390" t="s">
        <v>256</v>
      </c>
      <c r="F742" s="384" t="s">
        <v>257</v>
      </c>
      <c r="G742" s="392"/>
    </row>
    <row r="743" spans="3:7">
      <c r="C743" s="386" t="s">
        <v>235</v>
      </c>
      <c r="D743" s="387" t="s">
        <v>235</v>
      </c>
      <c r="E743" s="391" t="s">
        <v>258</v>
      </c>
      <c r="F743" s="384" t="s">
        <v>259</v>
      </c>
      <c r="G743" s="392"/>
    </row>
    <row r="744" spans="3:7">
      <c r="C744" s="386" t="s">
        <v>235</v>
      </c>
      <c r="D744" s="387" t="s">
        <v>235</v>
      </c>
      <c r="E744" s="383" t="s">
        <v>260</v>
      </c>
      <c r="F744" s="384" t="s">
        <v>261</v>
      </c>
      <c r="G744" s="385">
        <v>502220.66</v>
      </c>
    </row>
    <row r="745" spans="3:7">
      <c r="C745" s="386" t="s">
        <v>235</v>
      </c>
      <c r="D745" s="387" t="s">
        <v>235</v>
      </c>
      <c r="E745" s="390" t="s">
        <v>262</v>
      </c>
      <c r="F745" s="384" t="s">
        <v>263</v>
      </c>
      <c r="G745" s="385">
        <v>78748.179999999993</v>
      </c>
    </row>
    <row r="746" spans="3:7">
      <c r="C746" s="386" t="s">
        <v>235</v>
      </c>
      <c r="D746" s="387" t="s">
        <v>235</v>
      </c>
      <c r="E746" s="390" t="s">
        <v>264</v>
      </c>
      <c r="F746" s="384" t="s">
        <v>265</v>
      </c>
      <c r="G746" s="385">
        <v>28877.71</v>
      </c>
    </row>
    <row r="747" spans="3:7">
      <c r="C747" s="386" t="s">
        <v>235</v>
      </c>
      <c r="D747" s="387" t="s">
        <v>235</v>
      </c>
      <c r="E747" s="390" t="s">
        <v>266</v>
      </c>
      <c r="F747" s="384" t="s">
        <v>267</v>
      </c>
      <c r="G747" s="385">
        <v>-57102.48</v>
      </c>
    </row>
    <row r="748" spans="3:7">
      <c r="C748" s="386" t="s">
        <v>235</v>
      </c>
      <c r="D748" s="387" t="s">
        <v>235</v>
      </c>
      <c r="E748" s="390" t="s">
        <v>268</v>
      </c>
      <c r="F748" s="384" t="s">
        <v>269</v>
      </c>
      <c r="G748" s="392"/>
    </row>
    <row r="749" spans="3:7">
      <c r="C749" s="386" t="s">
        <v>235</v>
      </c>
      <c r="D749" s="387" t="s">
        <v>235</v>
      </c>
      <c r="E749" s="390" t="s">
        <v>270</v>
      </c>
      <c r="F749" s="384" t="s">
        <v>271</v>
      </c>
      <c r="G749" s="392"/>
    </row>
    <row r="750" spans="3:7">
      <c r="C750" s="386" t="s">
        <v>235</v>
      </c>
      <c r="D750" s="387" t="s">
        <v>235</v>
      </c>
      <c r="E750" s="390" t="s">
        <v>272</v>
      </c>
      <c r="F750" s="384" t="s">
        <v>273</v>
      </c>
      <c r="G750" s="392"/>
    </row>
    <row r="751" spans="3:7">
      <c r="C751" s="386" t="s">
        <v>235</v>
      </c>
      <c r="D751" s="387" t="s">
        <v>235</v>
      </c>
      <c r="E751" s="391" t="s">
        <v>274</v>
      </c>
      <c r="F751" s="384" t="s">
        <v>275</v>
      </c>
      <c r="G751" s="385">
        <v>50523.41</v>
      </c>
    </row>
    <row r="752" spans="3:7">
      <c r="C752" s="386" t="s">
        <v>235</v>
      </c>
      <c r="D752" s="387" t="s">
        <v>235</v>
      </c>
      <c r="E752" s="390" t="s">
        <v>276</v>
      </c>
      <c r="F752" s="384" t="s">
        <v>277</v>
      </c>
      <c r="G752" s="385">
        <v>71315.350000000006</v>
      </c>
    </row>
    <row r="753" spans="3:7">
      <c r="C753" s="386" t="s">
        <v>235</v>
      </c>
      <c r="D753" s="387" t="s">
        <v>235</v>
      </c>
      <c r="E753" s="390" t="s">
        <v>278</v>
      </c>
      <c r="F753" s="384" t="s">
        <v>279</v>
      </c>
      <c r="G753" s="392"/>
    </row>
    <row r="754" spans="3:7">
      <c r="C754" s="386" t="s">
        <v>235</v>
      </c>
      <c r="D754" s="387" t="s">
        <v>235</v>
      </c>
      <c r="E754" s="391" t="s">
        <v>280</v>
      </c>
      <c r="F754" s="384" t="s">
        <v>281</v>
      </c>
      <c r="G754" s="385">
        <v>71315.350000000006</v>
      </c>
    </row>
    <row r="755" spans="3:7">
      <c r="C755" s="386" t="s">
        <v>235</v>
      </c>
      <c r="D755" s="387" t="s">
        <v>235</v>
      </c>
      <c r="E755" s="390" t="s">
        <v>282</v>
      </c>
      <c r="F755" s="384" t="s">
        <v>283</v>
      </c>
      <c r="G755" s="385">
        <v>3766.68</v>
      </c>
    </row>
    <row r="756" spans="3:7">
      <c r="C756" s="386" t="s">
        <v>235</v>
      </c>
      <c r="D756" s="387" t="s">
        <v>235</v>
      </c>
      <c r="E756" s="390" t="s">
        <v>284</v>
      </c>
      <c r="F756" s="384" t="s">
        <v>285</v>
      </c>
      <c r="G756" s="392"/>
    </row>
    <row r="757" spans="3:7">
      <c r="C757" s="386" t="s">
        <v>235</v>
      </c>
      <c r="D757" s="387" t="s">
        <v>235</v>
      </c>
      <c r="E757" s="391" t="s">
        <v>286</v>
      </c>
      <c r="F757" s="384" t="s">
        <v>287</v>
      </c>
      <c r="G757" s="385">
        <v>3766.68</v>
      </c>
    </row>
    <row r="758" spans="3:7">
      <c r="C758" s="386" t="s">
        <v>235</v>
      </c>
      <c r="D758" s="387" t="s">
        <v>235</v>
      </c>
      <c r="E758" s="383" t="s">
        <v>288</v>
      </c>
      <c r="F758" s="384" t="s">
        <v>289</v>
      </c>
      <c r="G758" s="385">
        <v>125605.44</v>
      </c>
    </row>
    <row r="759" spans="3:7">
      <c r="C759" s="386" t="s">
        <v>235</v>
      </c>
      <c r="D759" s="387" t="s">
        <v>235</v>
      </c>
      <c r="E759" s="386" t="s">
        <v>290</v>
      </c>
      <c r="F759" s="387" t="s">
        <v>291</v>
      </c>
      <c r="G759" s="385">
        <v>627826.1</v>
      </c>
    </row>
    <row r="760" spans="3:7">
      <c r="C760" s="386" t="s">
        <v>235</v>
      </c>
      <c r="D760" s="387" t="s">
        <v>235</v>
      </c>
      <c r="E760" s="391" t="s">
        <v>292</v>
      </c>
      <c r="F760" s="384" t="s">
        <v>293</v>
      </c>
      <c r="G760" s="385">
        <v>1414.65</v>
      </c>
    </row>
    <row r="761" spans="3:7">
      <c r="C761" s="386" t="s">
        <v>235</v>
      </c>
      <c r="D761" s="387" t="s">
        <v>235</v>
      </c>
      <c r="E761" s="391" t="s">
        <v>294</v>
      </c>
      <c r="F761" s="384" t="s">
        <v>295</v>
      </c>
      <c r="G761" s="385">
        <v>6720.38</v>
      </c>
    </row>
    <row r="762" spans="3:7">
      <c r="C762" s="386" t="s">
        <v>235</v>
      </c>
      <c r="D762" s="387" t="s">
        <v>235</v>
      </c>
      <c r="E762" s="391" t="s">
        <v>298</v>
      </c>
      <c r="F762" s="384" t="s">
        <v>299</v>
      </c>
      <c r="G762" s="385">
        <v>13682.13</v>
      </c>
    </row>
    <row r="763" spans="3:7">
      <c r="C763" s="386" t="s">
        <v>235</v>
      </c>
      <c r="D763" s="387" t="s">
        <v>235</v>
      </c>
      <c r="E763" s="391" t="s">
        <v>300</v>
      </c>
      <c r="F763" s="384" t="s">
        <v>301</v>
      </c>
      <c r="G763" s="385">
        <v>3065.16</v>
      </c>
    </row>
    <row r="764" spans="3:7">
      <c r="C764" s="386" t="s">
        <v>235</v>
      </c>
      <c r="D764" s="387" t="s">
        <v>235</v>
      </c>
      <c r="E764" s="391" t="s">
        <v>304</v>
      </c>
      <c r="F764" s="384" t="s">
        <v>305</v>
      </c>
      <c r="G764" s="385">
        <v>4001.71</v>
      </c>
    </row>
    <row r="765" spans="3:7">
      <c r="C765" s="386" t="s">
        <v>235</v>
      </c>
      <c r="D765" s="387" t="s">
        <v>235</v>
      </c>
      <c r="E765" s="391" t="s">
        <v>306</v>
      </c>
      <c r="F765" s="384" t="s">
        <v>307</v>
      </c>
      <c r="G765" s="392"/>
    </row>
    <row r="766" spans="3:7">
      <c r="C766" s="386" t="s">
        <v>235</v>
      </c>
      <c r="D766" s="387" t="s">
        <v>235</v>
      </c>
      <c r="E766" s="391" t="s">
        <v>308</v>
      </c>
      <c r="F766" s="384" t="s">
        <v>309</v>
      </c>
      <c r="G766" s="385">
        <v>1923.53</v>
      </c>
    </row>
    <row r="767" spans="3:7">
      <c r="C767" s="386" t="s">
        <v>235</v>
      </c>
      <c r="D767" s="387" t="s">
        <v>235</v>
      </c>
      <c r="E767" s="391" t="s">
        <v>310</v>
      </c>
      <c r="F767" s="384" t="s">
        <v>311</v>
      </c>
      <c r="G767" s="385">
        <v>24119.73</v>
      </c>
    </row>
    <row r="768" spans="3:7">
      <c r="C768" s="386" t="s">
        <v>235</v>
      </c>
      <c r="D768" s="387" t="s">
        <v>235</v>
      </c>
      <c r="E768" s="391" t="s">
        <v>583</v>
      </c>
      <c r="F768" s="384" t="s">
        <v>584</v>
      </c>
      <c r="G768" s="392"/>
    </row>
    <row r="769" spans="3:7">
      <c r="C769" s="386" t="s">
        <v>235</v>
      </c>
      <c r="D769" s="387" t="s">
        <v>235</v>
      </c>
      <c r="E769" s="391" t="s">
        <v>312</v>
      </c>
      <c r="F769" s="384" t="s">
        <v>313</v>
      </c>
      <c r="G769" s="385">
        <v>481.54</v>
      </c>
    </row>
    <row r="770" spans="3:7">
      <c r="C770" s="386" t="s">
        <v>235</v>
      </c>
      <c r="D770" s="387" t="s">
        <v>235</v>
      </c>
      <c r="E770" s="391" t="s">
        <v>611</v>
      </c>
      <c r="F770" s="384" t="s">
        <v>612</v>
      </c>
      <c r="G770" s="392"/>
    </row>
    <row r="771" spans="3:7">
      <c r="C771" s="386" t="s">
        <v>235</v>
      </c>
      <c r="D771" s="387" t="s">
        <v>235</v>
      </c>
      <c r="E771" s="383" t="s">
        <v>314</v>
      </c>
      <c r="F771" s="384" t="s">
        <v>315</v>
      </c>
      <c r="G771" s="385">
        <v>55408.83</v>
      </c>
    </row>
    <row r="772" spans="3:7">
      <c r="C772" s="386" t="s">
        <v>235</v>
      </c>
      <c r="D772" s="387" t="s">
        <v>235</v>
      </c>
      <c r="E772" s="386" t="s">
        <v>316</v>
      </c>
      <c r="F772" s="387" t="s">
        <v>315</v>
      </c>
      <c r="G772" s="385">
        <v>55408.83</v>
      </c>
    </row>
    <row r="773" spans="3:7">
      <c r="C773" s="386" t="s">
        <v>235</v>
      </c>
      <c r="D773" s="387" t="s">
        <v>235</v>
      </c>
      <c r="E773" s="383" t="s">
        <v>319</v>
      </c>
      <c r="F773" s="384" t="s">
        <v>320</v>
      </c>
      <c r="G773" s="385">
        <v>20091.990000000002</v>
      </c>
    </row>
    <row r="774" spans="3:7">
      <c r="C774" s="386" t="s">
        <v>235</v>
      </c>
      <c r="D774" s="387" t="s">
        <v>235</v>
      </c>
      <c r="E774" s="386" t="s">
        <v>321</v>
      </c>
      <c r="F774" s="387" t="s">
        <v>322</v>
      </c>
      <c r="G774" s="385">
        <v>20091.990000000002</v>
      </c>
    </row>
    <row r="775" spans="3:7">
      <c r="C775" s="386" t="s">
        <v>235</v>
      </c>
      <c r="D775" s="387" t="s">
        <v>235</v>
      </c>
      <c r="E775" s="391" t="s">
        <v>385</v>
      </c>
      <c r="F775" s="384" t="s">
        <v>386</v>
      </c>
      <c r="G775" s="392"/>
    </row>
    <row r="776" spans="3:7">
      <c r="C776" s="386" t="s">
        <v>235</v>
      </c>
      <c r="D776" s="387" t="s">
        <v>235</v>
      </c>
      <c r="E776" s="391" t="s">
        <v>381</v>
      </c>
      <c r="F776" s="384" t="s">
        <v>382</v>
      </c>
      <c r="G776" s="392"/>
    </row>
    <row r="777" spans="3:7">
      <c r="C777" s="386" t="s">
        <v>235</v>
      </c>
      <c r="D777" s="387" t="s">
        <v>235</v>
      </c>
      <c r="E777" s="383" t="s">
        <v>331</v>
      </c>
      <c r="F777" s="384" t="s">
        <v>332</v>
      </c>
      <c r="G777" s="392"/>
    </row>
    <row r="778" spans="3:7">
      <c r="C778" s="386" t="s">
        <v>235</v>
      </c>
      <c r="D778" s="387" t="s">
        <v>235</v>
      </c>
      <c r="E778" s="391" t="s">
        <v>383</v>
      </c>
      <c r="F778" s="384" t="s">
        <v>384</v>
      </c>
      <c r="G778" s="385">
        <v>507.72</v>
      </c>
    </row>
    <row r="779" spans="3:7">
      <c r="C779" s="386" t="s">
        <v>235</v>
      </c>
      <c r="D779" s="387" t="s">
        <v>235</v>
      </c>
      <c r="E779" s="383" t="s">
        <v>335</v>
      </c>
      <c r="F779" s="384" t="s">
        <v>336</v>
      </c>
      <c r="G779" s="385">
        <v>507.72</v>
      </c>
    </row>
    <row r="780" spans="3:7">
      <c r="C780" s="386" t="s">
        <v>235</v>
      </c>
      <c r="D780" s="387" t="s">
        <v>235</v>
      </c>
      <c r="E780" s="386" t="s">
        <v>337</v>
      </c>
      <c r="F780" s="387" t="s">
        <v>338</v>
      </c>
      <c r="G780" s="385">
        <v>507.72</v>
      </c>
    </row>
    <row r="781" spans="3:7">
      <c r="C781" s="386" t="s">
        <v>235</v>
      </c>
      <c r="D781" s="387" t="s">
        <v>235</v>
      </c>
      <c r="E781" s="383" t="s">
        <v>339</v>
      </c>
      <c r="F781" s="384" t="s">
        <v>340</v>
      </c>
      <c r="G781" s="392"/>
    </row>
    <row r="782" spans="3:7">
      <c r="C782" s="386" t="s">
        <v>235</v>
      </c>
      <c r="D782" s="387" t="s">
        <v>235</v>
      </c>
      <c r="E782" s="383" t="s">
        <v>341</v>
      </c>
      <c r="F782" s="384" t="s">
        <v>342</v>
      </c>
      <c r="G782" s="392"/>
    </row>
    <row r="783" spans="3:7">
      <c r="C783" s="386" t="s">
        <v>235</v>
      </c>
      <c r="D783" s="387" t="s">
        <v>235</v>
      </c>
      <c r="E783" s="383" t="s">
        <v>343</v>
      </c>
      <c r="F783" s="384" t="s">
        <v>344</v>
      </c>
      <c r="G783" s="392"/>
    </row>
    <row r="784" spans="3:7">
      <c r="C784" s="386" t="s">
        <v>235</v>
      </c>
      <c r="D784" s="387" t="s">
        <v>235</v>
      </c>
      <c r="E784" s="383" t="s">
        <v>345</v>
      </c>
      <c r="F784" s="384" t="s">
        <v>346</v>
      </c>
      <c r="G784" s="392"/>
    </row>
    <row r="785" spans="3:7">
      <c r="C785" s="386" t="s">
        <v>235</v>
      </c>
      <c r="D785" s="387" t="s">
        <v>235</v>
      </c>
      <c r="E785" s="383" t="s">
        <v>347</v>
      </c>
      <c r="F785" s="384" t="s">
        <v>348</v>
      </c>
      <c r="G785" s="392"/>
    </row>
    <row r="786" spans="3:7">
      <c r="C786" s="386" t="s">
        <v>235</v>
      </c>
      <c r="D786" s="387" t="s">
        <v>235</v>
      </c>
      <c r="E786" s="386" t="s">
        <v>349</v>
      </c>
      <c r="F786" s="387" t="s">
        <v>350</v>
      </c>
      <c r="G786" s="392"/>
    </row>
    <row r="787" spans="3:7">
      <c r="C787" s="386" t="s">
        <v>235</v>
      </c>
      <c r="D787" s="387" t="s">
        <v>235</v>
      </c>
      <c r="E787" s="391" t="s">
        <v>353</v>
      </c>
      <c r="F787" s="384" t="s">
        <v>354</v>
      </c>
      <c r="G787" s="385">
        <v>5989.92</v>
      </c>
    </row>
    <row r="788" spans="3:7">
      <c r="C788" s="386" t="s">
        <v>235</v>
      </c>
      <c r="D788" s="387" t="s">
        <v>235</v>
      </c>
      <c r="E788" s="383" t="s">
        <v>357</v>
      </c>
      <c r="F788" s="384" t="s">
        <v>358</v>
      </c>
      <c r="G788" s="385">
        <v>5989.92</v>
      </c>
    </row>
    <row r="789" spans="3:7">
      <c r="C789" s="386" t="s">
        <v>235</v>
      </c>
      <c r="D789" s="387" t="s">
        <v>235</v>
      </c>
      <c r="E789" s="391" t="s">
        <v>365</v>
      </c>
      <c r="F789" s="384" t="s">
        <v>366</v>
      </c>
      <c r="G789" s="392"/>
    </row>
    <row r="790" spans="3:7">
      <c r="C790" s="386" t="s">
        <v>235</v>
      </c>
      <c r="D790" s="387" t="s">
        <v>235</v>
      </c>
      <c r="E790" s="383" t="s">
        <v>367</v>
      </c>
      <c r="F790" s="384" t="s">
        <v>368</v>
      </c>
      <c r="G790" s="392"/>
    </row>
    <row r="791" spans="3:7">
      <c r="C791" s="386" t="s">
        <v>235</v>
      </c>
      <c r="D791" s="387" t="s">
        <v>235</v>
      </c>
      <c r="E791" s="386" t="s">
        <v>369</v>
      </c>
      <c r="F791" s="387" t="s">
        <v>370</v>
      </c>
      <c r="G791" s="385">
        <v>5989.92</v>
      </c>
    </row>
    <row r="792" spans="3:7">
      <c r="C792" s="386" t="s">
        <v>235</v>
      </c>
      <c r="D792" s="387" t="s">
        <v>235</v>
      </c>
      <c r="E792" s="383" t="s">
        <v>629</v>
      </c>
      <c r="F792" s="384" t="s">
        <v>630</v>
      </c>
      <c r="G792" s="392"/>
    </row>
    <row r="793" spans="3:7">
      <c r="C793" s="386" t="s">
        <v>235</v>
      </c>
      <c r="D793" s="387" t="s">
        <v>235</v>
      </c>
      <c r="E793" s="383" t="s">
        <v>603</v>
      </c>
      <c r="F793" s="384" t="s">
        <v>604</v>
      </c>
      <c r="G793" s="385">
        <v>8199.36</v>
      </c>
    </row>
    <row r="794" spans="3:7">
      <c r="C794" s="386" t="s">
        <v>235</v>
      </c>
      <c r="D794" s="387" t="s">
        <v>235</v>
      </c>
      <c r="E794" s="386" t="s">
        <v>605</v>
      </c>
      <c r="F794" s="387" t="s">
        <v>606</v>
      </c>
      <c r="G794" s="385">
        <v>8199.36</v>
      </c>
    </row>
    <row r="795" spans="3:7">
      <c r="C795" s="386" t="s">
        <v>235</v>
      </c>
      <c r="D795" s="387" t="s">
        <v>235</v>
      </c>
      <c r="E795" s="381" t="s">
        <v>240</v>
      </c>
      <c r="F795" s="382" t="s">
        <v>241</v>
      </c>
      <c r="G795" s="385">
        <v>718023.92</v>
      </c>
    </row>
    <row r="796" spans="3:7">
      <c r="C796" s="386" t="s">
        <v>235</v>
      </c>
      <c r="D796" s="387" t="s">
        <v>235</v>
      </c>
      <c r="E796" s="388" t="s">
        <v>242</v>
      </c>
      <c r="F796" s="389" t="s">
        <v>243</v>
      </c>
      <c r="G796" s="385">
        <v>718023.92</v>
      </c>
    </row>
    <row r="797" spans="3:7">
      <c r="C797" s="386" t="s">
        <v>673</v>
      </c>
      <c r="D797" s="387" t="s">
        <v>674</v>
      </c>
      <c r="E797" s="390" t="s">
        <v>244</v>
      </c>
      <c r="F797" s="384" t="s">
        <v>245</v>
      </c>
      <c r="G797" s="385">
        <v>2669466.9</v>
      </c>
    </row>
    <row r="798" spans="3:7">
      <c r="C798" s="386" t="s">
        <v>235</v>
      </c>
      <c r="D798" s="387" t="s">
        <v>235</v>
      </c>
      <c r="E798" s="390" t="s">
        <v>246</v>
      </c>
      <c r="F798" s="384" t="s">
        <v>247</v>
      </c>
      <c r="G798" s="385">
        <v>47639.21</v>
      </c>
    </row>
    <row r="799" spans="3:7">
      <c r="C799" s="386" t="s">
        <v>235</v>
      </c>
      <c r="D799" s="387" t="s">
        <v>235</v>
      </c>
      <c r="E799" s="391" t="s">
        <v>248</v>
      </c>
      <c r="F799" s="384" t="s">
        <v>249</v>
      </c>
      <c r="G799" s="385">
        <v>2717106.11</v>
      </c>
    </row>
    <row r="800" spans="3:7">
      <c r="C800" s="386" t="s">
        <v>235</v>
      </c>
      <c r="D800" s="387" t="s">
        <v>235</v>
      </c>
      <c r="E800" s="390" t="s">
        <v>380</v>
      </c>
      <c r="F800" s="384" t="s">
        <v>231</v>
      </c>
      <c r="G800" s="392"/>
    </row>
    <row r="801" spans="3:7">
      <c r="C801" s="386" t="s">
        <v>235</v>
      </c>
      <c r="D801" s="387" t="s">
        <v>235</v>
      </c>
      <c r="E801" s="391" t="s">
        <v>250</v>
      </c>
      <c r="F801" s="384" t="s">
        <v>251</v>
      </c>
      <c r="G801" s="392"/>
    </row>
    <row r="802" spans="3:7">
      <c r="C802" s="386" t="s">
        <v>235</v>
      </c>
      <c r="D802" s="387" t="s">
        <v>235</v>
      </c>
      <c r="E802" s="390" t="s">
        <v>252</v>
      </c>
      <c r="F802" s="384" t="s">
        <v>253</v>
      </c>
      <c r="G802" s="392"/>
    </row>
    <row r="803" spans="3:7">
      <c r="C803" s="386" t="s">
        <v>235</v>
      </c>
      <c r="D803" s="387" t="s">
        <v>235</v>
      </c>
      <c r="E803" s="390" t="s">
        <v>403</v>
      </c>
      <c r="F803" s="384" t="s">
        <v>404</v>
      </c>
      <c r="G803" s="392"/>
    </row>
    <row r="804" spans="3:7">
      <c r="C804" s="386" t="s">
        <v>235</v>
      </c>
      <c r="D804" s="387" t="s">
        <v>235</v>
      </c>
      <c r="E804" s="390" t="s">
        <v>256</v>
      </c>
      <c r="F804" s="384" t="s">
        <v>257</v>
      </c>
      <c r="G804" s="392"/>
    </row>
    <row r="805" spans="3:7">
      <c r="C805" s="386" t="s">
        <v>235</v>
      </c>
      <c r="D805" s="387" t="s">
        <v>235</v>
      </c>
      <c r="E805" s="391" t="s">
        <v>258</v>
      </c>
      <c r="F805" s="384" t="s">
        <v>259</v>
      </c>
      <c r="G805" s="392"/>
    </row>
    <row r="806" spans="3:7">
      <c r="C806" s="386" t="s">
        <v>235</v>
      </c>
      <c r="D806" s="387" t="s">
        <v>235</v>
      </c>
      <c r="E806" s="383" t="s">
        <v>260</v>
      </c>
      <c r="F806" s="384" t="s">
        <v>261</v>
      </c>
      <c r="G806" s="385">
        <v>2717106.11</v>
      </c>
    </row>
    <row r="807" spans="3:7">
      <c r="C807" s="386" t="s">
        <v>235</v>
      </c>
      <c r="D807" s="387" t="s">
        <v>235</v>
      </c>
      <c r="E807" s="390" t="s">
        <v>262</v>
      </c>
      <c r="F807" s="384" t="s">
        <v>263</v>
      </c>
      <c r="G807" s="385">
        <v>426042.22</v>
      </c>
    </row>
    <row r="808" spans="3:7">
      <c r="C808" s="386" t="s">
        <v>235</v>
      </c>
      <c r="D808" s="387" t="s">
        <v>235</v>
      </c>
      <c r="E808" s="390" t="s">
        <v>264</v>
      </c>
      <c r="F808" s="384" t="s">
        <v>265</v>
      </c>
      <c r="G808" s="385">
        <v>156233.60000000001</v>
      </c>
    </row>
    <row r="809" spans="3:7">
      <c r="C809" s="386" t="s">
        <v>235</v>
      </c>
      <c r="D809" s="387" t="s">
        <v>235</v>
      </c>
      <c r="E809" s="390" t="s">
        <v>266</v>
      </c>
      <c r="F809" s="384" t="s">
        <v>267</v>
      </c>
      <c r="G809" s="385">
        <v>-308934.98</v>
      </c>
    </row>
    <row r="810" spans="3:7">
      <c r="C810" s="386" t="s">
        <v>235</v>
      </c>
      <c r="D810" s="387" t="s">
        <v>235</v>
      </c>
      <c r="E810" s="390" t="s">
        <v>268</v>
      </c>
      <c r="F810" s="384" t="s">
        <v>269</v>
      </c>
      <c r="G810" s="392"/>
    </row>
    <row r="811" spans="3:7">
      <c r="C811" s="386" t="s">
        <v>235</v>
      </c>
      <c r="D811" s="387" t="s">
        <v>235</v>
      </c>
      <c r="E811" s="390" t="s">
        <v>270</v>
      </c>
      <c r="F811" s="384" t="s">
        <v>271</v>
      </c>
      <c r="G811" s="392"/>
    </row>
    <row r="812" spans="3:7">
      <c r="C812" s="386" t="s">
        <v>235</v>
      </c>
      <c r="D812" s="387" t="s">
        <v>235</v>
      </c>
      <c r="E812" s="390" t="s">
        <v>272</v>
      </c>
      <c r="F812" s="384" t="s">
        <v>273</v>
      </c>
      <c r="G812" s="392"/>
    </row>
    <row r="813" spans="3:7">
      <c r="C813" s="386" t="s">
        <v>235</v>
      </c>
      <c r="D813" s="387" t="s">
        <v>235</v>
      </c>
      <c r="E813" s="391" t="s">
        <v>274</v>
      </c>
      <c r="F813" s="384" t="s">
        <v>275</v>
      </c>
      <c r="G813" s="385">
        <v>273340.84000000003</v>
      </c>
    </row>
    <row r="814" spans="3:7">
      <c r="C814" s="386" t="s">
        <v>235</v>
      </c>
      <c r="D814" s="387" t="s">
        <v>235</v>
      </c>
      <c r="E814" s="390" t="s">
        <v>276</v>
      </c>
      <c r="F814" s="384" t="s">
        <v>277</v>
      </c>
      <c r="G814" s="385">
        <v>379064.31</v>
      </c>
    </row>
    <row r="815" spans="3:7">
      <c r="C815" s="386" t="s">
        <v>235</v>
      </c>
      <c r="D815" s="387" t="s">
        <v>235</v>
      </c>
      <c r="E815" s="390" t="s">
        <v>278</v>
      </c>
      <c r="F815" s="384" t="s">
        <v>279</v>
      </c>
      <c r="G815" s="392"/>
    </row>
    <row r="816" spans="3:7">
      <c r="C816" s="386" t="s">
        <v>235</v>
      </c>
      <c r="D816" s="387" t="s">
        <v>235</v>
      </c>
      <c r="E816" s="391" t="s">
        <v>280</v>
      </c>
      <c r="F816" s="384" t="s">
        <v>281</v>
      </c>
      <c r="G816" s="385">
        <v>379064.31</v>
      </c>
    </row>
    <row r="817" spans="3:7">
      <c r="C817" s="386" t="s">
        <v>235</v>
      </c>
      <c r="D817" s="387" t="s">
        <v>235</v>
      </c>
      <c r="E817" s="390" t="s">
        <v>282</v>
      </c>
      <c r="F817" s="384" t="s">
        <v>283</v>
      </c>
      <c r="G817" s="385">
        <v>20378.29</v>
      </c>
    </row>
    <row r="818" spans="3:7">
      <c r="C818" s="386" t="s">
        <v>235</v>
      </c>
      <c r="D818" s="387" t="s">
        <v>235</v>
      </c>
      <c r="E818" s="390" t="s">
        <v>284</v>
      </c>
      <c r="F818" s="384" t="s">
        <v>285</v>
      </c>
      <c r="G818" s="392"/>
    </row>
    <row r="819" spans="3:7">
      <c r="C819" s="386" t="s">
        <v>235</v>
      </c>
      <c r="D819" s="387" t="s">
        <v>235</v>
      </c>
      <c r="E819" s="391" t="s">
        <v>286</v>
      </c>
      <c r="F819" s="384" t="s">
        <v>287</v>
      </c>
      <c r="G819" s="385">
        <v>20378.29</v>
      </c>
    </row>
    <row r="820" spans="3:7">
      <c r="C820" s="386" t="s">
        <v>235</v>
      </c>
      <c r="D820" s="387" t="s">
        <v>235</v>
      </c>
      <c r="E820" s="383" t="s">
        <v>288</v>
      </c>
      <c r="F820" s="384" t="s">
        <v>289</v>
      </c>
      <c r="G820" s="385">
        <v>672783.44</v>
      </c>
    </row>
    <row r="821" spans="3:7">
      <c r="C821" s="386" t="s">
        <v>235</v>
      </c>
      <c r="D821" s="387" t="s">
        <v>235</v>
      </c>
      <c r="E821" s="386" t="s">
        <v>290</v>
      </c>
      <c r="F821" s="387" t="s">
        <v>291</v>
      </c>
      <c r="G821" s="385">
        <v>3389889.55</v>
      </c>
    </row>
    <row r="822" spans="3:7">
      <c r="C822" s="386" t="s">
        <v>235</v>
      </c>
      <c r="D822" s="387" t="s">
        <v>235</v>
      </c>
      <c r="E822" s="391" t="s">
        <v>292</v>
      </c>
      <c r="F822" s="384" t="s">
        <v>293</v>
      </c>
      <c r="G822" s="385">
        <v>2651.67</v>
      </c>
    </row>
    <row r="823" spans="3:7">
      <c r="C823" s="386" t="s">
        <v>235</v>
      </c>
      <c r="D823" s="387" t="s">
        <v>235</v>
      </c>
      <c r="E823" s="391" t="s">
        <v>294</v>
      </c>
      <c r="F823" s="384" t="s">
        <v>295</v>
      </c>
      <c r="G823" s="385">
        <v>5996.68</v>
      </c>
    </row>
    <row r="824" spans="3:7">
      <c r="C824" s="386" t="s">
        <v>235</v>
      </c>
      <c r="D824" s="387" t="s">
        <v>235</v>
      </c>
      <c r="E824" s="391" t="s">
        <v>298</v>
      </c>
      <c r="F824" s="384" t="s">
        <v>299</v>
      </c>
      <c r="G824" s="385">
        <v>9306.81</v>
      </c>
    </row>
    <row r="825" spans="3:7">
      <c r="C825" s="386" t="s">
        <v>235</v>
      </c>
      <c r="D825" s="387" t="s">
        <v>235</v>
      </c>
      <c r="E825" s="391" t="s">
        <v>300</v>
      </c>
      <c r="F825" s="384" t="s">
        <v>301</v>
      </c>
      <c r="G825" s="385">
        <v>8072.77</v>
      </c>
    </row>
    <row r="826" spans="3:7">
      <c r="C826" s="386" t="s">
        <v>235</v>
      </c>
      <c r="D826" s="387" t="s">
        <v>235</v>
      </c>
      <c r="E826" s="391" t="s">
        <v>302</v>
      </c>
      <c r="F826" s="384" t="s">
        <v>303</v>
      </c>
      <c r="G826" s="385">
        <v>2297.52</v>
      </c>
    </row>
    <row r="827" spans="3:7">
      <c r="C827" s="386" t="s">
        <v>235</v>
      </c>
      <c r="D827" s="387" t="s">
        <v>235</v>
      </c>
      <c r="E827" s="391" t="s">
        <v>304</v>
      </c>
      <c r="F827" s="384" t="s">
        <v>305</v>
      </c>
      <c r="G827" s="385">
        <v>1237.82</v>
      </c>
    </row>
    <row r="828" spans="3:7">
      <c r="C828" s="386" t="s">
        <v>235</v>
      </c>
      <c r="D828" s="387" t="s">
        <v>235</v>
      </c>
      <c r="E828" s="391" t="s">
        <v>306</v>
      </c>
      <c r="F828" s="384" t="s">
        <v>307</v>
      </c>
      <c r="G828" s="392"/>
    </row>
    <row r="829" spans="3:7">
      <c r="C829" s="386" t="s">
        <v>235</v>
      </c>
      <c r="D829" s="387" t="s">
        <v>235</v>
      </c>
      <c r="E829" s="391" t="s">
        <v>308</v>
      </c>
      <c r="F829" s="384" t="s">
        <v>309</v>
      </c>
      <c r="G829" s="385">
        <v>1953.53</v>
      </c>
    </row>
    <row r="830" spans="3:7">
      <c r="C830" s="386" t="s">
        <v>235</v>
      </c>
      <c r="D830" s="387" t="s">
        <v>235</v>
      </c>
      <c r="E830" s="391" t="s">
        <v>310</v>
      </c>
      <c r="F830" s="384" t="s">
        <v>311</v>
      </c>
      <c r="G830" s="385">
        <v>57336.22</v>
      </c>
    </row>
    <row r="831" spans="3:7">
      <c r="C831" s="386" t="s">
        <v>235</v>
      </c>
      <c r="D831" s="387" t="s">
        <v>235</v>
      </c>
      <c r="E831" s="391" t="s">
        <v>583</v>
      </c>
      <c r="F831" s="384" t="s">
        <v>584</v>
      </c>
      <c r="G831" s="385">
        <v>2606.5700000000002</v>
      </c>
    </row>
    <row r="832" spans="3:7">
      <c r="C832" s="386" t="s">
        <v>235</v>
      </c>
      <c r="D832" s="387" t="s">
        <v>235</v>
      </c>
      <c r="E832" s="391" t="s">
        <v>312</v>
      </c>
      <c r="F832" s="384" t="s">
        <v>313</v>
      </c>
      <c r="G832" s="385">
        <v>144.44999999999999</v>
      </c>
    </row>
    <row r="833" spans="3:7">
      <c r="C833" s="386" t="s">
        <v>235</v>
      </c>
      <c r="D833" s="387" t="s">
        <v>235</v>
      </c>
      <c r="E833" s="391" t="s">
        <v>585</v>
      </c>
      <c r="F833" s="384" t="s">
        <v>586</v>
      </c>
      <c r="G833" s="385">
        <v>2217.2800000000002</v>
      </c>
    </row>
    <row r="834" spans="3:7">
      <c r="C834" s="386" t="s">
        <v>235</v>
      </c>
      <c r="D834" s="387" t="s">
        <v>235</v>
      </c>
      <c r="E834" s="383" t="s">
        <v>314</v>
      </c>
      <c r="F834" s="384" t="s">
        <v>315</v>
      </c>
      <c r="G834" s="385">
        <v>93821.32</v>
      </c>
    </row>
    <row r="835" spans="3:7">
      <c r="C835" s="386" t="s">
        <v>235</v>
      </c>
      <c r="D835" s="387" t="s">
        <v>235</v>
      </c>
      <c r="E835" s="386" t="s">
        <v>316</v>
      </c>
      <c r="F835" s="387" t="s">
        <v>315</v>
      </c>
      <c r="G835" s="385">
        <v>93821.32</v>
      </c>
    </row>
    <row r="836" spans="3:7">
      <c r="C836" s="386" t="s">
        <v>235</v>
      </c>
      <c r="D836" s="387" t="s">
        <v>235</v>
      </c>
      <c r="E836" s="383" t="s">
        <v>319</v>
      </c>
      <c r="F836" s="384" t="s">
        <v>320</v>
      </c>
      <c r="G836" s="385">
        <v>12809.28</v>
      </c>
    </row>
    <row r="837" spans="3:7">
      <c r="C837" s="386" t="s">
        <v>235</v>
      </c>
      <c r="D837" s="387" t="s">
        <v>235</v>
      </c>
      <c r="E837" s="383" t="s">
        <v>593</v>
      </c>
      <c r="F837" s="384" t="s">
        <v>594</v>
      </c>
      <c r="G837" s="392"/>
    </row>
    <row r="838" spans="3:7">
      <c r="C838" s="386" t="s">
        <v>235</v>
      </c>
      <c r="D838" s="387" t="s">
        <v>235</v>
      </c>
      <c r="E838" s="386" t="s">
        <v>321</v>
      </c>
      <c r="F838" s="387" t="s">
        <v>322</v>
      </c>
      <c r="G838" s="385">
        <v>12809.28</v>
      </c>
    </row>
    <row r="839" spans="3:7">
      <c r="C839" s="386" t="s">
        <v>235</v>
      </c>
      <c r="D839" s="387" t="s">
        <v>235</v>
      </c>
      <c r="E839" s="391" t="s">
        <v>323</v>
      </c>
      <c r="F839" s="384" t="s">
        <v>324</v>
      </c>
      <c r="G839" s="392"/>
    </row>
    <row r="840" spans="3:7">
      <c r="C840" s="386" t="s">
        <v>235</v>
      </c>
      <c r="D840" s="387" t="s">
        <v>235</v>
      </c>
      <c r="E840" s="391" t="s">
        <v>325</v>
      </c>
      <c r="F840" s="384" t="s">
        <v>326</v>
      </c>
      <c r="G840" s="392"/>
    </row>
    <row r="841" spans="3:7">
      <c r="C841" s="386" t="s">
        <v>235</v>
      </c>
      <c r="D841" s="387" t="s">
        <v>235</v>
      </c>
      <c r="E841" s="391" t="s">
        <v>381</v>
      </c>
      <c r="F841" s="384" t="s">
        <v>382</v>
      </c>
      <c r="G841" s="392"/>
    </row>
    <row r="842" spans="3:7">
      <c r="C842" s="386" t="s">
        <v>235</v>
      </c>
      <c r="D842" s="387" t="s">
        <v>235</v>
      </c>
      <c r="E842" s="391" t="s">
        <v>395</v>
      </c>
      <c r="F842" s="384" t="s">
        <v>396</v>
      </c>
      <c r="G842" s="392"/>
    </row>
    <row r="843" spans="3:7">
      <c r="C843" s="386" t="s">
        <v>235</v>
      </c>
      <c r="D843" s="387" t="s">
        <v>235</v>
      </c>
      <c r="E843" s="383" t="s">
        <v>331</v>
      </c>
      <c r="F843" s="384" t="s">
        <v>332</v>
      </c>
      <c r="G843" s="392"/>
    </row>
    <row r="844" spans="3:7">
      <c r="C844" s="386" t="s">
        <v>235</v>
      </c>
      <c r="D844" s="387" t="s">
        <v>235</v>
      </c>
      <c r="E844" s="391" t="s">
        <v>383</v>
      </c>
      <c r="F844" s="384" t="s">
        <v>384</v>
      </c>
      <c r="G844" s="385">
        <v>56654.400000000001</v>
      </c>
    </row>
    <row r="845" spans="3:7">
      <c r="C845" s="386" t="s">
        <v>235</v>
      </c>
      <c r="D845" s="387" t="s">
        <v>235</v>
      </c>
      <c r="E845" s="391" t="s">
        <v>441</v>
      </c>
      <c r="F845" s="384" t="s">
        <v>442</v>
      </c>
      <c r="G845" s="392"/>
    </row>
    <row r="846" spans="3:7">
      <c r="C846" s="386" t="s">
        <v>235</v>
      </c>
      <c r="D846" s="387" t="s">
        <v>235</v>
      </c>
      <c r="E846" s="391" t="s">
        <v>399</v>
      </c>
      <c r="F846" s="384" t="s">
        <v>400</v>
      </c>
      <c r="G846" s="392"/>
    </row>
    <row r="847" spans="3:7">
      <c r="C847" s="386" t="s">
        <v>235</v>
      </c>
      <c r="D847" s="387" t="s">
        <v>235</v>
      </c>
      <c r="E847" s="391" t="s">
        <v>401</v>
      </c>
      <c r="F847" s="384" t="s">
        <v>402</v>
      </c>
      <c r="G847" s="392"/>
    </row>
    <row r="848" spans="3:7">
      <c r="C848" s="386" t="s">
        <v>235</v>
      </c>
      <c r="D848" s="387" t="s">
        <v>235</v>
      </c>
      <c r="E848" s="383" t="s">
        <v>335</v>
      </c>
      <c r="F848" s="384" t="s">
        <v>336</v>
      </c>
      <c r="G848" s="385">
        <v>56654.400000000001</v>
      </c>
    </row>
    <row r="849" spans="3:7">
      <c r="C849" s="386" t="s">
        <v>235</v>
      </c>
      <c r="D849" s="387" t="s">
        <v>235</v>
      </c>
      <c r="E849" s="386" t="s">
        <v>337</v>
      </c>
      <c r="F849" s="387" t="s">
        <v>338</v>
      </c>
      <c r="G849" s="385">
        <v>56654.400000000001</v>
      </c>
    </row>
    <row r="850" spans="3:7">
      <c r="C850" s="386" t="s">
        <v>235</v>
      </c>
      <c r="D850" s="387" t="s">
        <v>235</v>
      </c>
      <c r="E850" s="383" t="s">
        <v>615</v>
      </c>
      <c r="F850" s="384" t="s">
        <v>616</v>
      </c>
      <c r="G850" s="392"/>
    </row>
    <row r="851" spans="3:7">
      <c r="C851" s="386" t="s">
        <v>235</v>
      </c>
      <c r="D851" s="387" t="s">
        <v>235</v>
      </c>
      <c r="E851" s="386" t="s">
        <v>597</v>
      </c>
      <c r="F851" s="387" t="s">
        <v>598</v>
      </c>
      <c r="G851" s="392"/>
    </row>
    <row r="852" spans="3:7">
      <c r="C852" s="386" t="s">
        <v>235</v>
      </c>
      <c r="D852" s="387" t="s">
        <v>235</v>
      </c>
      <c r="E852" s="383" t="s">
        <v>339</v>
      </c>
      <c r="F852" s="384" t="s">
        <v>340</v>
      </c>
      <c r="G852" s="392"/>
    </row>
    <row r="853" spans="3:7">
      <c r="C853" s="386" t="s">
        <v>235</v>
      </c>
      <c r="D853" s="387" t="s">
        <v>235</v>
      </c>
      <c r="E853" s="383" t="s">
        <v>341</v>
      </c>
      <c r="F853" s="384" t="s">
        <v>342</v>
      </c>
      <c r="G853" s="392"/>
    </row>
    <row r="854" spans="3:7">
      <c r="C854" s="386" t="s">
        <v>235</v>
      </c>
      <c r="D854" s="387" t="s">
        <v>235</v>
      </c>
      <c r="E854" s="383" t="s">
        <v>343</v>
      </c>
      <c r="F854" s="384" t="s">
        <v>344</v>
      </c>
      <c r="G854" s="392"/>
    </row>
    <row r="855" spans="3:7">
      <c r="C855" s="386" t="s">
        <v>235</v>
      </c>
      <c r="D855" s="387" t="s">
        <v>235</v>
      </c>
      <c r="E855" s="383" t="s">
        <v>345</v>
      </c>
      <c r="F855" s="384" t="s">
        <v>346</v>
      </c>
      <c r="G855" s="392"/>
    </row>
    <row r="856" spans="3:7">
      <c r="C856" s="386" t="s">
        <v>235</v>
      </c>
      <c r="D856" s="387" t="s">
        <v>235</v>
      </c>
      <c r="E856" s="383" t="s">
        <v>347</v>
      </c>
      <c r="F856" s="384" t="s">
        <v>348</v>
      </c>
      <c r="G856" s="392"/>
    </row>
    <row r="857" spans="3:7">
      <c r="C857" s="386" t="s">
        <v>235</v>
      </c>
      <c r="D857" s="387" t="s">
        <v>235</v>
      </c>
      <c r="E857" s="386" t="s">
        <v>349</v>
      </c>
      <c r="F857" s="387" t="s">
        <v>350</v>
      </c>
      <c r="G857" s="392"/>
    </row>
    <row r="858" spans="3:7">
      <c r="C858" s="386" t="s">
        <v>235</v>
      </c>
      <c r="D858" s="387" t="s">
        <v>235</v>
      </c>
      <c r="E858" s="391" t="s">
        <v>353</v>
      </c>
      <c r="F858" s="384" t="s">
        <v>354</v>
      </c>
      <c r="G858" s="385">
        <v>31034.04</v>
      </c>
    </row>
    <row r="859" spans="3:7">
      <c r="C859" s="386" t="s">
        <v>235</v>
      </c>
      <c r="D859" s="387" t="s">
        <v>235</v>
      </c>
      <c r="E859" s="391" t="s">
        <v>355</v>
      </c>
      <c r="F859" s="384" t="s">
        <v>356</v>
      </c>
      <c r="G859" s="392"/>
    </row>
    <row r="860" spans="3:7">
      <c r="C860" s="386" t="s">
        <v>235</v>
      </c>
      <c r="D860" s="387" t="s">
        <v>235</v>
      </c>
      <c r="E860" s="383" t="s">
        <v>357</v>
      </c>
      <c r="F860" s="384" t="s">
        <v>358</v>
      </c>
      <c r="G860" s="385">
        <v>31034.04</v>
      </c>
    </row>
    <row r="861" spans="3:7">
      <c r="C861" s="386" t="s">
        <v>235</v>
      </c>
      <c r="D861" s="387" t="s">
        <v>235</v>
      </c>
      <c r="E861" s="391" t="s">
        <v>361</v>
      </c>
      <c r="F861" s="384" t="s">
        <v>362</v>
      </c>
      <c r="G861" s="392"/>
    </row>
    <row r="862" spans="3:7">
      <c r="C862" s="386" t="s">
        <v>235</v>
      </c>
      <c r="D862" s="387" t="s">
        <v>235</v>
      </c>
      <c r="E862" s="383" t="s">
        <v>363</v>
      </c>
      <c r="F862" s="384" t="s">
        <v>364</v>
      </c>
      <c r="G862" s="392"/>
    </row>
    <row r="863" spans="3:7">
      <c r="C863" s="386" t="s">
        <v>235</v>
      </c>
      <c r="D863" s="387" t="s">
        <v>235</v>
      </c>
      <c r="E863" s="391" t="s">
        <v>365</v>
      </c>
      <c r="F863" s="384" t="s">
        <v>366</v>
      </c>
      <c r="G863" s="392"/>
    </row>
    <row r="864" spans="3:7">
      <c r="C864" s="386" t="s">
        <v>235</v>
      </c>
      <c r="D864" s="387" t="s">
        <v>235</v>
      </c>
      <c r="E864" s="383" t="s">
        <v>367</v>
      </c>
      <c r="F864" s="384" t="s">
        <v>368</v>
      </c>
      <c r="G864" s="392"/>
    </row>
    <row r="865" spans="3:7">
      <c r="C865" s="386" t="s">
        <v>235</v>
      </c>
      <c r="D865" s="387" t="s">
        <v>235</v>
      </c>
      <c r="E865" s="386" t="s">
        <v>369</v>
      </c>
      <c r="F865" s="387" t="s">
        <v>370</v>
      </c>
      <c r="G865" s="385">
        <v>31034.04</v>
      </c>
    </row>
    <row r="866" spans="3:7">
      <c r="C866" s="386" t="s">
        <v>235</v>
      </c>
      <c r="D866" s="387" t="s">
        <v>235</v>
      </c>
      <c r="E866" s="383" t="s">
        <v>603</v>
      </c>
      <c r="F866" s="384" t="s">
        <v>604</v>
      </c>
      <c r="G866" s="385">
        <v>2283.2399999999998</v>
      </c>
    </row>
    <row r="867" spans="3:7">
      <c r="C867" s="386" t="s">
        <v>235</v>
      </c>
      <c r="D867" s="387" t="s">
        <v>235</v>
      </c>
      <c r="E867" s="386" t="s">
        <v>605</v>
      </c>
      <c r="F867" s="387" t="s">
        <v>606</v>
      </c>
      <c r="G867" s="385">
        <v>2283.2399999999998</v>
      </c>
    </row>
    <row r="868" spans="3:7">
      <c r="C868" s="386" t="s">
        <v>235</v>
      </c>
      <c r="D868" s="387" t="s">
        <v>235</v>
      </c>
      <c r="E868" s="383" t="s">
        <v>675</v>
      </c>
      <c r="F868" s="384" t="s">
        <v>676</v>
      </c>
      <c r="G868" s="392"/>
    </row>
    <row r="869" spans="3:7">
      <c r="C869" s="386" t="s">
        <v>235</v>
      </c>
      <c r="D869" s="387" t="s">
        <v>235</v>
      </c>
      <c r="E869" s="383" t="s">
        <v>371</v>
      </c>
      <c r="F869" s="384" t="s">
        <v>372</v>
      </c>
      <c r="G869" s="385">
        <v>1.44</v>
      </c>
    </row>
    <row r="870" spans="3:7">
      <c r="C870" s="386" t="s">
        <v>235</v>
      </c>
      <c r="D870" s="387" t="s">
        <v>235</v>
      </c>
      <c r="E870" s="386" t="s">
        <v>373</v>
      </c>
      <c r="F870" s="387" t="s">
        <v>374</v>
      </c>
      <c r="G870" s="385">
        <v>1.44</v>
      </c>
    </row>
    <row r="871" spans="3:7">
      <c r="C871" s="386" t="s">
        <v>235</v>
      </c>
      <c r="D871" s="387" t="s">
        <v>235</v>
      </c>
      <c r="E871" s="381" t="s">
        <v>240</v>
      </c>
      <c r="F871" s="382" t="s">
        <v>241</v>
      </c>
      <c r="G871" s="385">
        <v>3586493.27</v>
      </c>
    </row>
    <row r="872" spans="3:7">
      <c r="C872" s="386" t="s">
        <v>235</v>
      </c>
      <c r="D872" s="387" t="s">
        <v>235</v>
      </c>
      <c r="E872" s="388" t="s">
        <v>242</v>
      </c>
      <c r="F872" s="389" t="s">
        <v>243</v>
      </c>
      <c r="G872" s="385">
        <v>3586493.27</v>
      </c>
    </row>
    <row r="873" spans="3:7">
      <c r="C873" s="386" t="s">
        <v>677</v>
      </c>
      <c r="D873" s="387" t="s">
        <v>678</v>
      </c>
      <c r="E873" s="390" t="s">
        <v>244</v>
      </c>
      <c r="F873" s="384" t="s">
        <v>245</v>
      </c>
      <c r="G873" s="385">
        <v>553682.09</v>
      </c>
    </row>
    <row r="874" spans="3:7">
      <c r="C874" s="386" t="s">
        <v>235</v>
      </c>
      <c r="D874" s="387" t="s">
        <v>235</v>
      </c>
      <c r="E874" s="390" t="s">
        <v>246</v>
      </c>
      <c r="F874" s="384" t="s">
        <v>247</v>
      </c>
      <c r="G874" s="385">
        <v>205341.7</v>
      </c>
    </row>
    <row r="875" spans="3:7">
      <c r="C875" s="386" t="s">
        <v>235</v>
      </c>
      <c r="D875" s="387" t="s">
        <v>235</v>
      </c>
      <c r="E875" s="391" t="s">
        <v>248</v>
      </c>
      <c r="F875" s="384" t="s">
        <v>249</v>
      </c>
      <c r="G875" s="385">
        <v>759023.79</v>
      </c>
    </row>
    <row r="876" spans="3:7">
      <c r="C876" s="386" t="s">
        <v>235</v>
      </c>
      <c r="D876" s="387" t="s">
        <v>235</v>
      </c>
      <c r="E876" s="390" t="s">
        <v>548</v>
      </c>
      <c r="F876" s="384" t="s">
        <v>511</v>
      </c>
      <c r="G876" s="392"/>
    </row>
    <row r="877" spans="3:7">
      <c r="C877" s="386" t="s">
        <v>235</v>
      </c>
      <c r="D877" s="387" t="s">
        <v>235</v>
      </c>
      <c r="E877" s="391" t="s">
        <v>250</v>
      </c>
      <c r="F877" s="384" t="s">
        <v>251</v>
      </c>
      <c r="G877" s="392"/>
    </row>
    <row r="878" spans="3:7">
      <c r="C878" s="386" t="s">
        <v>235</v>
      </c>
      <c r="D878" s="387" t="s">
        <v>235</v>
      </c>
      <c r="E878" s="390" t="s">
        <v>252</v>
      </c>
      <c r="F878" s="384" t="s">
        <v>253</v>
      </c>
      <c r="G878" s="392"/>
    </row>
    <row r="879" spans="3:7">
      <c r="C879" s="386" t="s">
        <v>235</v>
      </c>
      <c r="D879" s="387" t="s">
        <v>235</v>
      </c>
      <c r="E879" s="390" t="s">
        <v>254</v>
      </c>
      <c r="F879" s="384" t="s">
        <v>255</v>
      </c>
      <c r="G879" s="392"/>
    </row>
    <row r="880" spans="3:7">
      <c r="C880" s="386" t="s">
        <v>235</v>
      </c>
      <c r="D880" s="387" t="s">
        <v>235</v>
      </c>
      <c r="E880" s="390" t="s">
        <v>403</v>
      </c>
      <c r="F880" s="384" t="s">
        <v>404</v>
      </c>
      <c r="G880" s="392"/>
    </row>
    <row r="881" spans="3:7">
      <c r="C881" s="386" t="s">
        <v>235</v>
      </c>
      <c r="D881" s="387" t="s">
        <v>235</v>
      </c>
      <c r="E881" s="390" t="s">
        <v>256</v>
      </c>
      <c r="F881" s="384" t="s">
        <v>257</v>
      </c>
      <c r="G881" s="392"/>
    </row>
    <row r="882" spans="3:7">
      <c r="C882" s="386" t="s">
        <v>235</v>
      </c>
      <c r="D882" s="387" t="s">
        <v>235</v>
      </c>
      <c r="E882" s="391" t="s">
        <v>258</v>
      </c>
      <c r="F882" s="384" t="s">
        <v>259</v>
      </c>
      <c r="G882" s="392"/>
    </row>
    <row r="883" spans="3:7">
      <c r="C883" s="386" t="s">
        <v>235</v>
      </c>
      <c r="D883" s="387" t="s">
        <v>235</v>
      </c>
      <c r="E883" s="383" t="s">
        <v>260</v>
      </c>
      <c r="F883" s="384" t="s">
        <v>261</v>
      </c>
      <c r="G883" s="385">
        <v>759023.79</v>
      </c>
    </row>
    <row r="884" spans="3:7">
      <c r="C884" s="386" t="s">
        <v>235</v>
      </c>
      <c r="D884" s="387" t="s">
        <v>235</v>
      </c>
      <c r="E884" s="390" t="s">
        <v>262</v>
      </c>
      <c r="F884" s="384" t="s">
        <v>263</v>
      </c>
      <c r="G884" s="385">
        <v>119014.91</v>
      </c>
    </row>
    <row r="885" spans="3:7">
      <c r="C885" s="386" t="s">
        <v>235</v>
      </c>
      <c r="D885" s="387" t="s">
        <v>235</v>
      </c>
      <c r="E885" s="390" t="s">
        <v>264</v>
      </c>
      <c r="F885" s="384" t="s">
        <v>265</v>
      </c>
      <c r="G885" s="385">
        <v>43643.87</v>
      </c>
    </row>
    <row r="886" spans="3:7">
      <c r="C886" s="386" t="s">
        <v>235</v>
      </c>
      <c r="D886" s="387" t="s">
        <v>235</v>
      </c>
      <c r="E886" s="390" t="s">
        <v>266</v>
      </c>
      <c r="F886" s="384" t="s">
        <v>267</v>
      </c>
      <c r="G886" s="385">
        <v>-86301.01</v>
      </c>
    </row>
    <row r="887" spans="3:7">
      <c r="C887" s="386" t="s">
        <v>235</v>
      </c>
      <c r="D887" s="387" t="s">
        <v>235</v>
      </c>
      <c r="E887" s="390" t="s">
        <v>268</v>
      </c>
      <c r="F887" s="384" t="s">
        <v>269</v>
      </c>
      <c r="G887" s="392"/>
    </row>
    <row r="888" spans="3:7">
      <c r="C888" s="386" t="s">
        <v>235</v>
      </c>
      <c r="D888" s="387" t="s">
        <v>235</v>
      </c>
      <c r="E888" s="390" t="s">
        <v>270</v>
      </c>
      <c r="F888" s="384" t="s">
        <v>271</v>
      </c>
      <c r="G888" s="392"/>
    </row>
    <row r="889" spans="3:7">
      <c r="C889" s="386" t="s">
        <v>235</v>
      </c>
      <c r="D889" s="387" t="s">
        <v>235</v>
      </c>
      <c r="E889" s="390" t="s">
        <v>272</v>
      </c>
      <c r="F889" s="384" t="s">
        <v>273</v>
      </c>
      <c r="G889" s="392"/>
    </row>
    <row r="890" spans="3:7">
      <c r="C890" s="386" t="s">
        <v>235</v>
      </c>
      <c r="D890" s="387" t="s">
        <v>235</v>
      </c>
      <c r="E890" s="391" t="s">
        <v>274</v>
      </c>
      <c r="F890" s="384" t="s">
        <v>275</v>
      </c>
      <c r="G890" s="385">
        <v>76357.77</v>
      </c>
    </row>
    <row r="891" spans="3:7">
      <c r="C891" s="386" t="s">
        <v>235</v>
      </c>
      <c r="D891" s="387" t="s">
        <v>235</v>
      </c>
      <c r="E891" s="390" t="s">
        <v>276</v>
      </c>
      <c r="F891" s="384" t="s">
        <v>277</v>
      </c>
      <c r="G891" s="385">
        <v>78622.880000000005</v>
      </c>
    </row>
    <row r="892" spans="3:7">
      <c r="C892" s="386" t="s">
        <v>235</v>
      </c>
      <c r="D892" s="387" t="s">
        <v>235</v>
      </c>
      <c r="E892" s="390" t="s">
        <v>278</v>
      </c>
      <c r="F892" s="384" t="s">
        <v>279</v>
      </c>
      <c r="G892" s="392"/>
    </row>
    <row r="893" spans="3:7">
      <c r="C893" s="386" t="s">
        <v>235</v>
      </c>
      <c r="D893" s="387" t="s">
        <v>235</v>
      </c>
      <c r="E893" s="391" t="s">
        <v>280</v>
      </c>
      <c r="F893" s="384" t="s">
        <v>281</v>
      </c>
      <c r="G893" s="385">
        <v>78622.880000000005</v>
      </c>
    </row>
    <row r="894" spans="3:7">
      <c r="C894" s="386" t="s">
        <v>235</v>
      </c>
      <c r="D894" s="387" t="s">
        <v>235</v>
      </c>
      <c r="E894" s="390" t="s">
        <v>282</v>
      </c>
      <c r="F894" s="384" t="s">
        <v>283</v>
      </c>
      <c r="G894" s="385">
        <v>5692.67</v>
      </c>
    </row>
    <row r="895" spans="3:7">
      <c r="C895" s="386" t="s">
        <v>235</v>
      </c>
      <c r="D895" s="387" t="s">
        <v>235</v>
      </c>
      <c r="E895" s="390" t="s">
        <v>284</v>
      </c>
      <c r="F895" s="384" t="s">
        <v>285</v>
      </c>
      <c r="G895" s="392"/>
    </row>
    <row r="896" spans="3:7">
      <c r="C896" s="386" t="s">
        <v>235</v>
      </c>
      <c r="D896" s="387" t="s">
        <v>235</v>
      </c>
      <c r="E896" s="391" t="s">
        <v>286</v>
      </c>
      <c r="F896" s="384" t="s">
        <v>287</v>
      </c>
      <c r="G896" s="385">
        <v>5692.67</v>
      </c>
    </row>
    <row r="897" spans="3:7">
      <c r="C897" s="386" t="s">
        <v>235</v>
      </c>
      <c r="D897" s="387" t="s">
        <v>235</v>
      </c>
      <c r="E897" s="383" t="s">
        <v>288</v>
      </c>
      <c r="F897" s="384" t="s">
        <v>289</v>
      </c>
      <c r="G897" s="385">
        <v>160673.32</v>
      </c>
    </row>
    <row r="898" spans="3:7">
      <c r="C898" s="386" t="s">
        <v>235</v>
      </c>
      <c r="D898" s="387" t="s">
        <v>235</v>
      </c>
      <c r="E898" s="386" t="s">
        <v>290</v>
      </c>
      <c r="F898" s="387" t="s">
        <v>291</v>
      </c>
      <c r="G898" s="385">
        <v>919697.11</v>
      </c>
    </row>
    <row r="899" spans="3:7">
      <c r="C899" s="386" t="s">
        <v>235</v>
      </c>
      <c r="D899" s="387" t="s">
        <v>235</v>
      </c>
      <c r="E899" s="391" t="s">
        <v>292</v>
      </c>
      <c r="F899" s="384" t="s">
        <v>293</v>
      </c>
      <c r="G899" s="385">
        <v>1228.96</v>
      </c>
    </row>
    <row r="900" spans="3:7">
      <c r="C900" s="386" t="s">
        <v>235</v>
      </c>
      <c r="D900" s="387" t="s">
        <v>235</v>
      </c>
      <c r="E900" s="391" t="s">
        <v>294</v>
      </c>
      <c r="F900" s="384" t="s">
        <v>295</v>
      </c>
      <c r="G900" s="385">
        <v>13501.39</v>
      </c>
    </row>
    <row r="901" spans="3:7">
      <c r="C901" s="386" t="s">
        <v>235</v>
      </c>
      <c r="D901" s="387" t="s">
        <v>235</v>
      </c>
      <c r="E901" s="391" t="s">
        <v>296</v>
      </c>
      <c r="F901" s="384" t="s">
        <v>297</v>
      </c>
      <c r="G901" s="385">
        <v>474.45</v>
      </c>
    </row>
    <row r="902" spans="3:7">
      <c r="C902" s="386" t="s">
        <v>235</v>
      </c>
      <c r="D902" s="387" t="s">
        <v>235</v>
      </c>
      <c r="E902" s="391" t="s">
        <v>298</v>
      </c>
      <c r="F902" s="384" t="s">
        <v>299</v>
      </c>
      <c r="G902" s="385">
        <v>14567.98</v>
      </c>
    </row>
    <row r="903" spans="3:7">
      <c r="C903" s="386" t="s">
        <v>235</v>
      </c>
      <c r="D903" s="387" t="s">
        <v>235</v>
      </c>
      <c r="E903" s="391" t="s">
        <v>300</v>
      </c>
      <c r="F903" s="384" t="s">
        <v>301</v>
      </c>
      <c r="G903" s="385">
        <v>8258.51</v>
      </c>
    </row>
    <row r="904" spans="3:7">
      <c r="C904" s="386" t="s">
        <v>235</v>
      </c>
      <c r="D904" s="387" t="s">
        <v>235</v>
      </c>
      <c r="E904" s="391" t="s">
        <v>304</v>
      </c>
      <c r="F904" s="384" t="s">
        <v>305</v>
      </c>
      <c r="G904" s="385">
        <v>2608.29</v>
      </c>
    </row>
    <row r="905" spans="3:7">
      <c r="C905" s="386" t="s">
        <v>235</v>
      </c>
      <c r="D905" s="387" t="s">
        <v>235</v>
      </c>
      <c r="E905" s="391" t="s">
        <v>306</v>
      </c>
      <c r="F905" s="384" t="s">
        <v>307</v>
      </c>
      <c r="G905" s="385">
        <v>1646.74</v>
      </c>
    </row>
    <row r="906" spans="3:7">
      <c r="C906" s="386" t="s">
        <v>235</v>
      </c>
      <c r="D906" s="387" t="s">
        <v>235</v>
      </c>
      <c r="E906" s="391" t="s">
        <v>433</v>
      </c>
      <c r="F906" s="384" t="s">
        <v>434</v>
      </c>
      <c r="G906" s="392"/>
    </row>
    <row r="907" spans="3:7">
      <c r="C907" s="386" t="s">
        <v>235</v>
      </c>
      <c r="D907" s="387" t="s">
        <v>235</v>
      </c>
      <c r="E907" s="391" t="s">
        <v>308</v>
      </c>
      <c r="F907" s="384" t="s">
        <v>309</v>
      </c>
      <c r="G907" s="385">
        <v>3158.93</v>
      </c>
    </row>
    <row r="908" spans="3:7">
      <c r="C908" s="386" t="s">
        <v>235</v>
      </c>
      <c r="D908" s="387" t="s">
        <v>235</v>
      </c>
      <c r="E908" s="391" t="s">
        <v>310</v>
      </c>
      <c r="F908" s="384" t="s">
        <v>311</v>
      </c>
      <c r="G908" s="385">
        <v>23169.56</v>
      </c>
    </row>
    <row r="909" spans="3:7">
      <c r="C909" s="386" t="s">
        <v>235</v>
      </c>
      <c r="D909" s="387" t="s">
        <v>235</v>
      </c>
      <c r="E909" s="391" t="s">
        <v>583</v>
      </c>
      <c r="F909" s="384" t="s">
        <v>584</v>
      </c>
      <c r="G909" s="385">
        <v>2548.42</v>
      </c>
    </row>
    <row r="910" spans="3:7">
      <c r="C910" s="386" t="s">
        <v>235</v>
      </c>
      <c r="D910" s="387" t="s">
        <v>235</v>
      </c>
      <c r="E910" s="383" t="s">
        <v>314</v>
      </c>
      <c r="F910" s="384" t="s">
        <v>315</v>
      </c>
      <c r="G910" s="385">
        <v>71163.23</v>
      </c>
    </row>
    <row r="911" spans="3:7">
      <c r="C911" s="386" t="s">
        <v>235</v>
      </c>
      <c r="D911" s="387" t="s">
        <v>235</v>
      </c>
      <c r="E911" s="386" t="s">
        <v>316</v>
      </c>
      <c r="F911" s="387" t="s">
        <v>315</v>
      </c>
      <c r="G911" s="385">
        <v>71163.23</v>
      </c>
    </row>
    <row r="912" spans="3:7">
      <c r="C912" s="386" t="s">
        <v>235</v>
      </c>
      <c r="D912" s="387" t="s">
        <v>235</v>
      </c>
      <c r="E912" s="383" t="s">
        <v>587</v>
      </c>
      <c r="F912" s="384" t="s">
        <v>588</v>
      </c>
      <c r="G912" s="392"/>
    </row>
    <row r="913" spans="3:7">
      <c r="C913" s="386" t="s">
        <v>235</v>
      </c>
      <c r="D913" s="387" t="s">
        <v>235</v>
      </c>
      <c r="E913" s="383" t="s">
        <v>589</v>
      </c>
      <c r="F913" s="384" t="s">
        <v>590</v>
      </c>
      <c r="G913" s="392"/>
    </row>
    <row r="914" spans="3:7">
      <c r="C914" s="386" t="s">
        <v>235</v>
      </c>
      <c r="D914" s="387" t="s">
        <v>235</v>
      </c>
      <c r="E914" s="383" t="s">
        <v>591</v>
      </c>
      <c r="F914" s="384" t="s">
        <v>592</v>
      </c>
      <c r="G914" s="392"/>
    </row>
    <row r="915" spans="3:7">
      <c r="C915" s="386" t="s">
        <v>235</v>
      </c>
      <c r="D915" s="387" t="s">
        <v>235</v>
      </c>
      <c r="E915" s="383" t="s">
        <v>319</v>
      </c>
      <c r="F915" s="384" t="s">
        <v>320</v>
      </c>
      <c r="G915" s="385">
        <v>675.12</v>
      </c>
    </row>
    <row r="916" spans="3:7">
      <c r="C916" s="386" t="s">
        <v>235</v>
      </c>
      <c r="D916" s="387" t="s">
        <v>235</v>
      </c>
      <c r="E916" s="386" t="s">
        <v>321</v>
      </c>
      <c r="F916" s="387" t="s">
        <v>322</v>
      </c>
      <c r="G916" s="385">
        <v>675.12</v>
      </c>
    </row>
    <row r="917" spans="3:7">
      <c r="C917" s="386" t="s">
        <v>235</v>
      </c>
      <c r="D917" s="387" t="s">
        <v>235</v>
      </c>
      <c r="E917" s="391" t="s">
        <v>325</v>
      </c>
      <c r="F917" s="384" t="s">
        <v>326</v>
      </c>
      <c r="G917" s="392"/>
    </row>
    <row r="918" spans="3:7">
      <c r="C918" s="386" t="s">
        <v>235</v>
      </c>
      <c r="D918" s="387" t="s">
        <v>235</v>
      </c>
      <c r="E918" s="391" t="s">
        <v>385</v>
      </c>
      <c r="F918" s="384" t="s">
        <v>386</v>
      </c>
      <c r="G918" s="392"/>
    </row>
    <row r="919" spans="3:7">
      <c r="C919" s="386" t="s">
        <v>235</v>
      </c>
      <c r="D919" s="387" t="s">
        <v>235</v>
      </c>
      <c r="E919" s="391" t="s">
        <v>381</v>
      </c>
      <c r="F919" s="384" t="s">
        <v>382</v>
      </c>
      <c r="G919" s="392"/>
    </row>
    <row r="920" spans="3:7">
      <c r="C920" s="386" t="s">
        <v>235</v>
      </c>
      <c r="D920" s="387" t="s">
        <v>235</v>
      </c>
      <c r="E920" s="383" t="s">
        <v>331</v>
      </c>
      <c r="F920" s="384" t="s">
        <v>332</v>
      </c>
      <c r="G920" s="392"/>
    </row>
    <row r="921" spans="3:7">
      <c r="C921" s="386" t="s">
        <v>235</v>
      </c>
      <c r="D921" s="387" t="s">
        <v>235</v>
      </c>
      <c r="E921" s="391" t="s">
        <v>383</v>
      </c>
      <c r="F921" s="384" t="s">
        <v>384</v>
      </c>
      <c r="G921" s="385">
        <v>33122.160000000003</v>
      </c>
    </row>
    <row r="922" spans="3:7">
      <c r="C922" s="386" t="s">
        <v>235</v>
      </c>
      <c r="D922" s="387" t="s">
        <v>235</v>
      </c>
      <c r="E922" s="391" t="s">
        <v>399</v>
      </c>
      <c r="F922" s="384" t="s">
        <v>400</v>
      </c>
      <c r="G922" s="392"/>
    </row>
    <row r="923" spans="3:7">
      <c r="C923" s="386" t="s">
        <v>235</v>
      </c>
      <c r="D923" s="387" t="s">
        <v>235</v>
      </c>
      <c r="E923" s="391" t="s">
        <v>401</v>
      </c>
      <c r="F923" s="384" t="s">
        <v>402</v>
      </c>
      <c r="G923" s="392"/>
    </row>
    <row r="924" spans="3:7">
      <c r="C924" s="386" t="s">
        <v>235</v>
      </c>
      <c r="D924" s="387" t="s">
        <v>235</v>
      </c>
      <c r="E924" s="383" t="s">
        <v>335</v>
      </c>
      <c r="F924" s="384" t="s">
        <v>336</v>
      </c>
      <c r="G924" s="385">
        <v>33122.160000000003</v>
      </c>
    </row>
    <row r="925" spans="3:7">
      <c r="C925" s="386" t="s">
        <v>235</v>
      </c>
      <c r="D925" s="387" t="s">
        <v>235</v>
      </c>
      <c r="E925" s="386" t="s">
        <v>337</v>
      </c>
      <c r="F925" s="387" t="s">
        <v>338</v>
      </c>
      <c r="G925" s="385">
        <v>33122.160000000003</v>
      </c>
    </row>
    <row r="926" spans="3:7">
      <c r="C926" s="386" t="s">
        <v>235</v>
      </c>
      <c r="D926" s="387" t="s">
        <v>235</v>
      </c>
      <c r="E926" s="383" t="s">
        <v>679</v>
      </c>
      <c r="F926" s="384" t="s">
        <v>680</v>
      </c>
      <c r="G926" s="392"/>
    </row>
    <row r="927" spans="3:7">
      <c r="C927" s="386" t="s">
        <v>235</v>
      </c>
      <c r="D927" s="387" t="s">
        <v>235</v>
      </c>
      <c r="E927" s="383" t="s">
        <v>343</v>
      </c>
      <c r="F927" s="384" t="s">
        <v>344</v>
      </c>
      <c r="G927" s="392"/>
    </row>
    <row r="928" spans="3:7">
      <c r="C928" s="386" t="s">
        <v>235</v>
      </c>
      <c r="D928" s="387" t="s">
        <v>235</v>
      </c>
      <c r="E928" s="383" t="s">
        <v>347</v>
      </c>
      <c r="F928" s="384" t="s">
        <v>348</v>
      </c>
      <c r="G928" s="392"/>
    </row>
    <row r="929" spans="3:7">
      <c r="C929" s="386" t="s">
        <v>235</v>
      </c>
      <c r="D929" s="387" t="s">
        <v>235</v>
      </c>
      <c r="E929" s="386" t="s">
        <v>349</v>
      </c>
      <c r="F929" s="387" t="s">
        <v>350</v>
      </c>
      <c r="G929" s="392"/>
    </row>
    <row r="930" spans="3:7">
      <c r="C930" s="386" t="s">
        <v>235</v>
      </c>
      <c r="D930" s="387" t="s">
        <v>235</v>
      </c>
      <c r="E930" s="391" t="s">
        <v>375</v>
      </c>
      <c r="F930" s="384" t="s">
        <v>376</v>
      </c>
      <c r="G930" s="392"/>
    </row>
    <row r="931" spans="3:7">
      <c r="C931" s="386" t="s">
        <v>235</v>
      </c>
      <c r="D931" s="387" t="s">
        <v>235</v>
      </c>
      <c r="E931" s="391" t="s">
        <v>353</v>
      </c>
      <c r="F931" s="384" t="s">
        <v>354</v>
      </c>
      <c r="G931" s="385">
        <v>8407.44</v>
      </c>
    </row>
    <row r="932" spans="3:7">
      <c r="C932" s="386" t="s">
        <v>235</v>
      </c>
      <c r="D932" s="387" t="s">
        <v>235</v>
      </c>
      <c r="E932" s="383" t="s">
        <v>357</v>
      </c>
      <c r="F932" s="384" t="s">
        <v>358</v>
      </c>
      <c r="G932" s="385">
        <v>8407.44</v>
      </c>
    </row>
    <row r="933" spans="3:7">
      <c r="C933" s="386" t="s">
        <v>235</v>
      </c>
      <c r="D933" s="387" t="s">
        <v>235</v>
      </c>
      <c r="E933" s="391" t="s">
        <v>361</v>
      </c>
      <c r="F933" s="384" t="s">
        <v>362</v>
      </c>
      <c r="G933" s="392"/>
    </row>
    <row r="934" spans="3:7">
      <c r="C934" s="386" t="s">
        <v>235</v>
      </c>
      <c r="D934" s="387" t="s">
        <v>235</v>
      </c>
      <c r="E934" s="383" t="s">
        <v>363</v>
      </c>
      <c r="F934" s="384" t="s">
        <v>364</v>
      </c>
      <c r="G934" s="392"/>
    </row>
    <row r="935" spans="3:7">
      <c r="C935" s="386" t="s">
        <v>235</v>
      </c>
      <c r="D935" s="387" t="s">
        <v>235</v>
      </c>
      <c r="E935" s="386" t="s">
        <v>369</v>
      </c>
      <c r="F935" s="387" t="s">
        <v>370</v>
      </c>
      <c r="G935" s="385">
        <v>8407.44</v>
      </c>
    </row>
    <row r="936" spans="3:7">
      <c r="C936" s="386" t="s">
        <v>235</v>
      </c>
      <c r="D936" s="387" t="s">
        <v>235</v>
      </c>
      <c r="E936" s="383" t="s">
        <v>371</v>
      </c>
      <c r="F936" s="384" t="s">
        <v>372</v>
      </c>
      <c r="G936" s="385">
        <v>-32000.04</v>
      </c>
    </row>
    <row r="937" spans="3:7">
      <c r="C937" s="386" t="s">
        <v>235</v>
      </c>
      <c r="D937" s="387" t="s">
        <v>235</v>
      </c>
      <c r="E937" s="386" t="s">
        <v>373</v>
      </c>
      <c r="F937" s="387" t="s">
        <v>374</v>
      </c>
      <c r="G937" s="385">
        <v>-32000.04</v>
      </c>
    </row>
    <row r="938" spans="3:7">
      <c r="C938" s="386" t="s">
        <v>235</v>
      </c>
      <c r="D938" s="387" t="s">
        <v>235</v>
      </c>
      <c r="E938" s="381" t="s">
        <v>240</v>
      </c>
      <c r="F938" s="382" t="s">
        <v>241</v>
      </c>
      <c r="G938" s="385">
        <v>1001065.02</v>
      </c>
    </row>
    <row r="939" spans="3:7">
      <c r="C939" s="386" t="s">
        <v>235</v>
      </c>
      <c r="D939" s="387" t="s">
        <v>235</v>
      </c>
      <c r="E939" s="388" t="s">
        <v>242</v>
      </c>
      <c r="F939" s="389" t="s">
        <v>243</v>
      </c>
      <c r="G939" s="385">
        <v>1001065.02</v>
      </c>
    </row>
    <row r="940" spans="3:7">
      <c r="C940" s="386" t="s">
        <v>681</v>
      </c>
      <c r="D940" s="387" t="s">
        <v>682</v>
      </c>
      <c r="E940" s="390" t="s">
        <v>244</v>
      </c>
      <c r="F940" s="384" t="s">
        <v>245</v>
      </c>
      <c r="G940" s="385">
        <v>2329700.41</v>
      </c>
    </row>
    <row r="941" spans="3:7">
      <c r="C941" s="386" t="s">
        <v>235</v>
      </c>
      <c r="D941" s="387" t="s">
        <v>235</v>
      </c>
      <c r="E941" s="391" t="s">
        <v>248</v>
      </c>
      <c r="F941" s="384" t="s">
        <v>249</v>
      </c>
      <c r="G941" s="385">
        <v>2329700.41</v>
      </c>
    </row>
    <row r="942" spans="3:7">
      <c r="C942" s="386" t="s">
        <v>235</v>
      </c>
      <c r="D942" s="387" t="s">
        <v>235</v>
      </c>
      <c r="E942" s="390" t="s">
        <v>380</v>
      </c>
      <c r="F942" s="384" t="s">
        <v>231</v>
      </c>
      <c r="G942" s="392"/>
    </row>
    <row r="943" spans="3:7">
      <c r="C943" s="386" t="s">
        <v>235</v>
      </c>
      <c r="D943" s="387" t="s">
        <v>235</v>
      </c>
      <c r="E943" s="391" t="s">
        <v>250</v>
      </c>
      <c r="F943" s="384" t="s">
        <v>251</v>
      </c>
      <c r="G943" s="392"/>
    </row>
    <row r="944" spans="3:7">
      <c r="C944" s="386" t="s">
        <v>235</v>
      </c>
      <c r="D944" s="387" t="s">
        <v>235</v>
      </c>
      <c r="E944" s="390" t="s">
        <v>252</v>
      </c>
      <c r="F944" s="384" t="s">
        <v>253</v>
      </c>
      <c r="G944" s="392"/>
    </row>
    <row r="945" spans="3:7">
      <c r="C945" s="386" t="s">
        <v>235</v>
      </c>
      <c r="D945" s="387" t="s">
        <v>235</v>
      </c>
      <c r="E945" s="390" t="s">
        <v>254</v>
      </c>
      <c r="F945" s="384" t="s">
        <v>255</v>
      </c>
      <c r="G945" s="392"/>
    </row>
    <row r="946" spans="3:7">
      <c r="C946" s="386" t="s">
        <v>235</v>
      </c>
      <c r="D946" s="387" t="s">
        <v>235</v>
      </c>
      <c r="E946" s="390" t="s">
        <v>256</v>
      </c>
      <c r="F946" s="384" t="s">
        <v>257</v>
      </c>
      <c r="G946" s="392"/>
    </row>
    <row r="947" spans="3:7">
      <c r="C947" s="386" t="s">
        <v>235</v>
      </c>
      <c r="D947" s="387" t="s">
        <v>235</v>
      </c>
      <c r="E947" s="391" t="s">
        <v>258</v>
      </c>
      <c r="F947" s="384" t="s">
        <v>259</v>
      </c>
      <c r="G947" s="392"/>
    </row>
    <row r="948" spans="3:7">
      <c r="C948" s="386" t="s">
        <v>235</v>
      </c>
      <c r="D948" s="387" t="s">
        <v>235</v>
      </c>
      <c r="E948" s="383" t="s">
        <v>260</v>
      </c>
      <c r="F948" s="384" t="s">
        <v>261</v>
      </c>
      <c r="G948" s="385">
        <v>2329700.41</v>
      </c>
    </row>
    <row r="949" spans="3:7">
      <c r="C949" s="386" t="s">
        <v>235</v>
      </c>
      <c r="D949" s="387" t="s">
        <v>235</v>
      </c>
      <c r="E949" s="390" t="s">
        <v>262</v>
      </c>
      <c r="F949" s="384" t="s">
        <v>263</v>
      </c>
      <c r="G949" s="385">
        <v>365297.02</v>
      </c>
    </row>
    <row r="950" spans="3:7">
      <c r="C950" s="386" t="s">
        <v>235</v>
      </c>
      <c r="D950" s="387" t="s">
        <v>235</v>
      </c>
      <c r="E950" s="390" t="s">
        <v>264</v>
      </c>
      <c r="F950" s="384" t="s">
        <v>265</v>
      </c>
      <c r="G950" s="385">
        <v>133957.78</v>
      </c>
    </row>
    <row r="951" spans="3:7">
      <c r="C951" s="386" t="s">
        <v>235</v>
      </c>
      <c r="D951" s="387" t="s">
        <v>235</v>
      </c>
      <c r="E951" s="390" t="s">
        <v>266</v>
      </c>
      <c r="F951" s="384" t="s">
        <v>267</v>
      </c>
      <c r="G951" s="385">
        <v>-264886.93</v>
      </c>
    </row>
    <row r="952" spans="3:7">
      <c r="C952" s="386" t="s">
        <v>235</v>
      </c>
      <c r="D952" s="387" t="s">
        <v>235</v>
      </c>
      <c r="E952" s="390" t="s">
        <v>268</v>
      </c>
      <c r="F952" s="384" t="s">
        <v>269</v>
      </c>
      <c r="G952" s="392"/>
    </row>
    <row r="953" spans="3:7">
      <c r="C953" s="386" t="s">
        <v>235</v>
      </c>
      <c r="D953" s="387" t="s">
        <v>235</v>
      </c>
      <c r="E953" s="390" t="s">
        <v>270</v>
      </c>
      <c r="F953" s="384" t="s">
        <v>271</v>
      </c>
      <c r="G953" s="392"/>
    </row>
    <row r="954" spans="3:7">
      <c r="C954" s="386" t="s">
        <v>235</v>
      </c>
      <c r="D954" s="387" t="s">
        <v>235</v>
      </c>
      <c r="E954" s="390" t="s">
        <v>272</v>
      </c>
      <c r="F954" s="384" t="s">
        <v>273</v>
      </c>
      <c r="G954" s="392"/>
    </row>
    <row r="955" spans="3:7">
      <c r="C955" s="386" t="s">
        <v>235</v>
      </c>
      <c r="D955" s="387" t="s">
        <v>235</v>
      </c>
      <c r="E955" s="391" t="s">
        <v>274</v>
      </c>
      <c r="F955" s="384" t="s">
        <v>275</v>
      </c>
      <c r="G955" s="385">
        <v>234367.87</v>
      </c>
    </row>
    <row r="956" spans="3:7">
      <c r="C956" s="386" t="s">
        <v>235</v>
      </c>
      <c r="D956" s="387" t="s">
        <v>235</v>
      </c>
      <c r="E956" s="390" t="s">
        <v>276</v>
      </c>
      <c r="F956" s="384" t="s">
        <v>277</v>
      </c>
      <c r="G956" s="385">
        <v>330817.46000000002</v>
      </c>
    </row>
    <row r="957" spans="3:7">
      <c r="C957" s="386" t="s">
        <v>235</v>
      </c>
      <c r="D957" s="387" t="s">
        <v>235</v>
      </c>
      <c r="E957" s="390" t="s">
        <v>278</v>
      </c>
      <c r="F957" s="384" t="s">
        <v>279</v>
      </c>
      <c r="G957" s="392"/>
    </row>
    <row r="958" spans="3:7">
      <c r="C958" s="386" t="s">
        <v>235</v>
      </c>
      <c r="D958" s="387" t="s">
        <v>235</v>
      </c>
      <c r="E958" s="391" t="s">
        <v>280</v>
      </c>
      <c r="F958" s="384" t="s">
        <v>281</v>
      </c>
      <c r="G958" s="385">
        <v>330817.46000000002</v>
      </c>
    </row>
    <row r="959" spans="3:7">
      <c r="C959" s="386" t="s">
        <v>235</v>
      </c>
      <c r="D959" s="387" t="s">
        <v>235</v>
      </c>
      <c r="E959" s="390" t="s">
        <v>282</v>
      </c>
      <c r="F959" s="384" t="s">
        <v>283</v>
      </c>
      <c r="G959" s="385">
        <v>17472.740000000002</v>
      </c>
    </row>
    <row r="960" spans="3:7">
      <c r="C960" s="386" t="s">
        <v>235</v>
      </c>
      <c r="D960" s="387" t="s">
        <v>235</v>
      </c>
      <c r="E960" s="390" t="s">
        <v>284</v>
      </c>
      <c r="F960" s="384" t="s">
        <v>285</v>
      </c>
      <c r="G960" s="392"/>
    </row>
    <row r="961" spans="3:7">
      <c r="C961" s="386" t="s">
        <v>235</v>
      </c>
      <c r="D961" s="387" t="s">
        <v>235</v>
      </c>
      <c r="E961" s="391" t="s">
        <v>286</v>
      </c>
      <c r="F961" s="384" t="s">
        <v>287</v>
      </c>
      <c r="G961" s="385">
        <v>17472.740000000002</v>
      </c>
    </row>
    <row r="962" spans="3:7">
      <c r="C962" s="386" t="s">
        <v>235</v>
      </c>
      <c r="D962" s="387" t="s">
        <v>235</v>
      </c>
      <c r="E962" s="383" t="s">
        <v>288</v>
      </c>
      <c r="F962" s="384" t="s">
        <v>289</v>
      </c>
      <c r="G962" s="385">
        <v>582658.06999999995</v>
      </c>
    </row>
    <row r="963" spans="3:7">
      <c r="C963" s="386" t="s">
        <v>235</v>
      </c>
      <c r="D963" s="387" t="s">
        <v>235</v>
      </c>
      <c r="E963" s="386" t="s">
        <v>290</v>
      </c>
      <c r="F963" s="387" t="s">
        <v>291</v>
      </c>
      <c r="G963" s="385">
        <v>2912358.48</v>
      </c>
    </row>
    <row r="964" spans="3:7">
      <c r="C964" s="386" t="s">
        <v>235</v>
      </c>
      <c r="D964" s="387" t="s">
        <v>235</v>
      </c>
      <c r="E964" s="391" t="s">
        <v>292</v>
      </c>
      <c r="F964" s="384" t="s">
        <v>293</v>
      </c>
      <c r="G964" s="385">
        <v>5139.0200000000004</v>
      </c>
    </row>
    <row r="965" spans="3:7">
      <c r="C965" s="386" t="s">
        <v>235</v>
      </c>
      <c r="D965" s="387" t="s">
        <v>235</v>
      </c>
      <c r="E965" s="391" t="s">
        <v>294</v>
      </c>
      <c r="F965" s="384" t="s">
        <v>295</v>
      </c>
      <c r="G965" s="385">
        <v>3885.05</v>
      </c>
    </row>
    <row r="966" spans="3:7">
      <c r="C966" s="386" t="s">
        <v>235</v>
      </c>
      <c r="D966" s="387" t="s">
        <v>235</v>
      </c>
      <c r="E966" s="391" t="s">
        <v>298</v>
      </c>
      <c r="F966" s="384" t="s">
        <v>299</v>
      </c>
      <c r="G966" s="385">
        <v>8721.2000000000007</v>
      </c>
    </row>
    <row r="967" spans="3:7">
      <c r="C967" s="386" t="s">
        <v>235</v>
      </c>
      <c r="D967" s="387" t="s">
        <v>235</v>
      </c>
      <c r="E967" s="391" t="s">
        <v>300</v>
      </c>
      <c r="F967" s="384" t="s">
        <v>301</v>
      </c>
      <c r="G967" s="385">
        <v>8594.42</v>
      </c>
    </row>
    <row r="968" spans="3:7">
      <c r="C968" s="386" t="s">
        <v>235</v>
      </c>
      <c r="D968" s="387" t="s">
        <v>235</v>
      </c>
      <c r="E968" s="391" t="s">
        <v>302</v>
      </c>
      <c r="F968" s="384" t="s">
        <v>303</v>
      </c>
      <c r="G968" s="385">
        <v>447.78</v>
      </c>
    </row>
    <row r="969" spans="3:7">
      <c r="C969" s="386" t="s">
        <v>235</v>
      </c>
      <c r="D969" s="387" t="s">
        <v>235</v>
      </c>
      <c r="E969" s="391" t="s">
        <v>304</v>
      </c>
      <c r="F969" s="384" t="s">
        <v>305</v>
      </c>
      <c r="G969" s="385">
        <v>745.33</v>
      </c>
    </row>
    <row r="970" spans="3:7">
      <c r="C970" s="386" t="s">
        <v>235</v>
      </c>
      <c r="D970" s="387" t="s">
        <v>235</v>
      </c>
      <c r="E970" s="391" t="s">
        <v>306</v>
      </c>
      <c r="F970" s="384" t="s">
        <v>307</v>
      </c>
      <c r="G970" s="392"/>
    </row>
    <row r="971" spans="3:7">
      <c r="C971" s="386" t="s">
        <v>235</v>
      </c>
      <c r="D971" s="387" t="s">
        <v>235</v>
      </c>
      <c r="E971" s="391" t="s">
        <v>308</v>
      </c>
      <c r="F971" s="384" t="s">
        <v>309</v>
      </c>
      <c r="G971" s="385">
        <v>1163.1600000000001</v>
      </c>
    </row>
    <row r="972" spans="3:7">
      <c r="C972" s="386" t="s">
        <v>235</v>
      </c>
      <c r="D972" s="387" t="s">
        <v>235</v>
      </c>
      <c r="E972" s="391" t="s">
        <v>310</v>
      </c>
      <c r="F972" s="384" t="s">
        <v>311</v>
      </c>
      <c r="G972" s="385">
        <v>41263.019999999997</v>
      </c>
    </row>
    <row r="973" spans="3:7">
      <c r="C973" s="386" t="s">
        <v>235</v>
      </c>
      <c r="D973" s="387" t="s">
        <v>235</v>
      </c>
      <c r="E973" s="391" t="s">
        <v>583</v>
      </c>
      <c r="F973" s="384" t="s">
        <v>584</v>
      </c>
      <c r="G973" s="385">
        <v>3676.6</v>
      </c>
    </row>
    <row r="974" spans="3:7">
      <c r="C974" s="386" t="s">
        <v>235</v>
      </c>
      <c r="D974" s="387" t="s">
        <v>235</v>
      </c>
      <c r="E974" s="391" t="s">
        <v>312</v>
      </c>
      <c r="F974" s="384" t="s">
        <v>313</v>
      </c>
      <c r="G974" s="385">
        <v>740.04</v>
      </c>
    </row>
    <row r="975" spans="3:7">
      <c r="C975" s="386" t="s">
        <v>235</v>
      </c>
      <c r="D975" s="387" t="s">
        <v>235</v>
      </c>
      <c r="E975" s="391" t="s">
        <v>585</v>
      </c>
      <c r="F975" s="384" t="s">
        <v>586</v>
      </c>
      <c r="G975" s="385">
        <v>2818.88</v>
      </c>
    </row>
    <row r="976" spans="3:7">
      <c r="C976" s="386" t="s">
        <v>235</v>
      </c>
      <c r="D976" s="387" t="s">
        <v>235</v>
      </c>
      <c r="E976" s="383" t="s">
        <v>314</v>
      </c>
      <c r="F976" s="384" t="s">
        <v>315</v>
      </c>
      <c r="G976" s="385">
        <v>77194.5</v>
      </c>
    </row>
    <row r="977" spans="3:7">
      <c r="C977" s="386" t="s">
        <v>235</v>
      </c>
      <c r="D977" s="387" t="s">
        <v>235</v>
      </c>
      <c r="E977" s="386" t="s">
        <v>316</v>
      </c>
      <c r="F977" s="387" t="s">
        <v>315</v>
      </c>
      <c r="G977" s="385">
        <v>77194.5</v>
      </c>
    </row>
    <row r="978" spans="3:7">
      <c r="C978" s="386" t="s">
        <v>235</v>
      </c>
      <c r="D978" s="387" t="s">
        <v>235</v>
      </c>
      <c r="E978" s="383" t="s">
        <v>319</v>
      </c>
      <c r="F978" s="384" t="s">
        <v>320</v>
      </c>
      <c r="G978" s="385">
        <v>21692.54</v>
      </c>
    </row>
    <row r="979" spans="3:7">
      <c r="C979" s="386" t="s">
        <v>235</v>
      </c>
      <c r="D979" s="387" t="s">
        <v>235</v>
      </c>
      <c r="E979" s="386" t="s">
        <v>321</v>
      </c>
      <c r="F979" s="387" t="s">
        <v>322</v>
      </c>
      <c r="G979" s="385">
        <v>21692.54</v>
      </c>
    </row>
    <row r="980" spans="3:7">
      <c r="C980" s="386" t="s">
        <v>235</v>
      </c>
      <c r="D980" s="387" t="s">
        <v>235</v>
      </c>
      <c r="E980" s="391" t="s">
        <v>381</v>
      </c>
      <c r="F980" s="384" t="s">
        <v>382</v>
      </c>
      <c r="G980" s="392"/>
    </row>
    <row r="981" spans="3:7">
      <c r="C981" s="386" t="s">
        <v>235</v>
      </c>
      <c r="D981" s="387" t="s">
        <v>235</v>
      </c>
      <c r="E981" s="383" t="s">
        <v>331</v>
      </c>
      <c r="F981" s="384" t="s">
        <v>332</v>
      </c>
      <c r="G981" s="392"/>
    </row>
    <row r="982" spans="3:7">
      <c r="C982" s="386" t="s">
        <v>235</v>
      </c>
      <c r="D982" s="387" t="s">
        <v>235</v>
      </c>
      <c r="E982" s="391" t="s">
        <v>383</v>
      </c>
      <c r="F982" s="384" t="s">
        <v>384</v>
      </c>
      <c r="G982" s="385">
        <v>14095.92</v>
      </c>
    </row>
    <row r="983" spans="3:7">
      <c r="C983" s="386" t="s">
        <v>235</v>
      </c>
      <c r="D983" s="387" t="s">
        <v>235</v>
      </c>
      <c r="E983" s="391" t="s">
        <v>399</v>
      </c>
      <c r="F983" s="384" t="s">
        <v>400</v>
      </c>
      <c r="G983" s="392"/>
    </row>
    <row r="984" spans="3:7">
      <c r="C984" s="386" t="s">
        <v>235</v>
      </c>
      <c r="D984" s="387" t="s">
        <v>235</v>
      </c>
      <c r="E984" s="391" t="s">
        <v>401</v>
      </c>
      <c r="F984" s="384" t="s">
        <v>402</v>
      </c>
      <c r="G984" s="392"/>
    </row>
    <row r="985" spans="3:7">
      <c r="C985" s="386" t="s">
        <v>235</v>
      </c>
      <c r="D985" s="387" t="s">
        <v>235</v>
      </c>
      <c r="E985" s="383" t="s">
        <v>335</v>
      </c>
      <c r="F985" s="384" t="s">
        <v>336</v>
      </c>
      <c r="G985" s="385">
        <v>14095.92</v>
      </c>
    </row>
    <row r="986" spans="3:7">
      <c r="C986" s="386" t="s">
        <v>235</v>
      </c>
      <c r="D986" s="387" t="s">
        <v>235</v>
      </c>
      <c r="E986" s="386" t="s">
        <v>337</v>
      </c>
      <c r="F986" s="387" t="s">
        <v>338</v>
      </c>
      <c r="G986" s="385">
        <v>14095.92</v>
      </c>
    </row>
    <row r="987" spans="3:7">
      <c r="C987" s="386" t="s">
        <v>235</v>
      </c>
      <c r="D987" s="387" t="s">
        <v>235</v>
      </c>
      <c r="E987" s="383" t="s">
        <v>615</v>
      </c>
      <c r="F987" s="384" t="s">
        <v>616</v>
      </c>
      <c r="G987" s="392"/>
    </row>
    <row r="988" spans="3:7">
      <c r="C988" s="386" t="s">
        <v>235</v>
      </c>
      <c r="D988" s="387" t="s">
        <v>235</v>
      </c>
      <c r="E988" s="386" t="s">
        <v>597</v>
      </c>
      <c r="F988" s="387" t="s">
        <v>598</v>
      </c>
      <c r="G988" s="392"/>
    </row>
    <row r="989" spans="3:7">
      <c r="C989" s="386" t="s">
        <v>235</v>
      </c>
      <c r="D989" s="387" t="s">
        <v>235</v>
      </c>
      <c r="E989" s="383" t="s">
        <v>339</v>
      </c>
      <c r="F989" s="384" t="s">
        <v>340</v>
      </c>
      <c r="G989" s="392"/>
    </row>
    <row r="990" spans="3:7">
      <c r="C990" s="386" t="s">
        <v>235</v>
      </c>
      <c r="D990" s="387" t="s">
        <v>235</v>
      </c>
      <c r="E990" s="383" t="s">
        <v>341</v>
      </c>
      <c r="F990" s="384" t="s">
        <v>342</v>
      </c>
      <c r="G990" s="392"/>
    </row>
    <row r="991" spans="3:7">
      <c r="C991" s="386" t="s">
        <v>235</v>
      </c>
      <c r="D991" s="387" t="s">
        <v>235</v>
      </c>
      <c r="E991" s="383" t="s">
        <v>343</v>
      </c>
      <c r="F991" s="384" t="s">
        <v>344</v>
      </c>
      <c r="G991" s="392"/>
    </row>
    <row r="992" spans="3:7">
      <c r="C992" s="386" t="s">
        <v>235</v>
      </c>
      <c r="D992" s="387" t="s">
        <v>235</v>
      </c>
      <c r="E992" s="383" t="s">
        <v>345</v>
      </c>
      <c r="F992" s="384" t="s">
        <v>346</v>
      </c>
      <c r="G992" s="392"/>
    </row>
    <row r="993" spans="3:7">
      <c r="C993" s="386" t="s">
        <v>235</v>
      </c>
      <c r="D993" s="387" t="s">
        <v>235</v>
      </c>
      <c r="E993" s="383" t="s">
        <v>347</v>
      </c>
      <c r="F993" s="384" t="s">
        <v>348</v>
      </c>
      <c r="G993" s="392"/>
    </row>
    <row r="994" spans="3:7">
      <c r="C994" s="386" t="s">
        <v>235</v>
      </c>
      <c r="D994" s="387" t="s">
        <v>235</v>
      </c>
      <c r="E994" s="386" t="s">
        <v>349</v>
      </c>
      <c r="F994" s="387" t="s">
        <v>350</v>
      </c>
      <c r="G994" s="392"/>
    </row>
    <row r="995" spans="3:7">
      <c r="C995" s="386" t="s">
        <v>235</v>
      </c>
      <c r="D995" s="387" t="s">
        <v>235</v>
      </c>
      <c r="E995" s="391" t="s">
        <v>353</v>
      </c>
      <c r="F995" s="384" t="s">
        <v>354</v>
      </c>
      <c r="G995" s="385">
        <v>29295.119999999999</v>
      </c>
    </row>
    <row r="996" spans="3:7">
      <c r="C996" s="386" t="s">
        <v>235</v>
      </c>
      <c r="D996" s="387" t="s">
        <v>235</v>
      </c>
      <c r="E996" s="391" t="s">
        <v>355</v>
      </c>
      <c r="F996" s="384" t="s">
        <v>356</v>
      </c>
      <c r="G996" s="392"/>
    </row>
    <row r="997" spans="3:7">
      <c r="C997" s="386" t="s">
        <v>235</v>
      </c>
      <c r="D997" s="387" t="s">
        <v>235</v>
      </c>
      <c r="E997" s="383" t="s">
        <v>357</v>
      </c>
      <c r="F997" s="384" t="s">
        <v>358</v>
      </c>
      <c r="G997" s="385">
        <v>29295.119999999999</v>
      </c>
    </row>
    <row r="998" spans="3:7">
      <c r="C998" s="386" t="s">
        <v>235</v>
      </c>
      <c r="D998" s="387" t="s">
        <v>235</v>
      </c>
      <c r="E998" s="391" t="s">
        <v>359</v>
      </c>
      <c r="F998" s="384" t="s">
        <v>360</v>
      </c>
      <c r="G998" s="392"/>
    </row>
    <row r="999" spans="3:7">
      <c r="C999" s="386" t="s">
        <v>235</v>
      </c>
      <c r="D999" s="387" t="s">
        <v>235</v>
      </c>
      <c r="E999" s="391" t="s">
        <v>361</v>
      </c>
      <c r="F999" s="384" t="s">
        <v>362</v>
      </c>
      <c r="G999" s="392"/>
    </row>
    <row r="1000" spans="3:7">
      <c r="C1000" s="386" t="s">
        <v>235</v>
      </c>
      <c r="D1000" s="387" t="s">
        <v>235</v>
      </c>
      <c r="E1000" s="383" t="s">
        <v>363</v>
      </c>
      <c r="F1000" s="384" t="s">
        <v>364</v>
      </c>
      <c r="G1000" s="392"/>
    </row>
    <row r="1001" spans="3:7">
      <c r="C1001" s="386" t="s">
        <v>235</v>
      </c>
      <c r="D1001" s="387" t="s">
        <v>235</v>
      </c>
      <c r="E1001" s="391" t="s">
        <v>365</v>
      </c>
      <c r="F1001" s="384" t="s">
        <v>366</v>
      </c>
      <c r="G1001" s="392"/>
    </row>
    <row r="1002" spans="3:7">
      <c r="C1002" s="386" t="s">
        <v>235</v>
      </c>
      <c r="D1002" s="387" t="s">
        <v>235</v>
      </c>
      <c r="E1002" s="383" t="s">
        <v>367</v>
      </c>
      <c r="F1002" s="384" t="s">
        <v>368</v>
      </c>
      <c r="G1002" s="392"/>
    </row>
    <row r="1003" spans="3:7">
      <c r="C1003" s="386" t="s">
        <v>235</v>
      </c>
      <c r="D1003" s="387" t="s">
        <v>235</v>
      </c>
      <c r="E1003" s="386" t="s">
        <v>369</v>
      </c>
      <c r="F1003" s="387" t="s">
        <v>370</v>
      </c>
      <c r="G1003" s="385">
        <v>29295.119999999999</v>
      </c>
    </row>
    <row r="1004" spans="3:7">
      <c r="C1004" s="386" t="s">
        <v>235</v>
      </c>
      <c r="D1004" s="387" t="s">
        <v>235</v>
      </c>
      <c r="E1004" s="383" t="s">
        <v>603</v>
      </c>
      <c r="F1004" s="384" t="s">
        <v>604</v>
      </c>
      <c r="G1004" s="385">
        <v>10995.6</v>
      </c>
    </row>
    <row r="1005" spans="3:7">
      <c r="C1005" s="386" t="s">
        <v>235</v>
      </c>
      <c r="D1005" s="387" t="s">
        <v>235</v>
      </c>
      <c r="E1005" s="386" t="s">
        <v>605</v>
      </c>
      <c r="F1005" s="387" t="s">
        <v>606</v>
      </c>
      <c r="G1005" s="385">
        <v>10995.6</v>
      </c>
    </row>
    <row r="1006" spans="3:7">
      <c r="C1006" s="386" t="s">
        <v>235</v>
      </c>
      <c r="D1006" s="387" t="s">
        <v>235</v>
      </c>
      <c r="E1006" s="381" t="s">
        <v>240</v>
      </c>
      <c r="F1006" s="382" t="s">
        <v>241</v>
      </c>
      <c r="G1006" s="385">
        <v>3065632.16</v>
      </c>
    </row>
    <row r="1007" spans="3:7">
      <c r="C1007" s="386" t="s">
        <v>235</v>
      </c>
      <c r="D1007" s="387" t="s">
        <v>235</v>
      </c>
      <c r="E1007" s="388" t="s">
        <v>242</v>
      </c>
      <c r="F1007" s="389" t="s">
        <v>243</v>
      </c>
      <c r="G1007" s="385">
        <v>3065632.16</v>
      </c>
    </row>
    <row r="1008" spans="3:7">
      <c r="C1008" s="386" t="s">
        <v>683</v>
      </c>
      <c r="D1008" s="387" t="s">
        <v>684</v>
      </c>
      <c r="E1008" s="390" t="s">
        <v>244</v>
      </c>
      <c r="F1008" s="384" t="s">
        <v>245</v>
      </c>
      <c r="G1008" s="385">
        <v>125398</v>
      </c>
    </row>
    <row r="1009" spans="3:7">
      <c r="C1009" s="386" t="s">
        <v>235</v>
      </c>
      <c r="D1009" s="387" t="s">
        <v>235</v>
      </c>
      <c r="E1009" s="391" t="s">
        <v>248</v>
      </c>
      <c r="F1009" s="384" t="s">
        <v>249</v>
      </c>
      <c r="G1009" s="385">
        <v>125398</v>
      </c>
    </row>
    <row r="1010" spans="3:7">
      <c r="C1010" s="386" t="s">
        <v>235</v>
      </c>
      <c r="D1010" s="387" t="s">
        <v>235</v>
      </c>
      <c r="E1010" s="390" t="s">
        <v>380</v>
      </c>
      <c r="F1010" s="384" t="s">
        <v>231</v>
      </c>
      <c r="G1010" s="392"/>
    </row>
    <row r="1011" spans="3:7">
      <c r="C1011" s="386" t="s">
        <v>235</v>
      </c>
      <c r="D1011" s="387" t="s">
        <v>235</v>
      </c>
      <c r="E1011" s="391" t="s">
        <v>250</v>
      </c>
      <c r="F1011" s="384" t="s">
        <v>251</v>
      </c>
      <c r="G1011" s="392"/>
    </row>
    <row r="1012" spans="3:7">
      <c r="C1012" s="386" t="s">
        <v>235</v>
      </c>
      <c r="D1012" s="387" t="s">
        <v>235</v>
      </c>
      <c r="E1012" s="390" t="s">
        <v>252</v>
      </c>
      <c r="F1012" s="384" t="s">
        <v>253</v>
      </c>
      <c r="G1012" s="392"/>
    </row>
    <row r="1013" spans="3:7">
      <c r="C1013" s="386" t="s">
        <v>235</v>
      </c>
      <c r="D1013" s="387" t="s">
        <v>235</v>
      </c>
      <c r="E1013" s="391" t="s">
        <v>258</v>
      </c>
      <c r="F1013" s="384" t="s">
        <v>259</v>
      </c>
      <c r="G1013" s="392"/>
    </row>
    <row r="1014" spans="3:7">
      <c r="C1014" s="386" t="s">
        <v>235</v>
      </c>
      <c r="D1014" s="387" t="s">
        <v>235</v>
      </c>
      <c r="E1014" s="383" t="s">
        <v>260</v>
      </c>
      <c r="F1014" s="384" t="s">
        <v>261</v>
      </c>
      <c r="G1014" s="385">
        <v>125398</v>
      </c>
    </row>
    <row r="1015" spans="3:7">
      <c r="C1015" s="386" t="s">
        <v>235</v>
      </c>
      <c r="D1015" s="387" t="s">
        <v>235</v>
      </c>
      <c r="E1015" s="390" t="s">
        <v>262</v>
      </c>
      <c r="F1015" s="384" t="s">
        <v>263</v>
      </c>
      <c r="G1015" s="385">
        <v>19662.400000000001</v>
      </c>
    </row>
    <row r="1016" spans="3:7">
      <c r="C1016" s="386" t="s">
        <v>235</v>
      </c>
      <c r="D1016" s="387" t="s">
        <v>235</v>
      </c>
      <c r="E1016" s="390" t="s">
        <v>264</v>
      </c>
      <c r="F1016" s="384" t="s">
        <v>265</v>
      </c>
      <c r="G1016" s="385">
        <v>7210.41</v>
      </c>
    </row>
    <row r="1017" spans="3:7">
      <c r="C1017" s="386" t="s">
        <v>235</v>
      </c>
      <c r="D1017" s="387" t="s">
        <v>235</v>
      </c>
      <c r="E1017" s="390" t="s">
        <v>266</v>
      </c>
      <c r="F1017" s="384" t="s">
        <v>267</v>
      </c>
      <c r="G1017" s="385">
        <v>-14257.74</v>
      </c>
    </row>
    <row r="1018" spans="3:7">
      <c r="C1018" s="386" t="s">
        <v>235</v>
      </c>
      <c r="D1018" s="387" t="s">
        <v>235</v>
      </c>
      <c r="E1018" s="390" t="s">
        <v>268</v>
      </c>
      <c r="F1018" s="384" t="s">
        <v>269</v>
      </c>
      <c r="G1018" s="392"/>
    </row>
    <row r="1019" spans="3:7">
      <c r="C1019" s="386" t="s">
        <v>235</v>
      </c>
      <c r="D1019" s="387" t="s">
        <v>235</v>
      </c>
      <c r="E1019" s="390" t="s">
        <v>270</v>
      </c>
      <c r="F1019" s="384" t="s">
        <v>271</v>
      </c>
      <c r="G1019" s="392"/>
    </row>
    <row r="1020" spans="3:7">
      <c r="C1020" s="386" t="s">
        <v>235</v>
      </c>
      <c r="D1020" s="387" t="s">
        <v>235</v>
      </c>
      <c r="E1020" s="390" t="s">
        <v>272</v>
      </c>
      <c r="F1020" s="384" t="s">
        <v>273</v>
      </c>
      <c r="G1020" s="392"/>
    </row>
    <row r="1021" spans="3:7">
      <c r="C1021" s="386" t="s">
        <v>235</v>
      </c>
      <c r="D1021" s="387" t="s">
        <v>235</v>
      </c>
      <c r="E1021" s="391" t="s">
        <v>274</v>
      </c>
      <c r="F1021" s="384" t="s">
        <v>275</v>
      </c>
      <c r="G1021" s="385">
        <v>12615.07</v>
      </c>
    </row>
    <row r="1022" spans="3:7">
      <c r="C1022" s="386" t="s">
        <v>235</v>
      </c>
      <c r="D1022" s="387" t="s">
        <v>235</v>
      </c>
      <c r="E1022" s="390" t="s">
        <v>276</v>
      </c>
      <c r="F1022" s="384" t="s">
        <v>277</v>
      </c>
      <c r="G1022" s="385">
        <v>17806.53</v>
      </c>
    </row>
    <row r="1023" spans="3:7">
      <c r="C1023" s="386" t="s">
        <v>235</v>
      </c>
      <c r="D1023" s="387" t="s">
        <v>235</v>
      </c>
      <c r="E1023" s="390" t="s">
        <v>278</v>
      </c>
      <c r="F1023" s="384" t="s">
        <v>279</v>
      </c>
      <c r="G1023" s="392"/>
    </row>
    <row r="1024" spans="3:7">
      <c r="C1024" s="386" t="s">
        <v>235</v>
      </c>
      <c r="D1024" s="387" t="s">
        <v>235</v>
      </c>
      <c r="E1024" s="391" t="s">
        <v>280</v>
      </c>
      <c r="F1024" s="384" t="s">
        <v>281</v>
      </c>
      <c r="G1024" s="385">
        <v>17806.53</v>
      </c>
    </row>
    <row r="1025" spans="3:7">
      <c r="C1025" s="386" t="s">
        <v>235</v>
      </c>
      <c r="D1025" s="387" t="s">
        <v>235</v>
      </c>
      <c r="E1025" s="390" t="s">
        <v>282</v>
      </c>
      <c r="F1025" s="384" t="s">
        <v>283</v>
      </c>
      <c r="G1025" s="385">
        <v>940.51</v>
      </c>
    </row>
    <row r="1026" spans="3:7">
      <c r="C1026" s="386" t="s">
        <v>235</v>
      </c>
      <c r="D1026" s="387" t="s">
        <v>235</v>
      </c>
      <c r="E1026" s="390" t="s">
        <v>284</v>
      </c>
      <c r="F1026" s="384" t="s">
        <v>285</v>
      </c>
      <c r="G1026" s="392"/>
    </row>
    <row r="1027" spans="3:7">
      <c r="C1027" s="386" t="s">
        <v>235</v>
      </c>
      <c r="D1027" s="387" t="s">
        <v>235</v>
      </c>
      <c r="E1027" s="391" t="s">
        <v>286</v>
      </c>
      <c r="F1027" s="384" t="s">
        <v>287</v>
      </c>
      <c r="G1027" s="385">
        <v>940.51</v>
      </c>
    </row>
    <row r="1028" spans="3:7">
      <c r="C1028" s="386" t="s">
        <v>235</v>
      </c>
      <c r="D1028" s="387" t="s">
        <v>235</v>
      </c>
      <c r="E1028" s="383" t="s">
        <v>288</v>
      </c>
      <c r="F1028" s="384" t="s">
        <v>289</v>
      </c>
      <c r="G1028" s="385">
        <v>31362.11</v>
      </c>
    </row>
    <row r="1029" spans="3:7">
      <c r="C1029" s="386" t="s">
        <v>235</v>
      </c>
      <c r="D1029" s="387" t="s">
        <v>235</v>
      </c>
      <c r="E1029" s="386" t="s">
        <v>290</v>
      </c>
      <c r="F1029" s="387" t="s">
        <v>291</v>
      </c>
      <c r="G1029" s="385">
        <v>156760.10999999999</v>
      </c>
    </row>
    <row r="1030" spans="3:7">
      <c r="C1030" s="386" t="s">
        <v>235</v>
      </c>
      <c r="D1030" s="387" t="s">
        <v>235</v>
      </c>
      <c r="E1030" s="391" t="s">
        <v>292</v>
      </c>
      <c r="F1030" s="384" t="s">
        <v>293</v>
      </c>
      <c r="G1030" s="385">
        <v>2404.15</v>
      </c>
    </row>
    <row r="1031" spans="3:7">
      <c r="C1031" s="386" t="s">
        <v>235</v>
      </c>
      <c r="D1031" s="387" t="s">
        <v>235</v>
      </c>
      <c r="E1031" s="391" t="s">
        <v>294</v>
      </c>
      <c r="F1031" s="384" t="s">
        <v>295</v>
      </c>
      <c r="G1031" s="392"/>
    </row>
    <row r="1032" spans="3:7">
      <c r="C1032" s="386" t="s">
        <v>235</v>
      </c>
      <c r="D1032" s="387" t="s">
        <v>235</v>
      </c>
      <c r="E1032" s="391" t="s">
        <v>298</v>
      </c>
      <c r="F1032" s="384" t="s">
        <v>299</v>
      </c>
      <c r="G1032" s="385">
        <v>5639.26</v>
      </c>
    </row>
    <row r="1033" spans="3:7">
      <c r="C1033" s="386" t="s">
        <v>235</v>
      </c>
      <c r="D1033" s="387" t="s">
        <v>235</v>
      </c>
      <c r="E1033" s="391" t="s">
        <v>300</v>
      </c>
      <c r="F1033" s="384" t="s">
        <v>301</v>
      </c>
      <c r="G1033" s="385">
        <v>1946.25</v>
      </c>
    </row>
    <row r="1034" spans="3:7">
      <c r="C1034" s="386" t="s">
        <v>235</v>
      </c>
      <c r="D1034" s="387" t="s">
        <v>235</v>
      </c>
      <c r="E1034" s="391" t="s">
        <v>302</v>
      </c>
      <c r="F1034" s="384" t="s">
        <v>303</v>
      </c>
      <c r="G1034" s="392"/>
    </row>
    <row r="1035" spans="3:7">
      <c r="C1035" s="386" t="s">
        <v>235</v>
      </c>
      <c r="D1035" s="387" t="s">
        <v>235</v>
      </c>
      <c r="E1035" s="391" t="s">
        <v>304</v>
      </c>
      <c r="F1035" s="384" t="s">
        <v>305</v>
      </c>
      <c r="G1035" s="385">
        <v>525.41</v>
      </c>
    </row>
    <row r="1036" spans="3:7">
      <c r="C1036" s="386" t="s">
        <v>235</v>
      </c>
      <c r="D1036" s="387" t="s">
        <v>235</v>
      </c>
      <c r="E1036" s="391" t="s">
        <v>306</v>
      </c>
      <c r="F1036" s="384" t="s">
        <v>307</v>
      </c>
      <c r="G1036" s="385">
        <v>4420.45</v>
      </c>
    </row>
    <row r="1037" spans="3:7">
      <c r="C1037" s="386" t="s">
        <v>235</v>
      </c>
      <c r="D1037" s="387" t="s">
        <v>235</v>
      </c>
      <c r="E1037" s="391" t="s">
        <v>308</v>
      </c>
      <c r="F1037" s="384" t="s">
        <v>309</v>
      </c>
      <c r="G1037" s="385">
        <v>1868.09</v>
      </c>
    </row>
    <row r="1038" spans="3:7">
      <c r="C1038" s="386" t="s">
        <v>235</v>
      </c>
      <c r="D1038" s="387" t="s">
        <v>235</v>
      </c>
      <c r="E1038" s="391" t="s">
        <v>310</v>
      </c>
      <c r="F1038" s="384" t="s">
        <v>311</v>
      </c>
      <c r="G1038" s="385">
        <v>7787.23</v>
      </c>
    </row>
    <row r="1039" spans="3:7">
      <c r="C1039" s="386" t="s">
        <v>235</v>
      </c>
      <c r="D1039" s="387" t="s">
        <v>235</v>
      </c>
      <c r="E1039" s="383" t="s">
        <v>314</v>
      </c>
      <c r="F1039" s="384" t="s">
        <v>315</v>
      </c>
      <c r="G1039" s="385">
        <v>24590.84</v>
      </c>
    </row>
    <row r="1040" spans="3:7">
      <c r="C1040" s="386" t="s">
        <v>235</v>
      </c>
      <c r="D1040" s="387" t="s">
        <v>235</v>
      </c>
      <c r="E1040" s="386" t="s">
        <v>316</v>
      </c>
      <c r="F1040" s="387" t="s">
        <v>315</v>
      </c>
      <c r="G1040" s="385">
        <v>24590.84</v>
      </c>
    </row>
    <row r="1041" spans="3:7">
      <c r="C1041" s="386" t="s">
        <v>235</v>
      </c>
      <c r="D1041" s="387" t="s">
        <v>235</v>
      </c>
      <c r="E1041" s="383" t="s">
        <v>587</v>
      </c>
      <c r="F1041" s="384" t="s">
        <v>588</v>
      </c>
      <c r="G1041" s="392"/>
    </row>
    <row r="1042" spans="3:7">
      <c r="C1042" s="386" t="s">
        <v>235</v>
      </c>
      <c r="D1042" s="387" t="s">
        <v>235</v>
      </c>
      <c r="E1042" s="383" t="s">
        <v>317</v>
      </c>
      <c r="F1042" s="384" t="s">
        <v>318</v>
      </c>
      <c r="G1042" s="392"/>
    </row>
    <row r="1043" spans="3:7">
      <c r="C1043" s="386" t="s">
        <v>235</v>
      </c>
      <c r="D1043" s="387" t="s">
        <v>235</v>
      </c>
      <c r="E1043" s="386" t="s">
        <v>321</v>
      </c>
      <c r="F1043" s="387" t="s">
        <v>322</v>
      </c>
      <c r="G1043" s="392"/>
    </row>
    <row r="1044" spans="3:7">
      <c r="C1044" s="386" t="s">
        <v>235</v>
      </c>
      <c r="D1044" s="387" t="s">
        <v>235</v>
      </c>
      <c r="E1044" s="391" t="s">
        <v>325</v>
      </c>
      <c r="F1044" s="384" t="s">
        <v>326</v>
      </c>
      <c r="G1044" s="392"/>
    </row>
    <row r="1045" spans="3:7">
      <c r="C1045" s="386" t="s">
        <v>235</v>
      </c>
      <c r="D1045" s="387" t="s">
        <v>235</v>
      </c>
      <c r="E1045" s="391" t="s">
        <v>381</v>
      </c>
      <c r="F1045" s="384" t="s">
        <v>382</v>
      </c>
      <c r="G1045" s="392"/>
    </row>
    <row r="1046" spans="3:7">
      <c r="C1046" s="386" t="s">
        <v>235</v>
      </c>
      <c r="D1046" s="387" t="s">
        <v>235</v>
      </c>
      <c r="E1046" s="383" t="s">
        <v>331</v>
      </c>
      <c r="F1046" s="384" t="s">
        <v>332</v>
      </c>
      <c r="G1046" s="392"/>
    </row>
    <row r="1047" spans="3:7">
      <c r="C1047" s="386" t="s">
        <v>235</v>
      </c>
      <c r="D1047" s="387" t="s">
        <v>235</v>
      </c>
      <c r="E1047" s="391" t="s">
        <v>383</v>
      </c>
      <c r="F1047" s="384" t="s">
        <v>384</v>
      </c>
      <c r="G1047" s="385">
        <v>27.96</v>
      </c>
    </row>
    <row r="1048" spans="3:7">
      <c r="C1048" s="386" t="s">
        <v>235</v>
      </c>
      <c r="D1048" s="387" t="s">
        <v>235</v>
      </c>
      <c r="E1048" s="383" t="s">
        <v>335</v>
      </c>
      <c r="F1048" s="384" t="s">
        <v>336</v>
      </c>
      <c r="G1048" s="385">
        <v>27.96</v>
      </c>
    </row>
    <row r="1049" spans="3:7">
      <c r="C1049" s="386" t="s">
        <v>235</v>
      </c>
      <c r="D1049" s="387" t="s">
        <v>235</v>
      </c>
      <c r="E1049" s="386" t="s">
        <v>337</v>
      </c>
      <c r="F1049" s="387" t="s">
        <v>338</v>
      </c>
      <c r="G1049" s="385">
        <v>27.96</v>
      </c>
    </row>
    <row r="1050" spans="3:7">
      <c r="C1050" s="386" t="s">
        <v>235</v>
      </c>
      <c r="D1050" s="387" t="s">
        <v>235</v>
      </c>
      <c r="E1050" s="383" t="s">
        <v>339</v>
      </c>
      <c r="F1050" s="384" t="s">
        <v>340</v>
      </c>
      <c r="G1050" s="392"/>
    </row>
    <row r="1051" spans="3:7">
      <c r="C1051" s="386" t="s">
        <v>235</v>
      </c>
      <c r="D1051" s="387" t="s">
        <v>235</v>
      </c>
      <c r="E1051" s="386" t="s">
        <v>349</v>
      </c>
      <c r="F1051" s="387" t="s">
        <v>350</v>
      </c>
      <c r="G1051" s="392"/>
    </row>
    <row r="1052" spans="3:7">
      <c r="C1052" s="386" t="s">
        <v>235</v>
      </c>
      <c r="D1052" s="387" t="s">
        <v>235</v>
      </c>
      <c r="E1052" s="391" t="s">
        <v>353</v>
      </c>
      <c r="F1052" s="384" t="s">
        <v>354</v>
      </c>
      <c r="G1052" s="385">
        <v>9955.56</v>
      </c>
    </row>
    <row r="1053" spans="3:7">
      <c r="C1053" s="386" t="s">
        <v>235</v>
      </c>
      <c r="D1053" s="387" t="s">
        <v>235</v>
      </c>
      <c r="E1053" s="391" t="s">
        <v>355</v>
      </c>
      <c r="F1053" s="384" t="s">
        <v>356</v>
      </c>
      <c r="G1053" s="392"/>
    </row>
    <row r="1054" spans="3:7">
      <c r="C1054" s="386" t="s">
        <v>235</v>
      </c>
      <c r="D1054" s="387" t="s">
        <v>235</v>
      </c>
      <c r="E1054" s="383" t="s">
        <v>357</v>
      </c>
      <c r="F1054" s="384" t="s">
        <v>358</v>
      </c>
      <c r="G1054" s="385">
        <v>9955.56</v>
      </c>
    </row>
    <row r="1055" spans="3:7">
      <c r="C1055" s="386" t="s">
        <v>235</v>
      </c>
      <c r="D1055" s="387" t="s">
        <v>235</v>
      </c>
      <c r="E1055" s="391" t="s">
        <v>361</v>
      </c>
      <c r="F1055" s="384" t="s">
        <v>362</v>
      </c>
      <c r="G1055" s="392"/>
    </row>
    <row r="1056" spans="3:7">
      <c r="C1056" s="386" t="s">
        <v>235</v>
      </c>
      <c r="D1056" s="387" t="s">
        <v>235</v>
      </c>
      <c r="E1056" s="383" t="s">
        <v>363</v>
      </c>
      <c r="F1056" s="384" t="s">
        <v>364</v>
      </c>
      <c r="G1056" s="392"/>
    </row>
    <row r="1057" spans="3:7">
      <c r="C1057" s="386" t="s">
        <v>235</v>
      </c>
      <c r="D1057" s="387" t="s">
        <v>235</v>
      </c>
      <c r="E1057" s="391" t="s">
        <v>407</v>
      </c>
      <c r="F1057" s="384" t="s">
        <v>408</v>
      </c>
      <c r="G1057" s="392"/>
    </row>
    <row r="1058" spans="3:7">
      <c r="C1058" s="386" t="s">
        <v>235</v>
      </c>
      <c r="D1058" s="387" t="s">
        <v>235</v>
      </c>
      <c r="E1058" s="391" t="s">
        <v>365</v>
      </c>
      <c r="F1058" s="384" t="s">
        <v>366</v>
      </c>
      <c r="G1058" s="392"/>
    </row>
    <row r="1059" spans="3:7">
      <c r="C1059" s="386" t="s">
        <v>235</v>
      </c>
      <c r="D1059" s="387" t="s">
        <v>235</v>
      </c>
      <c r="E1059" s="383" t="s">
        <v>367</v>
      </c>
      <c r="F1059" s="384" t="s">
        <v>368</v>
      </c>
      <c r="G1059" s="392"/>
    </row>
    <row r="1060" spans="3:7">
      <c r="C1060" s="386" t="s">
        <v>235</v>
      </c>
      <c r="D1060" s="387" t="s">
        <v>235</v>
      </c>
      <c r="E1060" s="386" t="s">
        <v>369</v>
      </c>
      <c r="F1060" s="387" t="s">
        <v>370</v>
      </c>
      <c r="G1060" s="385">
        <v>9955.56</v>
      </c>
    </row>
    <row r="1061" spans="3:7">
      <c r="C1061" s="386" t="s">
        <v>235</v>
      </c>
      <c r="D1061" s="387" t="s">
        <v>235</v>
      </c>
      <c r="E1061" s="381" t="s">
        <v>240</v>
      </c>
      <c r="F1061" s="382" t="s">
        <v>241</v>
      </c>
      <c r="G1061" s="385">
        <v>191334.47</v>
      </c>
    </row>
    <row r="1062" spans="3:7">
      <c r="C1062" s="386" t="s">
        <v>235</v>
      </c>
      <c r="D1062" s="387" t="s">
        <v>235</v>
      </c>
      <c r="E1062" s="388" t="s">
        <v>242</v>
      </c>
      <c r="F1062" s="389" t="s">
        <v>243</v>
      </c>
      <c r="G1062" s="385">
        <v>191334.47</v>
      </c>
    </row>
    <row r="1063" spans="3:7">
      <c r="C1063" s="386" t="s">
        <v>685</v>
      </c>
      <c r="D1063" s="387" t="s">
        <v>686</v>
      </c>
      <c r="E1063" s="390" t="s">
        <v>244</v>
      </c>
      <c r="F1063" s="384" t="s">
        <v>245</v>
      </c>
      <c r="G1063" s="392"/>
    </row>
    <row r="1064" spans="3:7">
      <c r="C1064" s="386" t="s">
        <v>235</v>
      </c>
      <c r="D1064" s="387" t="s">
        <v>235</v>
      </c>
      <c r="E1064" s="390" t="s">
        <v>246</v>
      </c>
      <c r="F1064" s="384" t="s">
        <v>247</v>
      </c>
      <c r="G1064" s="392"/>
    </row>
    <row r="1065" spans="3:7">
      <c r="C1065" s="386" t="s">
        <v>235</v>
      </c>
      <c r="D1065" s="387" t="s">
        <v>235</v>
      </c>
      <c r="E1065" s="391" t="s">
        <v>248</v>
      </c>
      <c r="F1065" s="384" t="s">
        <v>249</v>
      </c>
      <c r="G1065" s="392"/>
    </row>
    <row r="1066" spans="3:7">
      <c r="C1066" s="386" t="s">
        <v>235</v>
      </c>
      <c r="D1066" s="387" t="s">
        <v>235</v>
      </c>
      <c r="E1066" s="390" t="s">
        <v>548</v>
      </c>
      <c r="F1066" s="384" t="s">
        <v>511</v>
      </c>
      <c r="G1066" s="392"/>
    </row>
    <row r="1067" spans="3:7">
      <c r="C1067" s="386" t="s">
        <v>235</v>
      </c>
      <c r="D1067" s="387" t="s">
        <v>235</v>
      </c>
      <c r="E1067" s="391" t="s">
        <v>250</v>
      </c>
      <c r="F1067" s="384" t="s">
        <v>251</v>
      </c>
      <c r="G1067" s="392"/>
    </row>
    <row r="1068" spans="3:7">
      <c r="C1068" s="386" t="s">
        <v>235</v>
      </c>
      <c r="D1068" s="387" t="s">
        <v>235</v>
      </c>
      <c r="E1068" s="390" t="s">
        <v>252</v>
      </c>
      <c r="F1068" s="384" t="s">
        <v>253</v>
      </c>
      <c r="G1068" s="392"/>
    </row>
    <row r="1069" spans="3:7">
      <c r="C1069" s="386" t="s">
        <v>235</v>
      </c>
      <c r="D1069" s="387" t="s">
        <v>235</v>
      </c>
      <c r="E1069" s="390" t="s">
        <v>254</v>
      </c>
      <c r="F1069" s="384" t="s">
        <v>255</v>
      </c>
      <c r="G1069" s="392"/>
    </row>
    <row r="1070" spans="3:7">
      <c r="C1070" s="386" t="s">
        <v>235</v>
      </c>
      <c r="D1070" s="387" t="s">
        <v>235</v>
      </c>
      <c r="E1070" s="390" t="s">
        <v>403</v>
      </c>
      <c r="F1070" s="384" t="s">
        <v>404</v>
      </c>
      <c r="G1070" s="392"/>
    </row>
    <row r="1071" spans="3:7">
      <c r="C1071" s="386" t="s">
        <v>235</v>
      </c>
      <c r="D1071" s="387" t="s">
        <v>235</v>
      </c>
      <c r="E1071" s="390" t="s">
        <v>256</v>
      </c>
      <c r="F1071" s="384" t="s">
        <v>257</v>
      </c>
      <c r="G1071" s="392"/>
    </row>
    <row r="1072" spans="3:7">
      <c r="C1072" s="386" t="s">
        <v>235</v>
      </c>
      <c r="D1072" s="387" t="s">
        <v>235</v>
      </c>
      <c r="E1072" s="391" t="s">
        <v>258</v>
      </c>
      <c r="F1072" s="384" t="s">
        <v>259</v>
      </c>
      <c r="G1072" s="392"/>
    </row>
    <row r="1073" spans="3:7">
      <c r="C1073" s="386" t="s">
        <v>235</v>
      </c>
      <c r="D1073" s="387" t="s">
        <v>235</v>
      </c>
      <c r="E1073" s="383" t="s">
        <v>260</v>
      </c>
      <c r="F1073" s="384" t="s">
        <v>261</v>
      </c>
      <c r="G1073" s="392"/>
    </row>
    <row r="1074" spans="3:7">
      <c r="C1074" s="386" t="s">
        <v>235</v>
      </c>
      <c r="D1074" s="387" t="s">
        <v>235</v>
      </c>
      <c r="E1074" s="390" t="s">
        <v>268</v>
      </c>
      <c r="F1074" s="384" t="s">
        <v>269</v>
      </c>
      <c r="G1074" s="392"/>
    </row>
    <row r="1075" spans="3:7">
      <c r="C1075" s="386" t="s">
        <v>235</v>
      </c>
      <c r="D1075" s="387" t="s">
        <v>235</v>
      </c>
      <c r="E1075" s="390" t="s">
        <v>270</v>
      </c>
      <c r="F1075" s="384" t="s">
        <v>271</v>
      </c>
      <c r="G1075" s="392"/>
    </row>
    <row r="1076" spans="3:7">
      <c r="C1076" s="386" t="s">
        <v>235</v>
      </c>
      <c r="D1076" s="387" t="s">
        <v>235</v>
      </c>
      <c r="E1076" s="390" t="s">
        <v>272</v>
      </c>
      <c r="F1076" s="384" t="s">
        <v>273</v>
      </c>
      <c r="G1076" s="392"/>
    </row>
    <row r="1077" spans="3:7">
      <c r="C1077" s="386" t="s">
        <v>235</v>
      </c>
      <c r="D1077" s="387" t="s">
        <v>235</v>
      </c>
      <c r="E1077" s="391" t="s">
        <v>274</v>
      </c>
      <c r="F1077" s="384" t="s">
        <v>275</v>
      </c>
      <c r="G1077" s="392"/>
    </row>
    <row r="1078" spans="3:7">
      <c r="C1078" s="386" t="s">
        <v>235</v>
      </c>
      <c r="D1078" s="387" t="s">
        <v>235</v>
      </c>
      <c r="E1078" s="390" t="s">
        <v>278</v>
      </c>
      <c r="F1078" s="384" t="s">
        <v>279</v>
      </c>
      <c r="G1078" s="392"/>
    </row>
    <row r="1079" spans="3:7">
      <c r="C1079" s="386" t="s">
        <v>235</v>
      </c>
      <c r="D1079" s="387" t="s">
        <v>235</v>
      </c>
      <c r="E1079" s="391" t="s">
        <v>280</v>
      </c>
      <c r="F1079" s="384" t="s">
        <v>281</v>
      </c>
      <c r="G1079" s="392"/>
    </row>
    <row r="1080" spans="3:7">
      <c r="C1080" s="386" t="s">
        <v>235</v>
      </c>
      <c r="D1080" s="387" t="s">
        <v>235</v>
      </c>
      <c r="E1080" s="390" t="s">
        <v>284</v>
      </c>
      <c r="F1080" s="384" t="s">
        <v>285</v>
      </c>
      <c r="G1080" s="392"/>
    </row>
    <row r="1081" spans="3:7">
      <c r="C1081" s="386" t="s">
        <v>235</v>
      </c>
      <c r="D1081" s="387" t="s">
        <v>235</v>
      </c>
      <c r="E1081" s="391" t="s">
        <v>286</v>
      </c>
      <c r="F1081" s="384" t="s">
        <v>287</v>
      </c>
      <c r="G1081" s="392"/>
    </row>
    <row r="1082" spans="3:7">
      <c r="C1082" s="386" t="s">
        <v>235</v>
      </c>
      <c r="D1082" s="387" t="s">
        <v>235</v>
      </c>
      <c r="E1082" s="383" t="s">
        <v>288</v>
      </c>
      <c r="F1082" s="384" t="s">
        <v>289</v>
      </c>
      <c r="G1082" s="392"/>
    </row>
    <row r="1083" spans="3:7">
      <c r="C1083" s="386" t="s">
        <v>235</v>
      </c>
      <c r="D1083" s="387" t="s">
        <v>235</v>
      </c>
      <c r="E1083" s="386" t="s">
        <v>290</v>
      </c>
      <c r="F1083" s="387" t="s">
        <v>291</v>
      </c>
      <c r="G1083" s="392"/>
    </row>
    <row r="1084" spans="3:7">
      <c r="C1084" s="386" t="s">
        <v>235</v>
      </c>
      <c r="D1084" s="387" t="s">
        <v>235</v>
      </c>
      <c r="E1084" s="391" t="s">
        <v>292</v>
      </c>
      <c r="F1084" s="384" t="s">
        <v>293</v>
      </c>
      <c r="G1084" s="392"/>
    </row>
    <row r="1085" spans="3:7">
      <c r="C1085" s="386" t="s">
        <v>235</v>
      </c>
      <c r="D1085" s="387" t="s">
        <v>235</v>
      </c>
      <c r="E1085" s="391" t="s">
        <v>298</v>
      </c>
      <c r="F1085" s="384" t="s">
        <v>299</v>
      </c>
      <c r="G1085" s="392"/>
    </row>
    <row r="1086" spans="3:7">
      <c r="C1086" s="386" t="s">
        <v>235</v>
      </c>
      <c r="D1086" s="387" t="s">
        <v>235</v>
      </c>
      <c r="E1086" s="391" t="s">
        <v>300</v>
      </c>
      <c r="F1086" s="384" t="s">
        <v>301</v>
      </c>
      <c r="G1086" s="392"/>
    </row>
    <row r="1087" spans="3:7">
      <c r="C1087" s="386" t="s">
        <v>235</v>
      </c>
      <c r="D1087" s="387" t="s">
        <v>235</v>
      </c>
      <c r="E1087" s="391" t="s">
        <v>302</v>
      </c>
      <c r="F1087" s="384" t="s">
        <v>303</v>
      </c>
      <c r="G1087" s="392"/>
    </row>
    <row r="1088" spans="3:7">
      <c r="C1088" s="386" t="s">
        <v>235</v>
      </c>
      <c r="D1088" s="387" t="s">
        <v>235</v>
      </c>
      <c r="E1088" s="391" t="s">
        <v>308</v>
      </c>
      <c r="F1088" s="384" t="s">
        <v>309</v>
      </c>
      <c r="G1088" s="392"/>
    </row>
    <row r="1089" spans="3:7">
      <c r="C1089" s="386" t="s">
        <v>235</v>
      </c>
      <c r="D1089" s="387" t="s">
        <v>235</v>
      </c>
      <c r="E1089" s="391" t="s">
        <v>310</v>
      </c>
      <c r="F1089" s="384" t="s">
        <v>311</v>
      </c>
      <c r="G1089" s="392"/>
    </row>
    <row r="1090" spans="3:7">
      <c r="C1090" s="386" t="s">
        <v>235</v>
      </c>
      <c r="D1090" s="387" t="s">
        <v>235</v>
      </c>
      <c r="E1090" s="391" t="s">
        <v>585</v>
      </c>
      <c r="F1090" s="384" t="s">
        <v>586</v>
      </c>
      <c r="G1090" s="392"/>
    </row>
    <row r="1091" spans="3:7">
      <c r="C1091" s="386" t="s">
        <v>235</v>
      </c>
      <c r="D1091" s="387" t="s">
        <v>235</v>
      </c>
      <c r="E1091" s="383" t="s">
        <v>314</v>
      </c>
      <c r="F1091" s="384" t="s">
        <v>315</v>
      </c>
      <c r="G1091" s="392"/>
    </row>
    <row r="1092" spans="3:7">
      <c r="C1092" s="386" t="s">
        <v>235</v>
      </c>
      <c r="D1092" s="387" t="s">
        <v>235</v>
      </c>
      <c r="E1092" s="386" t="s">
        <v>316</v>
      </c>
      <c r="F1092" s="387" t="s">
        <v>315</v>
      </c>
      <c r="G1092" s="392"/>
    </row>
    <row r="1093" spans="3:7">
      <c r="C1093" s="386" t="s">
        <v>235</v>
      </c>
      <c r="D1093" s="387" t="s">
        <v>235</v>
      </c>
      <c r="E1093" s="383" t="s">
        <v>587</v>
      </c>
      <c r="F1093" s="384" t="s">
        <v>588</v>
      </c>
      <c r="G1093" s="392"/>
    </row>
    <row r="1094" spans="3:7">
      <c r="C1094" s="386" t="s">
        <v>235</v>
      </c>
      <c r="D1094" s="387" t="s">
        <v>235</v>
      </c>
      <c r="E1094" s="383" t="s">
        <v>319</v>
      </c>
      <c r="F1094" s="384" t="s">
        <v>320</v>
      </c>
      <c r="G1094" s="392"/>
    </row>
    <row r="1095" spans="3:7">
      <c r="C1095" s="386" t="s">
        <v>235</v>
      </c>
      <c r="D1095" s="387" t="s">
        <v>235</v>
      </c>
      <c r="E1095" s="386" t="s">
        <v>321</v>
      </c>
      <c r="F1095" s="387" t="s">
        <v>322</v>
      </c>
      <c r="G1095" s="392"/>
    </row>
    <row r="1096" spans="3:7">
      <c r="C1096" s="386" t="s">
        <v>235</v>
      </c>
      <c r="D1096" s="387" t="s">
        <v>235</v>
      </c>
      <c r="E1096" s="383" t="s">
        <v>687</v>
      </c>
      <c r="F1096" s="384" t="s">
        <v>688</v>
      </c>
      <c r="G1096" s="392"/>
    </row>
    <row r="1097" spans="3:7">
      <c r="C1097" s="386" t="s">
        <v>235</v>
      </c>
      <c r="D1097" s="387" t="s">
        <v>235</v>
      </c>
      <c r="E1097" s="386" t="s">
        <v>544</v>
      </c>
      <c r="F1097" s="387" t="s">
        <v>545</v>
      </c>
      <c r="G1097" s="392"/>
    </row>
    <row r="1098" spans="3:7">
      <c r="C1098" s="386" t="s">
        <v>235</v>
      </c>
      <c r="D1098" s="387" t="s">
        <v>235</v>
      </c>
      <c r="E1098" s="383" t="s">
        <v>343</v>
      </c>
      <c r="F1098" s="384" t="s">
        <v>344</v>
      </c>
      <c r="G1098" s="392"/>
    </row>
    <row r="1099" spans="3:7">
      <c r="C1099" s="386" t="s">
        <v>235</v>
      </c>
      <c r="D1099" s="387" t="s">
        <v>235</v>
      </c>
      <c r="E1099" s="383" t="s">
        <v>347</v>
      </c>
      <c r="F1099" s="384" t="s">
        <v>348</v>
      </c>
      <c r="G1099" s="392"/>
    </row>
    <row r="1100" spans="3:7">
      <c r="C1100" s="386" t="s">
        <v>235</v>
      </c>
      <c r="D1100" s="387" t="s">
        <v>235</v>
      </c>
      <c r="E1100" s="386" t="s">
        <v>349</v>
      </c>
      <c r="F1100" s="387" t="s">
        <v>350</v>
      </c>
      <c r="G1100" s="392"/>
    </row>
    <row r="1101" spans="3:7">
      <c r="C1101" s="386" t="s">
        <v>235</v>
      </c>
      <c r="D1101" s="387" t="s">
        <v>235</v>
      </c>
      <c r="E1101" s="391" t="s">
        <v>351</v>
      </c>
      <c r="F1101" s="384" t="s">
        <v>352</v>
      </c>
      <c r="G1101" s="392"/>
    </row>
    <row r="1102" spans="3:7">
      <c r="C1102" s="386" t="s">
        <v>235</v>
      </c>
      <c r="D1102" s="387" t="s">
        <v>235</v>
      </c>
      <c r="E1102" s="391" t="s">
        <v>353</v>
      </c>
      <c r="F1102" s="384" t="s">
        <v>354</v>
      </c>
      <c r="G1102" s="392"/>
    </row>
    <row r="1103" spans="3:7">
      <c r="C1103" s="386" t="s">
        <v>235</v>
      </c>
      <c r="D1103" s="387" t="s">
        <v>235</v>
      </c>
      <c r="E1103" s="391" t="s">
        <v>355</v>
      </c>
      <c r="F1103" s="384" t="s">
        <v>356</v>
      </c>
      <c r="G1103" s="392"/>
    </row>
    <row r="1104" spans="3:7">
      <c r="C1104" s="386" t="s">
        <v>235</v>
      </c>
      <c r="D1104" s="387" t="s">
        <v>235</v>
      </c>
      <c r="E1104" s="391" t="s">
        <v>601</v>
      </c>
      <c r="F1104" s="384" t="s">
        <v>602</v>
      </c>
      <c r="G1104" s="392"/>
    </row>
    <row r="1105" spans="3:7">
      <c r="C1105" s="386" t="s">
        <v>235</v>
      </c>
      <c r="D1105" s="387" t="s">
        <v>235</v>
      </c>
      <c r="E1105" s="383" t="s">
        <v>357</v>
      </c>
      <c r="F1105" s="384" t="s">
        <v>358</v>
      </c>
      <c r="G1105" s="392"/>
    </row>
    <row r="1106" spans="3:7">
      <c r="C1106" s="386" t="s">
        <v>235</v>
      </c>
      <c r="D1106" s="387" t="s">
        <v>235</v>
      </c>
      <c r="E1106" s="391" t="s">
        <v>361</v>
      </c>
      <c r="F1106" s="384" t="s">
        <v>362</v>
      </c>
      <c r="G1106" s="392"/>
    </row>
    <row r="1107" spans="3:7">
      <c r="C1107" s="386" t="s">
        <v>235</v>
      </c>
      <c r="D1107" s="387" t="s">
        <v>235</v>
      </c>
      <c r="E1107" s="383" t="s">
        <v>363</v>
      </c>
      <c r="F1107" s="384" t="s">
        <v>364</v>
      </c>
      <c r="G1107" s="392"/>
    </row>
    <row r="1108" spans="3:7">
      <c r="C1108" s="386" t="s">
        <v>235</v>
      </c>
      <c r="D1108" s="387" t="s">
        <v>235</v>
      </c>
      <c r="E1108" s="386" t="s">
        <v>369</v>
      </c>
      <c r="F1108" s="387" t="s">
        <v>370</v>
      </c>
      <c r="G1108" s="392"/>
    </row>
    <row r="1109" spans="3:7">
      <c r="C1109" s="386" t="s">
        <v>235</v>
      </c>
      <c r="D1109" s="387" t="s">
        <v>235</v>
      </c>
      <c r="E1109" s="383" t="s">
        <v>371</v>
      </c>
      <c r="F1109" s="384" t="s">
        <v>372</v>
      </c>
      <c r="G1109" s="392"/>
    </row>
    <row r="1110" spans="3:7">
      <c r="C1110" s="386" t="s">
        <v>235</v>
      </c>
      <c r="D1110" s="387" t="s">
        <v>235</v>
      </c>
      <c r="E1110" s="386" t="s">
        <v>373</v>
      </c>
      <c r="F1110" s="387" t="s">
        <v>374</v>
      </c>
      <c r="G1110" s="392"/>
    </row>
    <row r="1111" spans="3:7">
      <c r="C1111" s="386" t="s">
        <v>235</v>
      </c>
      <c r="D1111" s="387" t="s">
        <v>235</v>
      </c>
      <c r="E1111" s="381" t="s">
        <v>240</v>
      </c>
      <c r="F1111" s="382" t="s">
        <v>241</v>
      </c>
      <c r="G1111" s="392"/>
    </row>
    <row r="1112" spans="3:7">
      <c r="C1112" s="386" t="s">
        <v>235</v>
      </c>
      <c r="D1112" s="387" t="s">
        <v>235</v>
      </c>
      <c r="E1112" s="388" t="s">
        <v>242</v>
      </c>
      <c r="F1112" s="389" t="s">
        <v>243</v>
      </c>
      <c r="G1112" s="392"/>
    </row>
    <row r="1113" spans="3:7">
      <c r="C1113" s="386" t="s">
        <v>689</v>
      </c>
      <c r="D1113" s="387" t="s">
        <v>690</v>
      </c>
      <c r="E1113" s="390" t="s">
        <v>244</v>
      </c>
      <c r="F1113" s="384" t="s">
        <v>245</v>
      </c>
      <c r="G1113" s="385">
        <v>912001.46</v>
      </c>
    </row>
    <row r="1114" spans="3:7">
      <c r="C1114" s="386" t="s">
        <v>235</v>
      </c>
      <c r="D1114" s="387" t="s">
        <v>235</v>
      </c>
      <c r="E1114" s="390" t="s">
        <v>246</v>
      </c>
      <c r="F1114" s="384" t="s">
        <v>247</v>
      </c>
      <c r="G1114" s="385">
        <v>3482490.75</v>
      </c>
    </row>
    <row r="1115" spans="3:7">
      <c r="C1115" s="386" t="s">
        <v>235</v>
      </c>
      <c r="D1115" s="387" t="s">
        <v>235</v>
      </c>
      <c r="E1115" s="390" t="s">
        <v>387</v>
      </c>
      <c r="F1115" s="384" t="s">
        <v>388</v>
      </c>
      <c r="G1115" s="392"/>
    </row>
    <row r="1116" spans="3:7">
      <c r="C1116" s="386" t="s">
        <v>235</v>
      </c>
      <c r="D1116" s="387" t="s">
        <v>235</v>
      </c>
      <c r="E1116" s="390" t="s">
        <v>421</v>
      </c>
      <c r="F1116" s="384" t="s">
        <v>422</v>
      </c>
      <c r="G1116" s="392"/>
    </row>
    <row r="1117" spans="3:7">
      <c r="C1117" s="386" t="s">
        <v>235</v>
      </c>
      <c r="D1117" s="387" t="s">
        <v>235</v>
      </c>
      <c r="E1117" s="391" t="s">
        <v>248</v>
      </c>
      <c r="F1117" s="384" t="s">
        <v>249</v>
      </c>
      <c r="G1117" s="385">
        <v>4394492.21</v>
      </c>
    </row>
    <row r="1118" spans="3:7">
      <c r="C1118" s="386" t="s">
        <v>235</v>
      </c>
      <c r="D1118" s="387" t="s">
        <v>235</v>
      </c>
      <c r="E1118" s="390" t="s">
        <v>380</v>
      </c>
      <c r="F1118" s="384" t="s">
        <v>231</v>
      </c>
      <c r="G1118" s="392"/>
    </row>
    <row r="1119" spans="3:7">
      <c r="C1119" s="386" t="s">
        <v>235</v>
      </c>
      <c r="D1119" s="387" t="s">
        <v>235</v>
      </c>
      <c r="E1119" s="390" t="s">
        <v>548</v>
      </c>
      <c r="F1119" s="384" t="s">
        <v>511</v>
      </c>
      <c r="G1119" s="385">
        <v>67263.460000000006</v>
      </c>
    </row>
    <row r="1120" spans="3:7">
      <c r="C1120" s="386" t="s">
        <v>235</v>
      </c>
      <c r="D1120" s="387" t="s">
        <v>235</v>
      </c>
      <c r="E1120" s="390" t="s">
        <v>423</v>
      </c>
      <c r="F1120" s="384" t="s">
        <v>424</v>
      </c>
      <c r="G1120" s="392"/>
    </row>
    <row r="1121" spans="3:7">
      <c r="C1121" s="386" t="s">
        <v>235</v>
      </c>
      <c r="D1121" s="387" t="s">
        <v>235</v>
      </c>
      <c r="E1121" s="391" t="s">
        <v>250</v>
      </c>
      <c r="F1121" s="384" t="s">
        <v>251</v>
      </c>
      <c r="G1121" s="385">
        <v>67263.460000000006</v>
      </c>
    </row>
    <row r="1122" spans="3:7">
      <c r="C1122" s="386" t="s">
        <v>235</v>
      </c>
      <c r="D1122" s="387" t="s">
        <v>235</v>
      </c>
      <c r="E1122" s="390" t="s">
        <v>252</v>
      </c>
      <c r="F1122" s="384" t="s">
        <v>253</v>
      </c>
      <c r="G1122" s="392"/>
    </row>
    <row r="1123" spans="3:7">
      <c r="C1123" s="386" t="s">
        <v>235</v>
      </c>
      <c r="D1123" s="387" t="s">
        <v>235</v>
      </c>
      <c r="E1123" s="390" t="s">
        <v>609</v>
      </c>
      <c r="F1123" s="384" t="s">
        <v>610</v>
      </c>
      <c r="G1123" s="392"/>
    </row>
    <row r="1124" spans="3:7">
      <c r="C1124" s="386" t="s">
        <v>235</v>
      </c>
      <c r="D1124" s="387" t="s">
        <v>235</v>
      </c>
      <c r="E1124" s="390" t="s">
        <v>254</v>
      </c>
      <c r="F1124" s="384" t="s">
        <v>255</v>
      </c>
      <c r="G1124" s="392"/>
    </row>
    <row r="1125" spans="3:7">
      <c r="C1125" s="386" t="s">
        <v>235</v>
      </c>
      <c r="D1125" s="387" t="s">
        <v>235</v>
      </c>
      <c r="E1125" s="390" t="s">
        <v>403</v>
      </c>
      <c r="F1125" s="384" t="s">
        <v>404</v>
      </c>
      <c r="G1125" s="392"/>
    </row>
    <row r="1126" spans="3:7">
      <c r="C1126" s="386" t="s">
        <v>235</v>
      </c>
      <c r="D1126" s="387" t="s">
        <v>235</v>
      </c>
      <c r="E1126" s="390" t="s">
        <v>256</v>
      </c>
      <c r="F1126" s="384" t="s">
        <v>257</v>
      </c>
      <c r="G1126" s="392"/>
    </row>
    <row r="1127" spans="3:7">
      <c r="C1127" s="386" t="s">
        <v>235</v>
      </c>
      <c r="D1127" s="387" t="s">
        <v>235</v>
      </c>
      <c r="E1127" s="390" t="s">
        <v>379</v>
      </c>
      <c r="F1127" s="384" t="s">
        <v>255</v>
      </c>
      <c r="G1127" s="392"/>
    </row>
    <row r="1128" spans="3:7">
      <c r="C1128" s="386" t="s">
        <v>235</v>
      </c>
      <c r="D1128" s="387" t="s">
        <v>235</v>
      </c>
      <c r="E1128" s="391" t="s">
        <v>258</v>
      </c>
      <c r="F1128" s="384" t="s">
        <v>259</v>
      </c>
      <c r="G1128" s="392"/>
    </row>
    <row r="1129" spans="3:7">
      <c r="C1129" s="386" t="s">
        <v>235</v>
      </c>
      <c r="D1129" s="387" t="s">
        <v>235</v>
      </c>
      <c r="E1129" s="383" t="s">
        <v>260</v>
      </c>
      <c r="F1129" s="384" t="s">
        <v>261</v>
      </c>
      <c r="G1129" s="385">
        <v>4461755.67</v>
      </c>
    </row>
    <row r="1130" spans="3:7">
      <c r="C1130" s="386" t="s">
        <v>235</v>
      </c>
      <c r="D1130" s="387" t="s">
        <v>235</v>
      </c>
      <c r="E1130" s="390" t="s">
        <v>262</v>
      </c>
      <c r="F1130" s="384" t="s">
        <v>263</v>
      </c>
      <c r="G1130" s="385">
        <v>689056.44</v>
      </c>
    </row>
    <row r="1131" spans="3:7">
      <c r="C1131" s="386" t="s">
        <v>235</v>
      </c>
      <c r="D1131" s="387" t="s">
        <v>235</v>
      </c>
      <c r="E1131" s="390" t="s">
        <v>264</v>
      </c>
      <c r="F1131" s="384" t="s">
        <v>265</v>
      </c>
      <c r="G1131" s="385">
        <v>252683.3</v>
      </c>
    </row>
    <row r="1132" spans="3:7">
      <c r="C1132" s="386" t="s">
        <v>235</v>
      </c>
      <c r="D1132" s="387" t="s">
        <v>235</v>
      </c>
      <c r="E1132" s="390" t="s">
        <v>266</v>
      </c>
      <c r="F1132" s="384" t="s">
        <v>267</v>
      </c>
      <c r="G1132" s="385">
        <v>-499653.78</v>
      </c>
    </row>
    <row r="1133" spans="3:7">
      <c r="C1133" s="386" t="s">
        <v>235</v>
      </c>
      <c r="D1133" s="387" t="s">
        <v>235</v>
      </c>
      <c r="E1133" s="390" t="s">
        <v>268</v>
      </c>
      <c r="F1133" s="384" t="s">
        <v>269</v>
      </c>
      <c r="G1133" s="392"/>
    </row>
    <row r="1134" spans="3:7">
      <c r="C1134" s="386" t="s">
        <v>235</v>
      </c>
      <c r="D1134" s="387" t="s">
        <v>235</v>
      </c>
      <c r="E1134" s="390" t="s">
        <v>270</v>
      </c>
      <c r="F1134" s="384" t="s">
        <v>271</v>
      </c>
      <c r="G1134" s="392"/>
    </row>
    <row r="1135" spans="3:7">
      <c r="C1135" s="386" t="s">
        <v>235</v>
      </c>
      <c r="D1135" s="387" t="s">
        <v>235</v>
      </c>
      <c r="E1135" s="390" t="s">
        <v>272</v>
      </c>
      <c r="F1135" s="384" t="s">
        <v>273</v>
      </c>
      <c r="G1135" s="392"/>
    </row>
    <row r="1136" spans="3:7">
      <c r="C1136" s="386" t="s">
        <v>235</v>
      </c>
      <c r="D1136" s="387" t="s">
        <v>235</v>
      </c>
      <c r="E1136" s="391" t="s">
        <v>274</v>
      </c>
      <c r="F1136" s="384" t="s">
        <v>275</v>
      </c>
      <c r="G1136" s="385">
        <v>442085.96</v>
      </c>
    </row>
    <row r="1137" spans="3:7">
      <c r="C1137" s="386" t="s">
        <v>235</v>
      </c>
      <c r="D1137" s="387" t="s">
        <v>235</v>
      </c>
      <c r="E1137" s="390" t="s">
        <v>276</v>
      </c>
      <c r="F1137" s="384" t="s">
        <v>277</v>
      </c>
      <c r="G1137" s="385">
        <v>129504.21</v>
      </c>
    </row>
    <row r="1138" spans="3:7">
      <c r="C1138" s="386" t="s">
        <v>235</v>
      </c>
      <c r="D1138" s="387" t="s">
        <v>235</v>
      </c>
      <c r="E1138" s="390" t="s">
        <v>278</v>
      </c>
      <c r="F1138" s="384" t="s">
        <v>279</v>
      </c>
      <c r="G1138" s="392"/>
    </row>
    <row r="1139" spans="3:7">
      <c r="C1139" s="386" t="s">
        <v>235</v>
      </c>
      <c r="D1139" s="387" t="s">
        <v>235</v>
      </c>
      <c r="E1139" s="391" t="s">
        <v>280</v>
      </c>
      <c r="F1139" s="384" t="s">
        <v>281</v>
      </c>
      <c r="G1139" s="385">
        <v>129504.21</v>
      </c>
    </row>
    <row r="1140" spans="3:7">
      <c r="C1140" s="386" t="s">
        <v>235</v>
      </c>
      <c r="D1140" s="387" t="s">
        <v>235</v>
      </c>
      <c r="E1140" s="390" t="s">
        <v>282</v>
      </c>
      <c r="F1140" s="384" t="s">
        <v>283</v>
      </c>
      <c r="G1140" s="385">
        <v>33463.17</v>
      </c>
    </row>
    <row r="1141" spans="3:7">
      <c r="C1141" s="386" t="s">
        <v>235</v>
      </c>
      <c r="D1141" s="387" t="s">
        <v>235</v>
      </c>
      <c r="E1141" s="390" t="s">
        <v>284</v>
      </c>
      <c r="F1141" s="384" t="s">
        <v>285</v>
      </c>
      <c r="G1141" s="392"/>
    </row>
    <row r="1142" spans="3:7">
      <c r="C1142" s="386" t="s">
        <v>235</v>
      </c>
      <c r="D1142" s="387" t="s">
        <v>235</v>
      </c>
      <c r="E1142" s="391" t="s">
        <v>286</v>
      </c>
      <c r="F1142" s="384" t="s">
        <v>287</v>
      </c>
      <c r="G1142" s="385">
        <v>33463.17</v>
      </c>
    </row>
    <row r="1143" spans="3:7">
      <c r="C1143" s="386" t="s">
        <v>235</v>
      </c>
      <c r="D1143" s="387" t="s">
        <v>235</v>
      </c>
      <c r="E1143" s="383" t="s">
        <v>288</v>
      </c>
      <c r="F1143" s="384" t="s">
        <v>289</v>
      </c>
      <c r="G1143" s="385">
        <v>605053.34</v>
      </c>
    </row>
    <row r="1144" spans="3:7">
      <c r="C1144" s="386" t="s">
        <v>235</v>
      </c>
      <c r="D1144" s="387" t="s">
        <v>235</v>
      </c>
      <c r="E1144" s="386" t="s">
        <v>290</v>
      </c>
      <c r="F1144" s="387" t="s">
        <v>291</v>
      </c>
      <c r="G1144" s="385">
        <v>5066809.01</v>
      </c>
    </row>
    <row r="1145" spans="3:7">
      <c r="C1145" s="386" t="s">
        <v>235</v>
      </c>
      <c r="D1145" s="387" t="s">
        <v>235</v>
      </c>
      <c r="E1145" s="391" t="s">
        <v>292</v>
      </c>
      <c r="F1145" s="384" t="s">
        <v>293</v>
      </c>
      <c r="G1145" s="385">
        <v>17777.98</v>
      </c>
    </row>
    <row r="1146" spans="3:7">
      <c r="C1146" s="386" t="s">
        <v>235</v>
      </c>
      <c r="D1146" s="387" t="s">
        <v>235</v>
      </c>
      <c r="E1146" s="391" t="s">
        <v>294</v>
      </c>
      <c r="F1146" s="384" t="s">
        <v>295</v>
      </c>
      <c r="G1146" s="385">
        <v>4029.85</v>
      </c>
    </row>
    <row r="1147" spans="3:7">
      <c r="C1147" s="386" t="s">
        <v>235</v>
      </c>
      <c r="D1147" s="387" t="s">
        <v>235</v>
      </c>
      <c r="E1147" s="391" t="s">
        <v>296</v>
      </c>
      <c r="F1147" s="384" t="s">
        <v>297</v>
      </c>
      <c r="G1147" s="385">
        <v>76.11</v>
      </c>
    </row>
    <row r="1148" spans="3:7">
      <c r="C1148" s="386" t="s">
        <v>235</v>
      </c>
      <c r="D1148" s="387" t="s">
        <v>235</v>
      </c>
      <c r="E1148" s="391" t="s">
        <v>298</v>
      </c>
      <c r="F1148" s="384" t="s">
        <v>299</v>
      </c>
      <c r="G1148" s="385">
        <v>24192.16</v>
      </c>
    </row>
    <row r="1149" spans="3:7">
      <c r="C1149" s="386" t="s">
        <v>235</v>
      </c>
      <c r="D1149" s="387" t="s">
        <v>235</v>
      </c>
      <c r="E1149" s="391" t="s">
        <v>300</v>
      </c>
      <c r="F1149" s="384" t="s">
        <v>301</v>
      </c>
      <c r="G1149" s="385">
        <v>22453.95</v>
      </c>
    </row>
    <row r="1150" spans="3:7">
      <c r="C1150" s="386" t="s">
        <v>235</v>
      </c>
      <c r="D1150" s="387" t="s">
        <v>235</v>
      </c>
      <c r="E1150" s="391" t="s">
        <v>302</v>
      </c>
      <c r="F1150" s="384" t="s">
        <v>303</v>
      </c>
      <c r="G1150" s="385">
        <v>6736.14</v>
      </c>
    </row>
    <row r="1151" spans="3:7">
      <c r="C1151" s="386" t="s">
        <v>235</v>
      </c>
      <c r="D1151" s="387" t="s">
        <v>235</v>
      </c>
      <c r="E1151" s="391" t="s">
        <v>304</v>
      </c>
      <c r="F1151" s="384" t="s">
        <v>305</v>
      </c>
      <c r="G1151" s="385">
        <v>1123.99</v>
      </c>
    </row>
    <row r="1152" spans="3:7">
      <c r="C1152" s="386" t="s">
        <v>235</v>
      </c>
      <c r="D1152" s="387" t="s">
        <v>235</v>
      </c>
      <c r="E1152" s="391" t="s">
        <v>306</v>
      </c>
      <c r="F1152" s="384" t="s">
        <v>307</v>
      </c>
      <c r="G1152" s="385">
        <v>316.33999999999997</v>
      </c>
    </row>
    <row r="1153" spans="3:7">
      <c r="C1153" s="386" t="s">
        <v>235</v>
      </c>
      <c r="D1153" s="387" t="s">
        <v>235</v>
      </c>
      <c r="E1153" s="391" t="s">
        <v>433</v>
      </c>
      <c r="F1153" s="384" t="s">
        <v>434</v>
      </c>
      <c r="G1153" s="392"/>
    </row>
    <row r="1154" spans="3:7">
      <c r="C1154" s="386" t="s">
        <v>235</v>
      </c>
      <c r="D1154" s="387" t="s">
        <v>235</v>
      </c>
      <c r="E1154" s="391" t="s">
        <v>308</v>
      </c>
      <c r="F1154" s="384" t="s">
        <v>309</v>
      </c>
      <c r="G1154" s="385">
        <v>3793</v>
      </c>
    </row>
    <row r="1155" spans="3:7">
      <c r="C1155" s="386" t="s">
        <v>235</v>
      </c>
      <c r="D1155" s="387" t="s">
        <v>235</v>
      </c>
      <c r="E1155" s="391" t="s">
        <v>310</v>
      </c>
      <c r="F1155" s="384" t="s">
        <v>311</v>
      </c>
      <c r="G1155" s="385">
        <v>359968.4</v>
      </c>
    </row>
    <row r="1156" spans="3:7">
      <c r="C1156" s="386" t="s">
        <v>235</v>
      </c>
      <c r="D1156" s="387" t="s">
        <v>235</v>
      </c>
      <c r="E1156" s="391" t="s">
        <v>583</v>
      </c>
      <c r="F1156" s="384" t="s">
        <v>584</v>
      </c>
      <c r="G1156" s="392"/>
    </row>
    <row r="1157" spans="3:7">
      <c r="C1157" s="386" t="s">
        <v>235</v>
      </c>
      <c r="D1157" s="387" t="s">
        <v>235</v>
      </c>
      <c r="E1157" s="391" t="s">
        <v>585</v>
      </c>
      <c r="F1157" s="384" t="s">
        <v>586</v>
      </c>
      <c r="G1157" s="385">
        <v>1424.27</v>
      </c>
    </row>
    <row r="1158" spans="3:7">
      <c r="C1158" s="386" t="s">
        <v>235</v>
      </c>
      <c r="D1158" s="387" t="s">
        <v>235</v>
      </c>
      <c r="E1158" s="383" t="s">
        <v>314</v>
      </c>
      <c r="F1158" s="384" t="s">
        <v>315</v>
      </c>
      <c r="G1158" s="385">
        <v>441892.19</v>
      </c>
    </row>
    <row r="1159" spans="3:7">
      <c r="C1159" s="386" t="s">
        <v>235</v>
      </c>
      <c r="D1159" s="387" t="s">
        <v>235</v>
      </c>
      <c r="E1159" s="386" t="s">
        <v>316</v>
      </c>
      <c r="F1159" s="387" t="s">
        <v>315</v>
      </c>
      <c r="G1159" s="385">
        <v>441892.19</v>
      </c>
    </row>
    <row r="1160" spans="3:7">
      <c r="C1160" s="386" t="s">
        <v>235</v>
      </c>
      <c r="D1160" s="387" t="s">
        <v>235</v>
      </c>
      <c r="E1160" s="383" t="s">
        <v>411</v>
      </c>
      <c r="F1160" s="384" t="s">
        <v>412</v>
      </c>
      <c r="G1160" s="392"/>
    </row>
    <row r="1161" spans="3:7">
      <c r="C1161" s="386" t="s">
        <v>235</v>
      </c>
      <c r="D1161" s="387" t="s">
        <v>235</v>
      </c>
      <c r="E1161" s="383" t="s">
        <v>439</v>
      </c>
      <c r="F1161" s="384" t="s">
        <v>440</v>
      </c>
      <c r="G1161" s="392"/>
    </row>
    <row r="1162" spans="3:7">
      <c r="C1162" s="386" t="s">
        <v>235</v>
      </c>
      <c r="D1162" s="387" t="s">
        <v>235</v>
      </c>
      <c r="E1162" s="383" t="s">
        <v>587</v>
      </c>
      <c r="F1162" s="384" t="s">
        <v>588</v>
      </c>
      <c r="G1162" s="392"/>
    </row>
    <row r="1163" spans="3:7">
      <c r="C1163" s="386" t="s">
        <v>235</v>
      </c>
      <c r="D1163" s="387" t="s">
        <v>235</v>
      </c>
      <c r="E1163" s="383" t="s">
        <v>319</v>
      </c>
      <c r="F1163" s="384" t="s">
        <v>320</v>
      </c>
      <c r="G1163" s="385">
        <v>36772.76</v>
      </c>
    </row>
    <row r="1164" spans="3:7">
      <c r="C1164" s="386" t="s">
        <v>235</v>
      </c>
      <c r="D1164" s="387" t="s">
        <v>235</v>
      </c>
      <c r="E1164" s="383" t="s">
        <v>593</v>
      </c>
      <c r="F1164" s="384" t="s">
        <v>594</v>
      </c>
      <c r="G1164" s="392"/>
    </row>
    <row r="1165" spans="3:7">
      <c r="C1165" s="386" t="s">
        <v>235</v>
      </c>
      <c r="D1165" s="387" t="s">
        <v>235</v>
      </c>
      <c r="E1165" s="386" t="s">
        <v>321</v>
      </c>
      <c r="F1165" s="387" t="s">
        <v>322</v>
      </c>
      <c r="G1165" s="385">
        <v>36772.76</v>
      </c>
    </row>
    <row r="1166" spans="3:7">
      <c r="C1166" s="386" t="s">
        <v>235</v>
      </c>
      <c r="D1166" s="387" t="s">
        <v>235</v>
      </c>
      <c r="E1166" s="391" t="s">
        <v>323</v>
      </c>
      <c r="F1166" s="384" t="s">
        <v>324</v>
      </c>
      <c r="G1166" s="392"/>
    </row>
    <row r="1167" spans="3:7">
      <c r="C1167" s="386" t="s">
        <v>235</v>
      </c>
      <c r="D1167" s="387" t="s">
        <v>235</v>
      </c>
      <c r="E1167" s="391" t="s">
        <v>435</v>
      </c>
      <c r="F1167" s="384" t="s">
        <v>436</v>
      </c>
      <c r="G1167" s="392"/>
    </row>
    <row r="1168" spans="3:7">
      <c r="C1168" s="386" t="s">
        <v>235</v>
      </c>
      <c r="D1168" s="387" t="s">
        <v>235</v>
      </c>
      <c r="E1168" s="391" t="s">
        <v>325</v>
      </c>
      <c r="F1168" s="384" t="s">
        <v>326</v>
      </c>
      <c r="G1168" s="392"/>
    </row>
    <row r="1169" spans="3:7">
      <c r="C1169" s="386" t="s">
        <v>235</v>
      </c>
      <c r="D1169" s="387" t="s">
        <v>235</v>
      </c>
      <c r="E1169" s="391" t="s">
        <v>427</v>
      </c>
      <c r="F1169" s="384" t="s">
        <v>428</v>
      </c>
      <c r="G1169" s="392"/>
    </row>
    <row r="1170" spans="3:7">
      <c r="C1170" s="386" t="s">
        <v>235</v>
      </c>
      <c r="D1170" s="387" t="s">
        <v>235</v>
      </c>
      <c r="E1170" s="391" t="s">
        <v>415</v>
      </c>
      <c r="F1170" s="384" t="s">
        <v>416</v>
      </c>
      <c r="G1170" s="392"/>
    </row>
    <row r="1171" spans="3:7">
      <c r="C1171" s="386" t="s">
        <v>235</v>
      </c>
      <c r="D1171" s="387" t="s">
        <v>235</v>
      </c>
      <c r="E1171" s="391" t="s">
        <v>385</v>
      </c>
      <c r="F1171" s="384" t="s">
        <v>386</v>
      </c>
      <c r="G1171" s="392"/>
    </row>
    <row r="1172" spans="3:7">
      <c r="C1172" s="386" t="s">
        <v>235</v>
      </c>
      <c r="D1172" s="387" t="s">
        <v>235</v>
      </c>
      <c r="E1172" s="391" t="s">
        <v>475</v>
      </c>
      <c r="F1172" s="384" t="s">
        <v>476</v>
      </c>
      <c r="G1172" s="392"/>
    </row>
    <row r="1173" spans="3:7">
      <c r="C1173" s="386" t="s">
        <v>235</v>
      </c>
      <c r="D1173" s="387" t="s">
        <v>235</v>
      </c>
      <c r="E1173" s="391" t="s">
        <v>381</v>
      </c>
      <c r="F1173" s="384" t="s">
        <v>382</v>
      </c>
      <c r="G1173" s="392"/>
    </row>
    <row r="1174" spans="3:7">
      <c r="C1174" s="386" t="s">
        <v>235</v>
      </c>
      <c r="D1174" s="387" t="s">
        <v>235</v>
      </c>
      <c r="E1174" s="391" t="s">
        <v>327</v>
      </c>
      <c r="F1174" s="384" t="s">
        <v>328</v>
      </c>
      <c r="G1174" s="392"/>
    </row>
    <row r="1175" spans="3:7">
      <c r="C1175" s="386" t="s">
        <v>235</v>
      </c>
      <c r="D1175" s="387" t="s">
        <v>235</v>
      </c>
      <c r="E1175" s="391" t="s">
        <v>395</v>
      </c>
      <c r="F1175" s="384" t="s">
        <v>396</v>
      </c>
      <c r="G1175" s="392"/>
    </row>
    <row r="1176" spans="3:7">
      <c r="C1176" s="386" t="s">
        <v>235</v>
      </c>
      <c r="D1176" s="387" t="s">
        <v>235</v>
      </c>
      <c r="E1176" s="391" t="s">
        <v>493</v>
      </c>
      <c r="F1176" s="384" t="s">
        <v>494</v>
      </c>
      <c r="G1176" s="392"/>
    </row>
    <row r="1177" spans="3:7">
      <c r="C1177" s="386" t="s">
        <v>235</v>
      </c>
      <c r="D1177" s="387" t="s">
        <v>235</v>
      </c>
      <c r="E1177" s="391" t="s">
        <v>329</v>
      </c>
      <c r="F1177" s="384" t="s">
        <v>330</v>
      </c>
      <c r="G1177" s="392"/>
    </row>
    <row r="1178" spans="3:7">
      <c r="C1178" s="386" t="s">
        <v>235</v>
      </c>
      <c r="D1178" s="387" t="s">
        <v>235</v>
      </c>
      <c r="E1178" s="383" t="s">
        <v>331</v>
      </c>
      <c r="F1178" s="384" t="s">
        <v>332</v>
      </c>
      <c r="G1178" s="392"/>
    </row>
    <row r="1179" spans="3:7">
      <c r="C1179" s="386" t="s">
        <v>235</v>
      </c>
      <c r="D1179" s="387" t="s">
        <v>235</v>
      </c>
      <c r="E1179" s="391" t="s">
        <v>383</v>
      </c>
      <c r="F1179" s="384" t="s">
        <v>384</v>
      </c>
      <c r="G1179" s="385">
        <v>315375.08</v>
      </c>
    </row>
    <row r="1180" spans="3:7">
      <c r="C1180" s="386" t="s">
        <v>235</v>
      </c>
      <c r="D1180" s="387" t="s">
        <v>235</v>
      </c>
      <c r="E1180" s="391" t="s">
        <v>441</v>
      </c>
      <c r="F1180" s="384" t="s">
        <v>442</v>
      </c>
      <c r="G1180" s="392"/>
    </row>
    <row r="1181" spans="3:7">
      <c r="C1181" s="386" t="s">
        <v>235</v>
      </c>
      <c r="D1181" s="387" t="s">
        <v>235</v>
      </c>
      <c r="E1181" s="391" t="s">
        <v>333</v>
      </c>
      <c r="F1181" s="384" t="s">
        <v>334</v>
      </c>
      <c r="G1181" s="392"/>
    </row>
    <row r="1182" spans="3:7">
      <c r="C1182" s="386" t="s">
        <v>235</v>
      </c>
      <c r="D1182" s="387" t="s">
        <v>235</v>
      </c>
      <c r="E1182" s="391" t="s">
        <v>399</v>
      </c>
      <c r="F1182" s="384" t="s">
        <v>400</v>
      </c>
      <c r="G1182" s="392"/>
    </row>
    <row r="1183" spans="3:7">
      <c r="C1183" s="386" t="s">
        <v>235</v>
      </c>
      <c r="D1183" s="387" t="s">
        <v>235</v>
      </c>
      <c r="E1183" s="391" t="s">
        <v>691</v>
      </c>
      <c r="F1183" s="384" t="s">
        <v>692</v>
      </c>
      <c r="G1183" s="385">
        <v>219158.96</v>
      </c>
    </row>
    <row r="1184" spans="3:7">
      <c r="C1184" s="386" t="s">
        <v>235</v>
      </c>
      <c r="D1184" s="387" t="s">
        <v>235</v>
      </c>
      <c r="E1184" s="391" t="s">
        <v>401</v>
      </c>
      <c r="F1184" s="384" t="s">
        <v>402</v>
      </c>
      <c r="G1184" s="392"/>
    </row>
    <row r="1185" spans="3:7">
      <c r="C1185" s="386" t="s">
        <v>235</v>
      </c>
      <c r="D1185" s="387" t="s">
        <v>235</v>
      </c>
      <c r="E1185" s="383" t="s">
        <v>335</v>
      </c>
      <c r="F1185" s="384" t="s">
        <v>336</v>
      </c>
      <c r="G1185" s="385">
        <v>534534.04</v>
      </c>
    </row>
    <row r="1186" spans="3:7">
      <c r="C1186" s="386" t="s">
        <v>235</v>
      </c>
      <c r="D1186" s="387" t="s">
        <v>235</v>
      </c>
      <c r="E1186" s="386" t="s">
        <v>337</v>
      </c>
      <c r="F1186" s="387" t="s">
        <v>338</v>
      </c>
      <c r="G1186" s="385">
        <v>534534.04</v>
      </c>
    </row>
    <row r="1187" spans="3:7">
      <c r="C1187" s="386" t="s">
        <v>235</v>
      </c>
      <c r="D1187" s="387" t="s">
        <v>235</v>
      </c>
      <c r="E1187" s="383" t="s">
        <v>687</v>
      </c>
      <c r="F1187" s="384" t="s">
        <v>688</v>
      </c>
      <c r="G1187" s="392"/>
    </row>
    <row r="1188" spans="3:7">
      <c r="C1188" s="386" t="s">
        <v>235</v>
      </c>
      <c r="D1188" s="387" t="s">
        <v>235</v>
      </c>
      <c r="E1188" s="386" t="s">
        <v>544</v>
      </c>
      <c r="F1188" s="387" t="s">
        <v>545</v>
      </c>
      <c r="G1188" s="392"/>
    </row>
    <row r="1189" spans="3:7">
      <c r="C1189" s="386" t="s">
        <v>235</v>
      </c>
      <c r="D1189" s="387" t="s">
        <v>235</v>
      </c>
      <c r="E1189" s="383" t="s">
        <v>389</v>
      </c>
      <c r="F1189" s="384" t="s">
        <v>390</v>
      </c>
      <c r="G1189" s="385">
        <v>191.68</v>
      </c>
    </row>
    <row r="1190" spans="3:7">
      <c r="C1190" s="386" t="s">
        <v>235</v>
      </c>
      <c r="D1190" s="387" t="s">
        <v>235</v>
      </c>
      <c r="E1190" s="383" t="s">
        <v>437</v>
      </c>
      <c r="F1190" s="384" t="s">
        <v>438</v>
      </c>
      <c r="G1190" s="392"/>
    </row>
    <row r="1191" spans="3:7">
      <c r="C1191" s="386" t="s">
        <v>235</v>
      </c>
      <c r="D1191" s="387" t="s">
        <v>235</v>
      </c>
      <c r="E1191" s="386" t="s">
        <v>391</v>
      </c>
      <c r="F1191" s="387" t="s">
        <v>392</v>
      </c>
      <c r="G1191" s="385">
        <v>191.68</v>
      </c>
    </row>
    <row r="1192" spans="3:7">
      <c r="C1192" s="386" t="s">
        <v>235</v>
      </c>
      <c r="D1192" s="387" t="s">
        <v>235</v>
      </c>
      <c r="E1192" s="383" t="s">
        <v>339</v>
      </c>
      <c r="F1192" s="384" t="s">
        <v>340</v>
      </c>
      <c r="G1192" s="392"/>
    </row>
    <row r="1193" spans="3:7">
      <c r="C1193" s="386" t="s">
        <v>235</v>
      </c>
      <c r="D1193" s="387" t="s">
        <v>235</v>
      </c>
      <c r="E1193" s="383" t="s">
        <v>341</v>
      </c>
      <c r="F1193" s="384" t="s">
        <v>342</v>
      </c>
      <c r="G1193" s="392"/>
    </row>
    <row r="1194" spans="3:7">
      <c r="C1194" s="386" t="s">
        <v>235</v>
      </c>
      <c r="D1194" s="387" t="s">
        <v>235</v>
      </c>
      <c r="E1194" s="383" t="s">
        <v>693</v>
      </c>
      <c r="F1194" s="384" t="s">
        <v>694</v>
      </c>
      <c r="G1194" s="392"/>
    </row>
    <row r="1195" spans="3:7">
      <c r="C1195" s="386" t="s">
        <v>235</v>
      </c>
      <c r="D1195" s="387" t="s">
        <v>235</v>
      </c>
      <c r="E1195" s="383" t="s">
        <v>627</v>
      </c>
      <c r="F1195" s="384" t="s">
        <v>628</v>
      </c>
      <c r="G1195" s="392"/>
    </row>
    <row r="1196" spans="3:7">
      <c r="C1196" s="386" t="s">
        <v>235</v>
      </c>
      <c r="D1196" s="387" t="s">
        <v>235</v>
      </c>
      <c r="E1196" s="383" t="s">
        <v>343</v>
      </c>
      <c r="F1196" s="384" t="s">
        <v>344</v>
      </c>
      <c r="G1196" s="385">
        <v>13470.52</v>
      </c>
    </row>
    <row r="1197" spans="3:7">
      <c r="C1197" s="386" t="s">
        <v>235</v>
      </c>
      <c r="D1197" s="387" t="s">
        <v>235</v>
      </c>
      <c r="E1197" s="383" t="s">
        <v>345</v>
      </c>
      <c r="F1197" s="384" t="s">
        <v>346</v>
      </c>
      <c r="G1197" s="392"/>
    </row>
    <row r="1198" spans="3:7">
      <c r="C1198" s="386" t="s">
        <v>235</v>
      </c>
      <c r="D1198" s="387" t="s">
        <v>235</v>
      </c>
      <c r="E1198" s="383" t="s">
        <v>347</v>
      </c>
      <c r="F1198" s="384" t="s">
        <v>348</v>
      </c>
      <c r="G1198" s="392"/>
    </row>
    <row r="1199" spans="3:7">
      <c r="C1199" s="386" t="s">
        <v>235</v>
      </c>
      <c r="D1199" s="387" t="s">
        <v>235</v>
      </c>
      <c r="E1199" s="383" t="s">
        <v>377</v>
      </c>
      <c r="F1199" s="384" t="s">
        <v>378</v>
      </c>
      <c r="G1199" s="392"/>
    </row>
    <row r="1200" spans="3:7">
      <c r="C1200" s="386" t="s">
        <v>235</v>
      </c>
      <c r="D1200" s="387" t="s">
        <v>235</v>
      </c>
      <c r="E1200" s="386" t="s">
        <v>349</v>
      </c>
      <c r="F1200" s="387" t="s">
        <v>350</v>
      </c>
      <c r="G1200" s="385">
        <v>13470.52</v>
      </c>
    </row>
    <row r="1201" spans="3:7">
      <c r="C1201" s="386" t="s">
        <v>235</v>
      </c>
      <c r="D1201" s="387" t="s">
        <v>235</v>
      </c>
      <c r="E1201" s="391" t="s">
        <v>351</v>
      </c>
      <c r="F1201" s="384" t="s">
        <v>352</v>
      </c>
      <c r="G1201" s="392"/>
    </row>
    <row r="1202" spans="3:7">
      <c r="C1202" s="386" t="s">
        <v>235</v>
      </c>
      <c r="D1202" s="387" t="s">
        <v>235</v>
      </c>
      <c r="E1202" s="391" t="s">
        <v>375</v>
      </c>
      <c r="F1202" s="384" t="s">
        <v>376</v>
      </c>
      <c r="G1202" s="392"/>
    </row>
    <row r="1203" spans="3:7">
      <c r="C1203" s="386" t="s">
        <v>235</v>
      </c>
      <c r="D1203" s="387" t="s">
        <v>235</v>
      </c>
      <c r="E1203" s="391" t="s">
        <v>417</v>
      </c>
      <c r="F1203" s="384" t="s">
        <v>418</v>
      </c>
      <c r="G1203" s="392"/>
    </row>
    <row r="1204" spans="3:7">
      <c r="C1204" s="386" t="s">
        <v>235</v>
      </c>
      <c r="D1204" s="387" t="s">
        <v>235</v>
      </c>
      <c r="E1204" s="391" t="s">
        <v>353</v>
      </c>
      <c r="F1204" s="384" t="s">
        <v>354</v>
      </c>
      <c r="G1204" s="385">
        <v>209191.61</v>
      </c>
    </row>
    <row r="1205" spans="3:7">
      <c r="C1205" s="386" t="s">
        <v>235</v>
      </c>
      <c r="D1205" s="387" t="s">
        <v>235</v>
      </c>
      <c r="E1205" s="391" t="s">
        <v>355</v>
      </c>
      <c r="F1205" s="384" t="s">
        <v>356</v>
      </c>
      <c r="G1205" s="392"/>
    </row>
    <row r="1206" spans="3:7">
      <c r="C1206" s="386" t="s">
        <v>235</v>
      </c>
      <c r="D1206" s="387" t="s">
        <v>235</v>
      </c>
      <c r="E1206" s="391" t="s">
        <v>601</v>
      </c>
      <c r="F1206" s="384" t="s">
        <v>602</v>
      </c>
      <c r="G1206" s="392"/>
    </row>
    <row r="1207" spans="3:7">
      <c r="C1207" s="386" t="s">
        <v>235</v>
      </c>
      <c r="D1207" s="387" t="s">
        <v>235</v>
      </c>
      <c r="E1207" s="383" t="s">
        <v>357</v>
      </c>
      <c r="F1207" s="384" t="s">
        <v>358</v>
      </c>
      <c r="G1207" s="385">
        <v>209191.61</v>
      </c>
    </row>
    <row r="1208" spans="3:7">
      <c r="C1208" s="386" t="s">
        <v>235</v>
      </c>
      <c r="D1208" s="387" t="s">
        <v>235</v>
      </c>
      <c r="E1208" s="391" t="s">
        <v>359</v>
      </c>
      <c r="F1208" s="384" t="s">
        <v>360</v>
      </c>
      <c r="G1208" s="392"/>
    </row>
    <row r="1209" spans="3:7">
      <c r="C1209" s="386" t="s">
        <v>235</v>
      </c>
      <c r="D1209" s="387" t="s">
        <v>235</v>
      </c>
      <c r="E1209" s="391" t="s">
        <v>361</v>
      </c>
      <c r="F1209" s="384" t="s">
        <v>362</v>
      </c>
      <c r="G1209" s="392"/>
    </row>
    <row r="1210" spans="3:7">
      <c r="C1210" s="386" t="s">
        <v>235</v>
      </c>
      <c r="D1210" s="387" t="s">
        <v>235</v>
      </c>
      <c r="E1210" s="391" t="s">
        <v>419</v>
      </c>
      <c r="F1210" s="384" t="s">
        <v>420</v>
      </c>
      <c r="G1210" s="392"/>
    </row>
    <row r="1211" spans="3:7">
      <c r="C1211" s="386" t="s">
        <v>235</v>
      </c>
      <c r="D1211" s="387" t="s">
        <v>235</v>
      </c>
      <c r="E1211" s="383" t="s">
        <v>363</v>
      </c>
      <c r="F1211" s="384" t="s">
        <v>364</v>
      </c>
      <c r="G1211" s="392"/>
    </row>
    <row r="1212" spans="3:7">
      <c r="C1212" s="386" t="s">
        <v>235</v>
      </c>
      <c r="D1212" s="387" t="s">
        <v>235</v>
      </c>
      <c r="E1212" s="391" t="s">
        <v>407</v>
      </c>
      <c r="F1212" s="384" t="s">
        <v>408</v>
      </c>
      <c r="G1212" s="392"/>
    </row>
    <row r="1213" spans="3:7">
      <c r="C1213" s="386" t="s">
        <v>235</v>
      </c>
      <c r="D1213" s="387" t="s">
        <v>235</v>
      </c>
      <c r="E1213" s="391" t="s">
        <v>365</v>
      </c>
      <c r="F1213" s="384" t="s">
        <v>366</v>
      </c>
      <c r="G1213" s="392"/>
    </row>
    <row r="1214" spans="3:7">
      <c r="C1214" s="386" t="s">
        <v>235</v>
      </c>
      <c r="D1214" s="387" t="s">
        <v>235</v>
      </c>
      <c r="E1214" s="383" t="s">
        <v>367</v>
      </c>
      <c r="F1214" s="384" t="s">
        <v>368</v>
      </c>
      <c r="G1214" s="392"/>
    </row>
    <row r="1215" spans="3:7">
      <c r="C1215" s="386" t="s">
        <v>235</v>
      </c>
      <c r="D1215" s="387" t="s">
        <v>235</v>
      </c>
      <c r="E1215" s="386" t="s">
        <v>369</v>
      </c>
      <c r="F1215" s="387" t="s">
        <v>370</v>
      </c>
      <c r="G1215" s="385">
        <v>209191.61</v>
      </c>
    </row>
    <row r="1216" spans="3:7">
      <c r="C1216" s="386" t="s">
        <v>235</v>
      </c>
      <c r="D1216" s="387" t="s">
        <v>235</v>
      </c>
      <c r="E1216" s="383" t="s">
        <v>603</v>
      </c>
      <c r="F1216" s="384" t="s">
        <v>604</v>
      </c>
      <c r="G1216" s="385">
        <v>646.52</v>
      </c>
    </row>
    <row r="1217" spans="3:7">
      <c r="C1217" s="386" t="s">
        <v>235</v>
      </c>
      <c r="D1217" s="387" t="s">
        <v>235</v>
      </c>
      <c r="E1217" s="386" t="s">
        <v>605</v>
      </c>
      <c r="F1217" s="387" t="s">
        <v>606</v>
      </c>
      <c r="G1217" s="385">
        <v>646.52</v>
      </c>
    </row>
    <row r="1218" spans="3:7">
      <c r="C1218" s="386" t="s">
        <v>235</v>
      </c>
      <c r="D1218" s="387" t="s">
        <v>235</v>
      </c>
      <c r="E1218" s="383" t="s">
        <v>371</v>
      </c>
      <c r="F1218" s="384" t="s">
        <v>372</v>
      </c>
      <c r="G1218" s="392"/>
    </row>
    <row r="1219" spans="3:7">
      <c r="C1219" s="386" t="s">
        <v>235</v>
      </c>
      <c r="D1219" s="387" t="s">
        <v>235</v>
      </c>
      <c r="E1219" s="386" t="s">
        <v>373</v>
      </c>
      <c r="F1219" s="387" t="s">
        <v>374</v>
      </c>
      <c r="G1219" s="392"/>
    </row>
    <row r="1220" spans="3:7">
      <c r="C1220" s="386" t="s">
        <v>235</v>
      </c>
      <c r="D1220" s="387" t="s">
        <v>235</v>
      </c>
      <c r="E1220" s="381" t="s">
        <v>240</v>
      </c>
      <c r="F1220" s="382" t="s">
        <v>241</v>
      </c>
      <c r="G1220" s="385">
        <v>6303508.3300000001</v>
      </c>
    </row>
    <row r="1221" spans="3:7">
      <c r="C1221" s="386" t="s">
        <v>235</v>
      </c>
      <c r="D1221" s="387" t="s">
        <v>235</v>
      </c>
      <c r="E1221" s="388" t="s">
        <v>242</v>
      </c>
      <c r="F1221" s="389" t="s">
        <v>243</v>
      </c>
      <c r="G1221" s="385">
        <v>6303508.3300000001</v>
      </c>
    </row>
    <row r="1222" spans="3:7">
      <c r="C1222" s="386" t="s">
        <v>695</v>
      </c>
      <c r="D1222" s="387" t="s">
        <v>696</v>
      </c>
      <c r="E1222" s="390" t="s">
        <v>244</v>
      </c>
      <c r="F1222" s="384" t="s">
        <v>245</v>
      </c>
      <c r="G1222" s="385">
        <v>1024268</v>
      </c>
    </row>
    <row r="1223" spans="3:7">
      <c r="C1223" s="386" t="s">
        <v>235</v>
      </c>
      <c r="D1223" s="387" t="s">
        <v>235</v>
      </c>
      <c r="E1223" s="390" t="s">
        <v>246</v>
      </c>
      <c r="F1223" s="384" t="s">
        <v>247</v>
      </c>
      <c r="G1223" s="385">
        <v>791966.91</v>
      </c>
    </row>
    <row r="1224" spans="3:7">
      <c r="C1224" s="386" t="s">
        <v>235</v>
      </c>
      <c r="D1224" s="387" t="s">
        <v>235</v>
      </c>
      <c r="E1224" s="391" t="s">
        <v>248</v>
      </c>
      <c r="F1224" s="384" t="s">
        <v>249</v>
      </c>
      <c r="G1224" s="385">
        <v>1816234.91</v>
      </c>
    </row>
    <row r="1225" spans="3:7">
      <c r="C1225" s="386" t="s">
        <v>235</v>
      </c>
      <c r="D1225" s="387" t="s">
        <v>235</v>
      </c>
      <c r="E1225" s="390" t="s">
        <v>380</v>
      </c>
      <c r="F1225" s="384" t="s">
        <v>231</v>
      </c>
      <c r="G1225" s="392"/>
    </row>
    <row r="1226" spans="3:7">
      <c r="C1226" s="386" t="s">
        <v>235</v>
      </c>
      <c r="D1226" s="387" t="s">
        <v>235</v>
      </c>
      <c r="E1226" s="390" t="s">
        <v>548</v>
      </c>
      <c r="F1226" s="384" t="s">
        <v>511</v>
      </c>
      <c r="G1226" s="392"/>
    </row>
    <row r="1227" spans="3:7">
      <c r="C1227" s="386" t="s">
        <v>235</v>
      </c>
      <c r="D1227" s="387" t="s">
        <v>235</v>
      </c>
      <c r="E1227" s="391" t="s">
        <v>250</v>
      </c>
      <c r="F1227" s="384" t="s">
        <v>251</v>
      </c>
      <c r="G1227" s="392"/>
    </row>
    <row r="1228" spans="3:7">
      <c r="C1228" s="386" t="s">
        <v>235</v>
      </c>
      <c r="D1228" s="387" t="s">
        <v>235</v>
      </c>
      <c r="E1228" s="390" t="s">
        <v>252</v>
      </c>
      <c r="F1228" s="384" t="s">
        <v>253</v>
      </c>
      <c r="G1228" s="392"/>
    </row>
    <row r="1229" spans="3:7">
      <c r="C1229" s="386" t="s">
        <v>235</v>
      </c>
      <c r="D1229" s="387" t="s">
        <v>235</v>
      </c>
      <c r="E1229" s="390" t="s">
        <v>254</v>
      </c>
      <c r="F1229" s="384" t="s">
        <v>255</v>
      </c>
      <c r="G1229" s="392"/>
    </row>
    <row r="1230" spans="3:7">
      <c r="C1230" s="386" t="s">
        <v>235</v>
      </c>
      <c r="D1230" s="387" t="s">
        <v>235</v>
      </c>
      <c r="E1230" s="390" t="s">
        <v>256</v>
      </c>
      <c r="F1230" s="384" t="s">
        <v>257</v>
      </c>
      <c r="G1230" s="392"/>
    </row>
    <row r="1231" spans="3:7">
      <c r="C1231" s="386" t="s">
        <v>235</v>
      </c>
      <c r="D1231" s="387" t="s">
        <v>235</v>
      </c>
      <c r="E1231" s="390" t="s">
        <v>379</v>
      </c>
      <c r="F1231" s="384" t="s">
        <v>255</v>
      </c>
      <c r="G1231" s="392"/>
    </row>
    <row r="1232" spans="3:7">
      <c r="C1232" s="386" t="s">
        <v>235</v>
      </c>
      <c r="D1232" s="387" t="s">
        <v>235</v>
      </c>
      <c r="E1232" s="391" t="s">
        <v>258</v>
      </c>
      <c r="F1232" s="384" t="s">
        <v>259</v>
      </c>
      <c r="G1232" s="392"/>
    </row>
    <row r="1233" spans="3:7">
      <c r="C1233" s="386" t="s">
        <v>235</v>
      </c>
      <c r="D1233" s="387" t="s">
        <v>235</v>
      </c>
      <c r="E1233" s="383" t="s">
        <v>260</v>
      </c>
      <c r="F1233" s="384" t="s">
        <v>261</v>
      </c>
      <c r="G1233" s="385">
        <v>1816234.91</v>
      </c>
    </row>
    <row r="1234" spans="3:7">
      <c r="C1234" s="386" t="s">
        <v>235</v>
      </c>
      <c r="D1234" s="387" t="s">
        <v>235</v>
      </c>
      <c r="E1234" s="390" t="s">
        <v>262</v>
      </c>
      <c r="F1234" s="384" t="s">
        <v>263</v>
      </c>
      <c r="G1234" s="385">
        <v>284785.64</v>
      </c>
    </row>
    <row r="1235" spans="3:7">
      <c r="C1235" s="386" t="s">
        <v>235</v>
      </c>
      <c r="D1235" s="387" t="s">
        <v>235</v>
      </c>
      <c r="E1235" s="390" t="s">
        <v>264</v>
      </c>
      <c r="F1235" s="384" t="s">
        <v>265</v>
      </c>
      <c r="G1235" s="385">
        <v>104433.57</v>
      </c>
    </row>
    <row r="1236" spans="3:7">
      <c r="C1236" s="386" t="s">
        <v>235</v>
      </c>
      <c r="D1236" s="387" t="s">
        <v>235</v>
      </c>
      <c r="E1236" s="390" t="s">
        <v>266</v>
      </c>
      <c r="F1236" s="384" t="s">
        <v>267</v>
      </c>
      <c r="G1236" s="385">
        <v>-206505.89</v>
      </c>
    </row>
    <row r="1237" spans="3:7">
      <c r="C1237" s="386" t="s">
        <v>235</v>
      </c>
      <c r="D1237" s="387" t="s">
        <v>235</v>
      </c>
      <c r="E1237" s="390" t="s">
        <v>268</v>
      </c>
      <c r="F1237" s="384" t="s">
        <v>269</v>
      </c>
      <c r="G1237" s="392"/>
    </row>
    <row r="1238" spans="3:7">
      <c r="C1238" s="386" t="s">
        <v>235</v>
      </c>
      <c r="D1238" s="387" t="s">
        <v>235</v>
      </c>
      <c r="E1238" s="390" t="s">
        <v>270</v>
      </c>
      <c r="F1238" s="384" t="s">
        <v>271</v>
      </c>
      <c r="G1238" s="392"/>
    </row>
    <row r="1239" spans="3:7">
      <c r="C1239" s="386" t="s">
        <v>235</v>
      </c>
      <c r="D1239" s="387" t="s">
        <v>235</v>
      </c>
      <c r="E1239" s="390" t="s">
        <v>272</v>
      </c>
      <c r="F1239" s="384" t="s">
        <v>273</v>
      </c>
      <c r="G1239" s="392"/>
    </row>
    <row r="1240" spans="3:7">
      <c r="C1240" s="386" t="s">
        <v>235</v>
      </c>
      <c r="D1240" s="387" t="s">
        <v>235</v>
      </c>
      <c r="E1240" s="391" t="s">
        <v>274</v>
      </c>
      <c r="F1240" s="384" t="s">
        <v>275</v>
      </c>
      <c r="G1240" s="385">
        <v>182713.32</v>
      </c>
    </row>
    <row r="1241" spans="3:7">
      <c r="C1241" s="386" t="s">
        <v>235</v>
      </c>
      <c r="D1241" s="387" t="s">
        <v>235</v>
      </c>
      <c r="E1241" s="390" t="s">
        <v>276</v>
      </c>
      <c r="F1241" s="384" t="s">
        <v>277</v>
      </c>
      <c r="G1241" s="385">
        <v>145446.06</v>
      </c>
    </row>
    <row r="1242" spans="3:7">
      <c r="C1242" s="386" t="s">
        <v>235</v>
      </c>
      <c r="D1242" s="387" t="s">
        <v>235</v>
      </c>
      <c r="E1242" s="390" t="s">
        <v>278</v>
      </c>
      <c r="F1242" s="384" t="s">
        <v>279</v>
      </c>
      <c r="G1242" s="392"/>
    </row>
    <row r="1243" spans="3:7">
      <c r="C1243" s="386" t="s">
        <v>235</v>
      </c>
      <c r="D1243" s="387" t="s">
        <v>235</v>
      </c>
      <c r="E1243" s="391" t="s">
        <v>280</v>
      </c>
      <c r="F1243" s="384" t="s">
        <v>281</v>
      </c>
      <c r="G1243" s="385">
        <v>145446.06</v>
      </c>
    </row>
    <row r="1244" spans="3:7">
      <c r="C1244" s="386" t="s">
        <v>235</v>
      </c>
      <c r="D1244" s="387" t="s">
        <v>235</v>
      </c>
      <c r="E1244" s="390" t="s">
        <v>282</v>
      </c>
      <c r="F1244" s="384" t="s">
        <v>283</v>
      </c>
      <c r="G1244" s="385">
        <v>13621.73</v>
      </c>
    </row>
    <row r="1245" spans="3:7">
      <c r="C1245" s="386" t="s">
        <v>235</v>
      </c>
      <c r="D1245" s="387" t="s">
        <v>235</v>
      </c>
      <c r="E1245" s="390" t="s">
        <v>284</v>
      </c>
      <c r="F1245" s="384" t="s">
        <v>285</v>
      </c>
      <c r="G1245" s="392"/>
    </row>
    <row r="1246" spans="3:7">
      <c r="C1246" s="386" t="s">
        <v>235</v>
      </c>
      <c r="D1246" s="387" t="s">
        <v>235</v>
      </c>
      <c r="E1246" s="391" t="s">
        <v>286</v>
      </c>
      <c r="F1246" s="384" t="s">
        <v>287</v>
      </c>
      <c r="G1246" s="385">
        <v>13621.73</v>
      </c>
    </row>
    <row r="1247" spans="3:7">
      <c r="C1247" s="386" t="s">
        <v>235</v>
      </c>
      <c r="D1247" s="387" t="s">
        <v>235</v>
      </c>
      <c r="E1247" s="383" t="s">
        <v>288</v>
      </c>
      <c r="F1247" s="384" t="s">
        <v>289</v>
      </c>
      <c r="G1247" s="385">
        <v>341781.11</v>
      </c>
    </row>
    <row r="1248" spans="3:7">
      <c r="C1248" s="386" t="s">
        <v>235</v>
      </c>
      <c r="D1248" s="387" t="s">
        <v>235</v>
      </c>
      <c r="E1248" s="386" t="s">
        <v>290</v>
      </c>
      <c r="F1248" s="387" t="s">
        <v>291</v>
      </c>
      <c r="G1248" s="385">
        <v>2158016.02</v>
      </c>
    </row>
    <row r="1249" spans="3:7">
      <c r="C1249" s="386" t="s">
        <v>235</v>
      </c>
      <c r="D1249" s="387" t="s">
        <v>235</v>
      </c>
      <c r="E1249" s="390" t="s">
        <v>553</v>
      </c>
      <c r="F1249" s="384" t="s">
        <v>554</v>
      </c>
      <c r="G1249" s="392"/>
    </row>
    <row r="1250" spans="3:7">
      <c r="C1250" s="386" t="s">
        <v>235</v>
      </c>
      <c r="D1250" s="387" t="s">
        <v>235</v>
      </c>
      <c r="E1250" s="391" t="s">
        <v>555</v>
      </c>
      <c r="F1250" s="384" t="s">
        <v>556</v>
      </c>
      <c r="G1250" s="392"/>
    </row>
    <row r="1251" spans="3:7">
      <c r="C1251" s="386" t="s">
        <v>235</v>
      </c>
      <c r="D1251" s="387" t="s">
        <v>235</v>
      </c>
      <c r="E1251" s="383" t="s">
        <v>557</v>
      </c>
      <c r="F1251" s="384" t="s">
        <v>558</v>
      </c>
      <c r="G1251" s="392"/>
    </row>
    <row r="1252" spans="3:7">
      <c r="C1252" s="386" t="s">
        <v>235</v>
      </c>
      <c r="D1252" s="387" t="s">
        <v>235</v>
      </c>
      <c r="E1252" s="390" t="s">
        <v>559</v>
      </c>
      <c r="F1252" s="384" t="s">
        <v>560</v>
      </c>
      <c r="G1252" s="392"/>
    </row>
    <row r="1253" spans="3:7">
      <c r="C1253" s="386" t="s">
        <v>235</v>
      </c>
      <c r="D1253" s="387" t="s">
        <v>235</v>
      </c>
      <c r="E1253" s="391" t="s">
        <v>567</v>
      </c>
      <c r="F1253" s="384" t="s">
        <v>568</v>
      </c>
      <c r="G1253" s="392"/>
    </row>
    <row r="1254" spans="3:7">
      <c r="C1254" s="386" t="s">
        <v>235</v>
      </c>
      <c r="D1254" s="387" t="s">
        <v>235</v>
      </c>
      <c r="E1254" s="390" t="s">
        <v>569</v>
      </c>
      <c r="F1254" s="384" t="s">
        <v>570</v>
      </c>
      <c r="G1254" s="392"/>
    </row>
    <row r="1255" spans="3:7">
      <c r="C1255" s="386" t="s">
        <v>235</v>
      </c>
      <c r="D1255" s="387" t="s">
        <v>235</v>
      </c>
      <c r="E1255" s="391" t="s">
        <v>577</v>
      </c>
      <c r="F1255" s="384" t="s">
        <v>578</v>
      </c>
      <c r="G1255" s="392"/>
    </row>
    <row r="1256" spans="3:7">
      <c r="C1256" s="386" t="s">
        <v>235</v>
      </c>
      <c r="D1256" s="387" t="s">
        <v>235</v>
      </c>
      <c r="E1256" s="383" t="s">
        <v>579</v>
      </c>
      <c r="F1256" s="384" t="s">
        <v>580</v>
      </c>
      <c r="G1256" s="392"/>
    </row>
    <row r="1257" spans="3:7">
      <c r="C1257" s="386" t="s">
        <v>235</v>
      </c>
      <c r="D1257" s="387" t="s">
        <v>235</v>
      </c>
      <c r="E1257" s="386" t="s">
        <v>581</v>
      </c>
      <c r="F1257" s="387" t="s">
        <v>582</v>
      </c>
      <c r="G1257" s="392"/>
    </row>
    <row r="1258" spans="3:7">
      <c r="C1258" s="386" t="s">
        <v>235</v>
      </c>
      <c r="D1258" s="387" t="s">
        <v>235</v>
      </c>
      <c r="E1258" s="391" t="s">
        <v>292</v>
      </c>
      <c r="F1258" s="384" t="s">
        <v>293</v>
      </c>
      <c r="G1258" s="392"/>
    </row>
    <row r="1259" spans="3:7">
      <c r="C1259" s="386" t="s">
        <v>235</v>
      </c>
      <c r="D1259" s="387" t="s">
        <v>235</v>
      </c>
      <c r="E1259" s="391" t="s">
        <v>294</v>
      </c>
      <c r="F1259" s="384" t="s">
        <v>295</v>
      </c>
      <c r="G1259" s="392"/>
    </row>
    <row r="1260" spans="3:7">
      <c r="C1260" s="386" t="s">
        <v>235</v>
      </c>
      <c r="D1260" s="387" t="s">
        <v>235</v>
      </c>
      <c r="E1260" s="391" t="s">
        <v>298</v>
      </c>
      <c r="F1260" s="384" t="s">
        <v>299</v>
      </c>
      <c r="G1260" s="392"/>
    </row>
    <row r="1261" spans="3:7">
      <c r="C1261" s="386" t="s">
        <v>235</v>
      </c>
      <c r="D1261" s="387" t="s">
        <v>235</v>
      </c>
      <c r="E1261" s="391" t="s">
        <v>300</v>
      </c>
      <c r="F1261" s="384" t="s">
        <v>301</v>
      </c>
      <c r="G1261" s="392"/>
    </row>
    <row r="1262" spans="3:7">
      <c r="C1262" s="386" t="s">
        <v>235</v>
      </c>
      <c r="D1262" s="387" t="s">
        <v>235</v>
      </c>
      <c r="E1262" s="391" t="s">
        <v>302</v>
      </c>
      <c r="F1262" s="384" t="s">
        <v>303</v>
      </c>
      <c r="G1262" s="392"/>
    </row>
    <row r="1263" spans="3:7">
      <c r="C1263" s="386" t="s">
        <v>235</v>
      </c>
      <c r="D1263" s="387" t="s">
        <v>235</v>
      </c>
      <c r="E1263" s="391" t="s">
        <v>304</v>
      </c>
      <c r="F1263" s="384" t="s">
        <v>305</v>
      </c>
      <c r="G1263" s="392"/>
    </row>
    <row r="1264" spans="3:7">
      <c r="C1264" s="386" t="s">
        <v>235</v>
      </c>
      <c r="D1264" s="387" t="s">
        <v>235</v>
      </c>
      <c r="E1264" s="391" t="s">
        <v>306</v>
      </c>
      <c r="F1264" s="384" t="s">
        <v>307</v>
      </c>
      <c r="G1264" s="392"/>
    </row>
    <row r="1265" spans="3:7">
      <c r="C1265" s="386" t="s">
        <v>235</v>
      </c>
      <c r="D1265" s="387" t="s">
        <v>235</v>
      </c>
      <c r="E1265" s="391" t="s">
        <v>308</v>
      </c>
      <c r="F1265" s="384" t="s">
        <v>309</v>
      </c>
      <c r="G1265" s="392"/>
    </row>
    <row r="1266" spans="3:7">
      <c r="C1266" s="386" t="s">
        <v>235</v>
      </c>
      <c r="D1266" s="387" t="s">
        <v>235</v>
      </c>
      <c r="E1266" s="391" t="s">
        <v>310</v>
      </c>
      <c r="F1266" s="384" t="s">
        <v>311</v>
      </c>
      <c r="G1266" s="385">
        <v>-92116.800000000003</v>
      </c>
    </row>
    <row r="1267" spans="3:7">
      <c r="C1267" s="386" t="s">
        <v>235</v>
      </c>
      <c r="D1267" s="387" t="s">
        <v>235</v>
      </c>
      <c r="E1267" s="391" t="s">
        <v>583</v>
      </c>
      <c r="F1267" s="384" t="s">
        <v>584</v>
      </c>
      <c r="G1267" s="392"/>
    </row>
    <row r="1268" spans="3:7">
      <c r="C1268" s="386" t="s">
        <v>235</v>
      </c>
      <c r="D1268" s="387" t="s">
        <v>235</v>
      </c>
      <c r="E1268" s="383" t="s">
        <v>314</v>
      </c>
      <c r="F1268" s="384" t="s">
        <v>315</v>
      </c>
      <c r="G1268" s="385">
        <v>-92116.800000000003</v>
      </c>
    </row>
    <row r="1269" spans="3:7">
      <c r="C1269" s="386" t="s">
        <v>235</v>
      </c>
      <c r="D1269" s="387" t="s">
        <v>235</v>
      </c>
      <c r="E1269" s="386" t="s">
        <v>316</v>
      </c>
      <c r="F1269" s="387" t="s">
        <v>315</v>
      </c>
      <c r="G1269" s="385">
        <v>-92116.800000000003</v>
      </c>
    </row>
    <row r="1270" spans="3:7">
      <c r="C1270" s="386" t="s">
        <v>235</v>
      </c>
      <c r="D1270" s="387" t="s">
        <v>235</v>
      </c>
      <c r="E1270" s="383" t="s">
        <v>587</v>
      </c>
      <c r="F1270" s="384" t="s">
        <v>588</v>
      </c>
      <c r="G1270" s="392"/>
    </row>
    <row r="1271" spans="3:7">
      <c r="C1271" s="386" t="s">
        <v>235</v>
      </c>
      <c r="D1271" s="387" t="s">
        <v>235</v>
      </c>
      <c r="E1271" s="383" t="s">
        <v>589</v>
      </c>
      <c r="F1271" s="384" t="s">
        <v>590</v>
      </c>
      <c r="G1271" s="392"/>
    </row>
    <row r="1272" spans="3:7">
      <c r="C1272" s="386" t="s">
        <v>235</v>
      </c>
      <c r="D1272" s="387" t="s">
        <v>235</v>
      </c>
      <c r="E1272" s="383" t="s">
        <v>319</v>
      </c>
      <c r="F1272" s="384" t="s">
        <v>320</v>
      </c>
      <c r="G1272" s="385">
        <v>68330.679999999993</v>
      </c>
    </row>
    <row r="1273" spans="3:7">
      <c r="C1273" s="386" t="s">
        <v>235</v>
      </c>
      <c r="D1273" s="387" t="s">
        <v>235</v>
      </c>
      <c r="E1273" s="383" t="s">
        <v>658</v>
      </c>
      <c r="F1273" s="384" t="s">
        <v>659</v>
      </c>
      <c r="G1273" s="392"/>
    </row>
    <row r="1274" spans="3:7">
      <c r="C1274" s="386" t="s">
        <v>235</v>
      </c>
      <c r="D1274" s="387" t="s">
        <v>235</v>
      </c>
      <c r="E1274" s="386" t="s">
        <v>321</v>
      </c>
      <c r="F1274" s="387" t="s">
        <v>322</v>
      </c>
      <c r="G1274" s="385">
        <v>68330.679999999993</v>
      </c>
    </row>
    <row r="1275" spans="3:7">
      <c r="C1275" s="386" t="s">
        <v>235</v>
      </c>
      <c r="D1275" s="387" t="s">
        <v>235</v>
      </c>
      <c r="E1275" s="391" t="s">
        <v>323</v>
      </c>
      <c r="F1275" s="384" t="s">
        <v>324</v>
      </c>
      <c r="G1275" s="392"/>
    </row>
    <row r="1276" spans="3:7">
      <c r="C1276" s="386" t="s">
        <v>235</v>
      </c>
      <c r="D1276" s="387" t="s">
        <v>235</v>
      </c>
      <c r="E1276" s="391" t="s">
        <v>415</v>
      </c>
      <c r="F1276" s="384" t="s">
        <v>416</v>
      </c>
      <c r="G1276" s="392"/>
    </row>
    <row r="1277" spans="3:7">
      <c r="C1277" s="386" t="s">
        <v>235</v>
      </c>
      <c r="D1277" s="387" t="s">
        <v>235</v>
      </c>
      <c r="E1277" s="391" t="s">
        <v>385</v>
      </c>
      <c r="F1277" s="384" t="s">
        <v>386</v>
      </c>
      <c r="G1277" s="392"/>
    </row>
    <row r="1278" spans="3:7">
      <c r="C1278" s="386" t="s">
        <v>235</v>
      </c>
      <c r="D1278" s="387" t="s">
        <v>235</v>
      </c>
      <c r="E1278" s="391" t="s">
        <v>381</v>
      </c>
      <c r="F1278" s="384" t="s">
        <v>382</v>
      </c>
      <c r="G1278" s="392"/>
    </row>
    <row r="1279" spans="3:7">
      <c r="C1279" s="386" t="s">
        <v>235</v>
      </c>
      <c r="D1279" s="387" t="s">
        <v>235</v>
      </c>
      <c r="E1279" s="383" t="s">
        <v>331</v>
      </c>
      <c r="F1279" s="384" t="s">
        <v>332</v>
      </c>
      <c r="G1279" s="392"/>
    </row>
    <row r="1280" spans="3:7">
      <c r="C1280" s="386" t="s">
        <v>235</v>
      </c>
      <c r="D1280" s="387" t="s">
        <v>235</v>
      </c>
      <c r="E1280" s="391" t="s">
        <v>383</v>
      </c>
      <c r="F1280" s="384" t="s">
        <v>384</v>
      </c>
      <c r="G1280" s="385">
        <v>12329.16</v>
      </c>
    </row>
    <row r="1281" spans="3:7">
      <c r="C1281" s="386" t="s">
        <v>235</v>
      </c>
      <c r="D1281" s="387" t="s">
        <v>235</v>
      </c>
      <c r="E1281" s="391" t="s">
        <v>441</v>
      </c>
      <c r="F1281" s="384" t="s">
        <v>442</v>
      </c>
      <c r="G1281" s="392"/>
    </row>
    <row r="1282" spans="3:7">
      <c r="C1282" s="386" t="s">
        <v>235</v>
      </c>
      <c r="D1282" s="387" t="s">
        <v>235</v>
      </c>
      <c r="E1282" s="391" t="s">
        <v>401</v>
      </c>
      <c r="F1282" s="384" t="s">
        <v>402</v>
      </c>
      <c r="G1282" s="392"/>
    </row>
    <row r="1283" spans="3:7">
      <c r="C1283" s="386" t="s">
        <v>235</v>
      </c>
      <c r="D1283" s="387" t="s">
        <v>235</v>
      </c>
      <c r="E1283" s="383" t="s">
        <v>335</v>
      </c>
      <c r="F1283" s="384" t="s">
        <v>336</v>
      </c>
      <c r="G1283" s="385">
        <v>12329.16</v>
      </c>
    </row>
    <row r="1284" spans="3:7">
      <c r="C1284" s="386" t="s">
        <v>235</v>
      </c>
      <c r="D1284" s="387" t="s">
        <v>235</v>
      </c>
      <c r="E1284" s="386" t="s">
        <v>337</v>
      </c>
      <c r="F1284" s="387" t="s">
        <v>338</v>
      </c>
      <c r="G1284" s="385">
        <v>12329.16</v>
      </c>
    </row>
    <row r="1285" spans="3:7">
      <c r="C1285" s="386" t="s">
        <v>235</v>
      </c>
      <c r="D1285" s="387" t="s">
        <v>235</v>
      </c>
      <c r="E1285" s="383" t="s">
        <v>339</v>
      </c>
      <c r="F1285" s="384" t="s">
        <v>340</v>
      </c>
      <c r="G1285" s="392"/>
    </row>
    <row r="1286" spans="3:7">
      <c r="C1286" s="386" t="s">
        <v>235</v>
      </c>
      <c r="D1286" s="387" t="s">
        <v>235</v>
      </c>
      <c r="E1286" s="383" t="s">
        <v>341</v>
      </c>
      <c r="F1286" s="384" t="s">
        <v>342</v>
      </c>
      <c r="G1286" s="392"/>
    </row>
    <row r="1287" spans="3:7">
      <c r="C1287" s="386" t="s">
        <v>235</v>
      </c>
      <c r="D1287" s="387" t="s">
        <v>235</v>
      </c>
      <c r="E1287" s="383" t="s">
        <v>627</v>
      </c>
      <c r="F1287" s="384" t="s">
        <v>628</v>
      </c>
      <c r="G1287" s="392"/>
    </row>
    <row r="1288" spans="3:7">
      <c r="C1288" s="386" t="s">
        <v>235</v>
      </c>
      <c r="D1288" s="387" t="s">
        <v>235</v>
      </c>
      <c r="E1288" s="383" t="s">
        <v>343</v>
      </c>
      <c r="F1288" s="384" t="s">
        <v>344</v>
      </c>
      <c r="G1288" s="385">
        <v>76070.16</v>
      </c>
    </row>
    <row r="1289" spans="3:7">
      <c r="C1289" s="386" t="s">
        <v>235</v>
      </c>
      <c r="D1289" s="387" t="s">
        <v>235</v>
      </c>
      <c r="E1289" s="383" t="s">
        <v>347</v>
      </c>
      <c r="F1289" s="384" t="s">
        <v>348</v>
      </c>
      <c r="G1289" s="392"/>
    </row>
    <row r="1290" spans="3:7">
      <c r="C1290" s="386" t="s">
        <v>235</v>
      </c>
      <c r="D1290" s="387" t="s">
        <v>235</v>
      </c>
      <c r="E1290" s="386" t="s">
        <v>349</v>
      </c>
      <c r="F1290" s="387" t="s">
        <v>350</v>
      </c>
      <c r="G1290" s="385">
        <v>76070.16</v>
      </c>
    </row>
    <row r="1291" spans="3:7">
      <c r="C1291" s="386" t="s">
        <v>235</v>
      </c>
      <c r="D1291" s="387" t="s">
        <v>235</v>
      </c>
      <c r="E1291" s="391" t="s">
        <v>351</v>
      </c>
      <c r="F1291" s="384" t="s">
        <v>352</v>
      </c>
      <c r="G1291" s="392"/>
    </row>
    <row r="1292" spans="3:7">
      <c r="C1292" s="386" t="s">
        <v>235</v>
      </c>
      <c r="D1292" s="387" t="s">
        <v>235</v>
      </c>
      <c r="E1292" s="391" t="s">
        <v>375</v>
      </c>
      <c r="F1292" s="384" t="s">
        <v>376</v>
      </c>
      <c r="G1292" s="392"/>
    </row>
    <row r="1293" spans="3:7">
      <c r="C1293" s="386" t="s">
        <v>235</v>
      </c>
      <c r="D1293" s="387" t="s">
        <v>235</v>
      </c>
      <c r="E1293" s="391" t="s">
        <v>353</v>
      </c>
      <c r="F1293" s="384" t="s">
        <v>354</v>
      </c>
      <c r="G1293" s="385">
        <v>36548.04</v>
      </c>
    </row>
    <row r="1294" spans="3:7">
      <c r="C1294" s="386" t="s">
        <v>235</v>
      </c>
      <c r="D1294" s="387" t="s">
        <v>235</v>
      </c>
      <c r="E1294" s="391" t="s">
        <v>355</v>
      </c>
      <c r="F1294" s="384" t="s">
        <v>356</v>
      </c>
      <c r="G1294" s="392"/>
    </row>
    <row r="1295" spans="3:7">
      <c r="C1295" s="386" t="s">
        <v>235</v>
      </c>
      <c r="D1295" s="387" t="s">
        <v>235</v>
      </c>
      <c r="E1295" s="391" t="s">
        <v>601</v>
      </c>
      <c r="F1295" s="384" t="s">
        <v>602</v>
      </c>
      <c r="G1295" s="392"/>
    </row>
    <row r="1296" spans="3:7">
      <c r="C1296" s="386" t="s">
        <v>235</v>
      </c>
      <c r="D1296" s="387" t="s">
        <v>235</v>
      </c>
      <c r="E1296" s="383" t="s">
        <v>357</v>
      </c>
      <c r="F1296" s="384" t="s">
        <v>358</v>
      </c>
      <c r="G1296" s="385">
        <v>36548.04</v>
      </c>
    </row>
    <row r="1297" spans="3:7">
      <c r="C1297" s="386" t="s">
        <v>235</v>
      </c>
      <c r="D1297" s="387" t="s">
        <v>235</v>
      </c>
      <c r="E1297" s="391" t="s">
        <v>361</v>
      </c>
      <c r="F1297" s="384" t="s">
        <v>362</v>
      </c>
      <c r="G1297" s="392"/>
    </row>
    <row r="1298" spans="3:7">
      <c r="C1298" s="386" t="s">
        <v>235</v>
      </c>
      <c r="D1298" s="387" t="s">
        <v>235</v>
      </c>
      <c r="E1298" s="383" t="s">
        <v>363</v>
      </c>
      <c r="F1298" s="384" t="s">
        <v>364</v>
      </c>
      <c r="G1298" s="392"/>
    </row>
    <row r="1299" spans="3:7">
      <c r="C1299" s="386" t="s">
        <v>235</v>
      </c>
      <c r="D1299" s="387" t="s">
        <v>235</v>
      </c>
      <c r="E1299" s="391" t="s">
        <v>407</v>
      </c>
      <c r="F1299" s="384" t="s">
        <v>408</v>
      </c>
      <c r="G1299" s="392"/>
    </row>
    <row r="1300" spans="3:7">
      <c r="C1300" s="386" t="s">
        <v>235</v>
      </c>
      <c r="D1300" s="387" t="s">
        <v>235</v>
      </c>
      <c r="E1300" s="391" t="s">
        <v>365</v>
      </c>
      <c r="F1300" s="384" t="s">
        <v>366</v>
      </c>
      <c r="G1300" s="392"/>
    </row>
    <row r="1301" spans="3:7">
      <c r="C1301" s="386" t="s">
        <v>235</v>
      </c>
      <c r="D1301" s="387" t="s">
        <v>235</v>
      </c>
      <c r="E1301" s="383" t="s">
        <v>367</v>
      </c>
      <c r="F1301" s="384" t="s">
        <v>368</v>
      </c>
      <c r="G1301" s="392"/>
    </row>
    <row r="1302" spans="3:7">
      <c r="C1302" s="386" t="s">
        <v>235</v>
      </c>
      <c r="D1302" s="387" t="s">
        <v>235</v>
      </c>
      <c r="E1302" s="386" t="s">
        <v>369</v>
      </c>
      <c r="F1302" s="387" t="s">
        <v>370</v>
      </c>
      <c r="G1302" s="385">
        <v>36548.04</v>
      </c>
    </row>
    <row r="1303" spans="3:7">
      <c r="C1303" s="386" t="s">
        <v>235</v>
      </c>
      <c r="D1303" s="387" t="s">
        <v>235</v>
      </c>
      <c r="E1303" s="383" t="s">
        <v>603</v>
      </c>
      <c r="F1303" s="384" t="s">
        <v>604</v>
      </c>
      <c r="G1303" s="385">
        <v>14270.04</v>
      </c>
    </row>
    <row r="1304" spans="3:7">
      <c r="C1304" s="386" t="s">
        <v>235</v>
      </c>
      <c r="D1304" s="387" t="s">
        <v>235</v>
      </c>
      <c r="E1304" s="386" t="s">
        <v>605</v>
      </c>
      <c r="F1304" s="387" t="s">
        <v>606</v>
      </c>
      <c r="G1304" s="385">
        <v>14270.04</v>
      </c>
    </row>
    <row r="1305" spans="3:7">
      <c r="C1305" s="386" t="s">
        <v>235</v>
      </c>
      <c r="D1305" s="387" t="s">
        <v>235</v>
      </c>
      <c r="E1305" s="383" t="s">
        <v>443</v>
      </c>
      <c r="F1305" s="384" t="s">
        <v>444</v>
      </c>
      <c r="G1305" s="392"/>
    </row>
    <row r="1306" spans="3:7">
      <c r="C1306" s="386" t="s">
        <v>235</v>
      </c>
      <c r="D1306" s="387" t="s">
        <v>235</v>
      </c>
      <c r="E1306" s="386" t="s">
        <v>373</v>
      </c>
      <c r="F1306" s="387" t="s">
        <v>374</v>
      </c>
      <c r="G1306" s="392"/>
    </row>
    <row r="1307" spans="3:7">
      <c r="C1307" s="386" t="s">
        <v>235</v>
      </c>
      <c r="D1307" s="387" t="s">
        <v>235</v>
      </c>
      <c r="E1307" s="381" t="s">
        <v>240</v>
      </c>
      <c r="F1307" s="382" t="s">
        <v>241</v>
      </c>
      <c r="G1307" s="385">
        <v>2273447.2999999998</v>
      </c>
    </row>
    <row r="1308" spans="3:7">
      <c r="C1308" s="386" t="s">
        <v>235</v>
      </c>
      <c r="D1308" s="387" t="s">
        <v>235</v>
      </c>
      <c r="E1308" s="388" t="s">
        <v>242</v>
      </c>
      <c r="F1308" s="389" t="s">
        <v>243</v>
      </c>
      <c r="G1308" s="385">
        <v>2273447.2999999998</v>
      </c>
    </row>
    <row r="1309" spans="3:7">
      <c r="C1309" s="386" t="s">
        <v>481</v>
      </c>
      <c r="D1309" s="387" t="s">
        <v>168</v>
      </c>
      <c r="E1309" s="390" t="s">
        <v>244</v>
      </c>
      <c r="F1309" s="384" t="s">
        <v>245</v>
      </c>
      <c r="G1309" s="385">
        <v>1477044.05</v>
      </c>
    </row>
    <row r="1310" spans="3:7">
      <c r="C1310" s="386" t="s">
        <v>235</v>
      </c>
      <c r="D1310" s="387" t="s">
        <v>235</v>
      </c>
      <c r="E1310" s="390" t="s">
        <v>246</v>
      </c>
      <c r="F1310" s="384" t="s">
        <v>247</v>
      </c>
      <c r="G1310" s="385">
        <v>107258.29</v>
      </c>
    </row>
    <row r="1311" spans="3:7">
      <c r="C1311" s="386" t="s">
        <v>235</v>
      </c>
      <c r="D1311" s="387" t="s">
        <v>235</v>
      </c>
      <c r="E1311" s="390" t="s">
        <v>387</v>
      </c>
      <c r="F1311" s="384" t="s">
        <v>388</v>
      </c>
      <c r="G1311" s="385">
        <v>251198</v>
      </c>
    </row>
    <row r="1312" spans="3:7">
      <c r="C1312" s="386" t="s">
        <v>235</v>
      </c>
      <c r="D1312" s="387" t="s">
        <v>235</v>
      </c>
      <c r="E1312" s="390" t="s">
        <v>421</v>
      </c>
      <c r="F1312" s="384" t="s">
        <v>422</v>
      </c>
      <c r="G1312" s="385">
        <v>10299444.779999999</v>
      </c>
    </row>
    <row r="1313" spans="3:7">
      <c r="C1313" s="386" t="s">
        <v>235</v>
      </c>
      <c r="D1313" s="387" t="s">
        <v>235</v>
      </c>
      <c r="E1313" s="391" t="s">
        <v>248</v>
      </c>
      <c r="F1313" s="384" t="s">
        <v>249</v>
      </c>
      <c r="G1313" s="385">
        <v>12134945.119999999</v>
      </c>
    </row>
    <row r="1314" spans="3:7">
      <c r="C1314" s="386" t="s">
        <v>235</v>
      </c>
      <c r="D1314" s="387" t="s">
        <v>235</v>
      </c>
      <c r="E1314" s="390" t="s">
        <v>380</v>
      </c>
      <c r="F1314" s="384" t="s">
        <v>231</v>
      </c>
      <c r="G1314" s="392"/>
    </row>
    <row r="1315" spans="3:7">
      <c r="C1315" s="386" t="s">
        <v>235</v>
      </c>
      <c r="D1315" s="387" t="s">
        <v>235</v>
      </c>
      <c r="E1315" s="390" t="s">
        <v>431</v>
      </c>
      <c r="F1315" s="384" t="s">
        <v>432</v>
      </c>
      <c r="G1315" s="392"/>
    </row>
    <row r="1316" spans="3:7">
      <c r="C1316" s="386" t="s">
        <v>235</v>
      </c>
      <c r="D1316" s="387" t="s">
        <v>235</v>
      </c>
      <c r="E1316" s="390" t="s">
        <v>423</v>
      </c>
      <c r="F1316" s="384" t="s">
        <v>424</v>
      </c>
      <c r="G1316" s="385">
        <v>1662406.61</v>
      </c>
    </row>
    <row r="1317" spans="3:7">
      <c r="C1317" s="386" t="s">
        <v>235</v>
      </c>
      <c r="D1317" s="387" t="s">
        <v>235</v>
      </c>
      <c r="E1317" s="391" t="s">
        <v>250</v>
      </c>
      <c r="F1317" s="384" t="s">
        <v>251</v>
      </c>
      <c r="G1317" s="385">
        <v>1662406.61</v>
      </c>
    </row>
    <row r="1318" spans="3:7">
      <c r="C1318" s="386" t="s">
        <v>235</v>
      </c>
      <c r="D1318" s="387" t="s">
        <v>235</v>
      </c>
      <c r="E1318" s="390" t="s">
        <v>425</v>
      </c>
      <c r="F1318" s="384" t="s">
        <v>426</v>
      </c>
      <c r="G1318" s="392"/>
    </row>
    <row r="1319" spans="3:7">
      <c r="C1319" s="386" t="s">
        <v>235</v>
      </c>
      <c r="D1319" s="387" t="s">
        <v>235</v>
      </c>
      <c r="E1319" s="390" t="s">
        <v>252</v>
      </c>
      <c r="F1319" s="384" t="s">
        <v>253</v>
      </c>
      <c r="G1319" s="392"/>
    </row>
    <row r="1320" spans="3:7">
      <c r="C1320" s="386" t="s">
        <v>235</v>
      </c>
      <c r="D1320" s="387" t="s">
        <v>235</v>
      </c>
      <c r="E1320" s="390" t="s">
        <v>409</v>
      </c>
      <c r="F1320" s="384" t="s">
        <v>410</v>
      </c>
      <c r="G1320" s="385">
        <v>246272.12</v>
      </c>
    </row>
    <row r="1321" spans="3:7">
      <c r="C1321" s="386" t="s">
        <v>235</v>
      </c>
      <c r="D1321" s="387" t="s">
        <v>235</v>
      </c>
      <c r="E1321" s="390" t="s">
        <v>254</v>
      </c>
      <c r="F1321" s="384" t="s">
        <v>255</v>
      </c>
      <c r="G1321" s="392"/>
    </row>
    <row r="1322" spans="3:7">
      <c r="C1322" s="386" t="s">
        <v>235</v>
      </c>
      <c r="D1322" s="387" t="s">
        <v>235</v>
      </c>
      <c r="E1322" s="390" t="s">
        <v>403</v>
      </c>
      <c r="F1322" s="384" t="s">
        <v>404</v>
      </c>
      <c r="G1322" s="392"/>
    </row>
    <row r="1323" spans="3:7">
      <c r="C1323" s="386" t="s">
        <v>235</v>
      </c>
      <c r="D1323" s="387" t="s">
        <v>235</v>
      </c>
      <c r="E1323" s="390" t="s">
        <v>256</v>
      </c>
      <c r="F1323" s="384" t="s">
        <v>257</v>
      </c>
      <c r="G1323" s="392"/>
    </row>
    <row r="1324" spans="3:7">
      <c r="C1324" s="386" t="s">
        <v>235</v>
      </c>
      <c r="D1324" s="387" t="s">
        <v>235</v>
      </c>
      <c r="E1324" s="390" t="s">
        <v>445</v>
      </c>
      <c r="F1324" s="384" t="s">
        <v>255</v>
      </c>
      <c r="G1324" s="392"/>
    </row>
    <row r="1325" spans="3:7">
      <c r="C1325" s="386" t="s">
        <v>235</v>
      </c>
      <c r="D1325" s="387" t="s">
        <v>235</v>
      </c>
      <c r="E1325" s="390" t="s">
        <v>379</v>
      </c>
      <c r="F1325" s="384" t="s">
        <v>255</v>
      </c>
      <c r="G1325" s="392"/>
    </row>
    <row r="1326" spans="3:7">
      <c r="C1326" s="386" t="s">
        <v>235</v>
      </c>
      <c r="D1326" s="387" t="s">
        <v>235</v>
      </c>
      <c r="E1326" s="391" t="s">
        <v>258</v>
      </c>
      <c r="F1326" s="384" t="s">
        <v>259</v>
      </c>
      <c r="G1326" s="385">
        <v>246272.12</v>
      </c>
    </row>
    <row r="1327" spans="3:7">
      <c r="C1327" s="386" t="s">
        <v>235</v>
      </c>
      <c r="D1327" s="387" t="s">
        <v>235</v>
      </c>
      <c r="E1327" s="383" t="s">
        <v>260</v>
      </c>
      <c r="F1327" s="384" t="s">
        <v>261</v>
      </c>
      <c r="G1327" s="385">
        <v>14043623.85</v>
      </c>
    </row>
    <row r="1328" spans="3:7">
      <c r="C1328" s="386" t="s">
        <v>235</v>
      </c>
      <c r="D1328" s="387" t="s">
        <v>235</v>
      </c>
      <c r="E1328" s="390" t="s">
        <v>262</v>
      </c>
      <c r="F1328" s="384" t="s">
        <v>263</v>
      </c>
      <c r="G1328" s="385">
        <v>1902759.71</v>
      </c>
    </row>
    <row r="1329" spans="3:7">
      <c r="C1329" s="386" t="s">
        <v>235</v>
      </c>
      <c r="D1329" s="387" t="s">
        <v>235</v>
      </c>
      <c r="E1329" s="390" t="s">
        <v>264</v>
      </c>
      <c r="F1329" s="384" t="s">
        <v>265</v>
      </c>
      <c r="G1329" s="385">
        <v>697759.35</v>
      </c>
    </row>
    <row r="1330" spans="3:7">
      <c r="C1330" s="386" t="s">
        <v>235</v>
      </c>
      <c r="D1330" s="387" t="s">
        <v>235</v>
      </c>
      <c r="E1330" s="390" t="s">
        <v>266</v>
      </c>
      <c r="F1330" s="384" t="s">
        <v>267</v>
      </c>
      <c r="G1330" s="385">
        <v>-1379743.24</v>
      </c>
    </row>
    <row r="1331" spans="3:7">
      <c r="C1331" s="386" t="s">
        <v>235</v>
      </c>
      <c r="D1331" s="387" t="s">
        <v>235</v>
      </c>
      <c r="E1331" s="390" t="s">
        <v>446</v>
      </c>
      <c r="F1331" s="384" t="s">
        <v>269</v>
      </c>
      <c r="G1331" s="392"/>
    </row>
    <row r="1332" spans="3:7">
      <c r="C1332" s="386" t="s">
        <v>235</v>
      </c>
      <c r="D1332" s="387" t="s">
        <v>235</v>
      </c>
      <c r="E1332" s="390" t="s">
        <v>447</v>
      </c>
      <c r="F1332" s="384" t="s">
        <v>271</v>
      </c>
      <c r="G1332" s="392"/>
    </row>
    <row r="1333" spans="3:7">
      <c r="C1333" s="386" t="s">
        <v>235</v>
      </c>
      <c r="D1333" s="387" t="s">
        <v>235</v>
      </c>
      <c r="E1333" s="390" t="s">
        <v>448</v>
      </c>
      <c r="F1333" s="384" t="s">
        <v>449</v>
      </c>
      <c r="G1333" s="392"/>
    </row>
    <row r="1334" spans="3:7">
      <c r="C1334" s="386" t="s">
        <v>235</v>
      </c>
      <c r="D1334" s="387" t="s">
        <v>235</v>
      </c>
      <c r="E1334" s="390" t="s">
        <v>268</v>
      </c>
      <c r="F1334" s="384" t="s">
        <v>269</v>
      </c>
      <c r="G1334" s="392"/>
    </row>
    <row r="1335" spans="3:7">
      <c r="C1335" s="386" t="s">
        <v>235</v>
      </c>
      <c r="D1335" s="387" t="s">
        <v>235</v>
      </c>
      <c r="E1335" s="390" t="s">
        <v>270</v>
      </c>
      <c r="F1335" s="384" t="s">
        <v>271</v>
      </c>
      <c r="G1335" s="392"/>
    </row>
    <row r="1336" spans="3:7">
      <c r="C1336" s="386" t="s">
        <v>235</v>
      </c>
      <c r="D1336" s="387" t="s">
        <v>235</v>
      </c>
      <c r="E1336" s="390" t="s">
        <v>272</v>
      </c>
      <c r="F1336" s="384" t="s">
        <v>273</v>
      </c>
      <c r="G1336" s="392"/>
    </row>
    <row r="1337" spans="3:7">
      <c r="C1337" s="386" t="s">
        <v>235</v>
      </c>
      <c r="D1337" s="387" t="s">
        <v>235</v>
      </c>
      <c r="E1337" s="391" t="s">
        <v>274</v>
      </c>
      <c r="F1337" s="384" t="s">
        <v>275</v>
      </c>
      <c r="G1337" s="385">
        <v>1220775.82</v>
      </c>
    </row>
    <row r="1338" spans="3:7">
      <c r="C1338" s="386" t="s">
        <v>235</v>
      </c>
      <c r="D1338" s="387" t="s">
        <v>235</v>
      </c>
      <c r="E1338" s="390" t="s">
        <v>276</v>
      </c>
      <c r="F1338" s="384" t="s">
        <v>277</v>
      </c>
      <c r="G1338" s="385">
        <v>209740.25</v>
      </c>
    </row>
    <row r="1339" spans="3:7">
      <c r="C1339" s="386" t="s">
        <v>235</v>
      </c>
      <c r="D1339" s="387" t="s">
        <v>235</v>
      </c>
      <c r="E1339" s="390" t="s">
        <v>278</v>
      </c>
      <c r="F1339" s="384" t="s">
        <v>279</v>
      </c>
      <c r="G1339" s="392"/>
    </row>
    <row r="1340" spans="3:7">
      <c r="C1340" s="386" t="s">
        <v>235</v>
      </c>
      <c r="D1340" s="387" t="s">
        <v>235</v>
      </c>
      <c r="E1340" s="391" t="s">
        <v>280</v>
      </c>
      <c r="F1340" s="384" t="s">
        <v>281</v>
      </c>
      <c r="G1340" s="385">
        <v>209740.25</v>
      </c>
    </row>
    <row r="1341" spans="3:7">
      <c r="C1341" s="386" t="s">
        <v>235</v>
      </c>
      <c r="D1341" s="387" t="s">
        <v>235</v>
      </c>
      <c r="E1341" s="390" t="s">
        <v>282</v>
      </c>
      <c r="F1341" s="384" t="s">
        <v>283</v>
      </c>
      <c r="G1341" s="385">
        <v>103480.23</v>
      </c>
    </row>
    <row r="1342" spans="3:7">
      <c r="C1342" s="386" t="s">
        <v>235</v>
      </c>
      <c r="D1342" s="387" t="s">
        <v>235</v>
      </c>
      <c r="E1342" s="390" t="s">
        <v>284</v>
      </c>
      <c r="F1342" s="384" t="s">
        <v>285</v>
      </c>
      <c r="G1342" s="392"/>
    </row>
    <row r="1343" spans="3:7">
      <c r="C1343" s="386" t="s">
        <v>235</v>
      </c>
      <c r="D1343" s="387" t="s">
        <v>235</v>
      </c>
      <c r="E1343" s="390" t="s">
        <v>450</v>
      </c>
      <c r="F1343" s="384" t="s">
        <v>285</v>
      </c>
      <c r="G1343" s="392"/>
    </row>
    <row r="1344" spans="3:7">
      <c r="C1344" s="386" t="s">
        <v>235</v>
      </c>
      <c r="D1344" s="387" t="s">
        <v>235</v>
      </c>
      <c r="E1344" s="391" t="s">
        <v>286</v>
      </c>
      <c r="F1344" s="384" t="s">
        <v>287</v>
      </c>
      <c r="G1344" s="385">
        <v>103480.23</v>
      </c>
    </row>
    <row r="1345" spans="3:7">
      <c r="C1345" s="386" t="s">
        <v>235</v>
      </c>
      <c r="D1345" s="387" t="s">
        <v>235</v>
      </c>
      <c r="E1345" s="383" t="s">
        <v>288</v>
      </c>
      <c r="F1345" s="384" t="s">
        <v>289</v>
      </c>
      <c r="G1345" s="385">
        <v>1533996.3</v>
      </c>
    </row>
    <row r="1346" spans="3:7">
      <c r="C1346" s="386" t="s">
        <v>235</v>
      </c>
      <c r="D1346" s="387" t="s">
        <v>235</v>
      </c>
      <c r="E1346" s="386" t="s">
        <v>290</v>
      </c>
      <c r="F1346" s="387" t="s">
        <v>291</v>
      </c>
      <c r="G1346" s="385">
        <v>15577620.15</v>
      </c>
    </row>
    <row r="1347" spans="3:7">
      <c r="C1347" s="386" t="s">
        <v>235</v>
      </c>
      <c r="D1347" s="387" t="s">
        <v>235</v>
      </c>
      <c r="E1347" s="391" t="s">
        <v>292</v>
      </c>
      <c r="F1347" s="384" t="s">
        <v>293</v>
      </c>
      <c r="G1347" s="385">
        <v>47311.44</v>
      </c>
    </row>
    <row r="1348" spans="3:7">
      <c r="C1348" s="386" t="s">
        <v>235</v>
      </c>
      <c r="D1348" s="387" t="s">
        <v>235</v>
      </c>
      <c r="E1348" s="391" t="s">
        <v>393</v>
      </c>
      <c r="F1348" s="384" t="s">
        <v>394</v>
      </c>
      <c r="G1348" s="392"/>
    </row>
    <row r="1349" spans="3:7">
      <c r="C1349" s="386" t="s">
        <v>235</v>
      </c>
      <c r="D1349" s="387" t="s">
        <v>235</v>
      </c>
      <c r="E1349" s="391" t="s">
        <v>294</v>
      </c>
      <c r="F1349" s="384" t="s">
        <v>295</v>
      </c>
      <c r="G1349" s="385">
        <v>6733.92</v>
      </c>
    </row>
    <row r="1350" spans="3:7">
      <c r="C1350" s="386" t="s">
        <v>235</v>
      </c>
      <c r="D1350" s="387" t="s">
        <v>235</v>
      </c>
      <c r="E1350" s="391" t="s">
        <v>296</v>
      </c>
      <c r="F1350" s="384" t="s">
        <v>297</v>
      </c>
      <c r="G1350" s="385">
        <v>61.56</v>
      </c>
    </row>
    <row r="1351" spans="3:7">
      <c r="C1351" s="386" t="s">
        <v>235</v>
      </c>
      <c r="D1351" s="387" t="s">
        <v>235</v>
      </c>
      <c r="E1351" s="391" t="s">
        <v>298</v>
      </c>
      <c r="F1351" s="384" t="s">
        <v>299</v>
      </c>
      <c r="G1351" s="385">
        <v>39192.6</v>
      </c>
    </row>
    <row r="1352" spans="3:7">
      <c r="C1352" s="386" t="s">
        <v>235</v>
      </c>
      <c r="D1352" s="387" t="s">
        <v>235</v>
      </c>
      <c r="E1352" s="391" t="s">
        <v>300</v>
      </c>
      <c r="F1352" s="384" t="s">
        <v>301</v>
      </c>
      <c r="G1352" s="385">
        <v>68203.67</v>
      </c>
    </row>
    <row r="1353" spans="3:7">
      <c r="C1353" s="386" t="s">
        <v>235</v>
      </c>
      <c r="D1353" s="387" t="s">
        <v>235</v>
      </c>
      <c r="E1353" s="391" t="s">
        <v>302</v>
      </c>
      <c r="F1353" s="384" t="s">
        <v>303</v>
      </c>
      <c r="G1353" s="385">
        <v>121.68</v>
      </c>
    </row>
    <row r="1354" spans="3:7">
      <c r="C1354" s="386" t="s">
        <v>235</v>
      </c>
      <c r="D1354" s="387" t="s">
        <v>235</v>
      </c>
      <c r="E1354" s="391" t="s">
        <v>304</v>
      </c>
      <c r="F1354" s="384" t="s">
        <v>305</v>
      </c>
      <c r="G1354" s="385">
        <v>5000</v>
      </c>
    </row>
    <row r="1355" spans="3:7">
      <c r="C1355" s="386" t="s">
        <v>235</v>
      </c>
      <c r="D1355" s="387" t="s">
        <v>235</v>
      </c>
      <c r="E1355" s="391" t="s">
        <v>306</v>
      </c>
      <c r="F1355" s="384" t="s">
        <v>307</v>
      </c>
      <c r="G1355" s="385">
        <v>380.16</v>
      </c>
    </row>
    <row r="1356" spans="3:7">
      <c r="C1356" s="386" t="s">
        <v>235</v>
      </c>
      <c r="D1356" s="387" t="s">
        <v>235</v>
      </c>
      <c r="E1356" s="391" t="s">
        <v>433</v>
      </c>
      <c r="F1356" s="384" t="s">
        <v>434</v>
      </c>
      <c r="G1356" s="385">
        <v>2179.44</v>
      </c>
    </row>
    <row r="1357" spans="3:7">
      <c r="C1357" s="386" t="s">
        <v>235</v>
      </c>
      <c r="D1357" s="387" t="s">
        <v>235</v>
      </c>
      <c r="E1357" s="391" t="s">
        <v>451</v>
      </c>
      <c r="F1357" s="384" t="s">
        <v>452</v>
      </c>
      <c r="G1357" s="385">
        <v>2062.3200000000002</v>
      </c>
    </row>
    <row r="1358" spans="3:7">
      <c r="C1358" s="386" t="s">
        <v>235</v>
      </c>
      <c r="D1358" s="387" t="s">
        <v>235</v>
      </c>
      <c r="E1358" s="391" t="s">
        <v>308</v>
      </c>
      <c r="F1358" s="384" t="s">
        <v>309</v>
      </c>
      <c r="G1358" s="385">
        <v>9193.44</v>
      </c>
    </row>
    <row r="1359" spans="3:7">
      <c r="C1359" s="386" t="s">
        <v>235</v>
      </c>
      <c r="D1359" s="387" t="s">
        <v>235</v>
      </c>
      <c r="E1359" s="391" t="s">
        <v>310</v>
      </c>
      <c r="F1359" s="384" t="s">
        <v>311</v>
      </c>
      <c r="G1359" s="385">
        <v>32824.199999999997</v>
      </c>
    </row>
    <row r="1360" spans="3:7">
      <c r="C1360" s="386" t="s">
        <v>235</v>
      </c>
      <c r="D1360" s="387" t="s">
        <v>235</v>
      </c>
      <c r="E1360" s="391" t="s">
        <v>312</v>
      </c>
      <c r="F1360" s="384" t="s">
        <v>313</v>
      </c>
      <c r="G1360" s="392"/>
    </row>
    <row r="1361" spans="3:7">
      <c r="C1361" s="386" t="s">
        <v>235</v>
      </c>
      <c r="D1361" s="387" t="s">
        <v>235</v>
      </c>
      <c r="E1361" s="391" t="s">
        <v>453</v>
      </c>
      <c r="F1361" s="384" t="s">
        <v>454</v>
      </c>
      <c r="G1361" s="392"/>
    </row>
    <row r="1362" spans="3:7">
      <c r="C1362" s="386" t="s">
        <v>235</v>
      </c>
      <c r="D1362" s="387" t="s">
        <v>235</v>
      </c>
      <c r="E1362" s="391" t="s">
        <v>455</v>
      </c>
      <c r="F1362" s="384" t="s">
        <v>456</v>
      </c>
      <c r="G1362" s="392"/>
    </row>
    <row r="1363" spans="3:7">
      <c r="C1363" s="386" t="s">
        <v>235</v>
      </c>
      <c r="D1363" s="387" t="s">
        <v>235</v>
      </c>
      <c r="E1363" s="391" t="s">
        <v>457</v>
      </c>
      <c r="F1363" s="384" t="s">
        <v>458</v>
      </c>
      <c r="G1363" s="392"/>
    </row>
    <row r="1364" spans="3:7">
      <c r="C1364" s="386" t="s">
        <v>235</v>
      </c>
      <c r="D1364" s="387" t="s">
        <v>235</v>
      </c>
      <c r="E1364" s="383" t="s">
        <v>314</v>
      </c>
      <c r="F1364" s="384" t="s">
        <v>315</v>
      </c>
      <c r="G1364" s="385">
        <v>213264.43</v>
      </c>
    </row>
    <row r="1365" spans="3:7">
      <c r="C1365" s="386" t="s">
        <v>235</v>
      </c>
      <c r="D1365" s="387" t="s">
        <v>235</v>
      </c>
      <c r="E1365" s="386" t="s">
        <v>316</v>
      </c>
      <c r="F1365" s="387" t="s">
        <v>315</v>
      </c>
      <c r="G1365" s="385">
        <v>213264.43</v>
      </c>
    </row>
    <row r="1366" spans="3:7">
      <c r="C1366" s="386" t="s">
        <v>235</v>
      </c>
      <c r="D1366" s="387" t="s">
        <v>235</v>
      </c>
      <c r="E1366" s="383" t="s">
        <v>411</v>
      </c>
      <c r="F1366" s="384" t="s">
        <v>412</v>
      </c>
      <c r="G1366" s="392"/>
    </row>
    <row r="1367" spans="3:7">
      <c r="C1367" s="386" t="s">
        <v>235</v>
      </c>
      <c r="D1367" s="387" t="s">
        <v>235</v>
      </c>
      <c r="E1367" s="383" t="s">
        <v>439</v>
      </c>
      <c r="F1367" s="384" t="s">
        <v>440</v>
      </c>
      <c r="G1367" s="392"/>
    </row>
    <row r="1368" spans="3:7">
      <c r="C1368" s="386" t="s">
        <v>235</v>
      </c>
      <c r="D1368" s="387" t="s">
        <v>235</v>
      </c>
      <c r="E1368" s="383" t="s">
        <v>317</v>
      </c>
      <c r="F1368" s="384" t="s">
        <v>318</v>
      </c>
      <c r="G1368" s="385">
        <v>12085.8</v>
      </c>
    </row>
    <row r="1369" spans="3:7">
      <c r="C1369" s="386" t="s">
        <v>235</v>
      </c>
      <c r="D1369" s="387" t="s">
        <v>235</v>
      </c>
      <c r="E1369" s="383" t="s">
        <v>319</v>
      </c>
      <c r="F1369" s="384" t="s">
        <v>320</v>
      </c>
      <c r="G1369" s="385">
        <v>32144.04</v>
      </c>
    </row>
    <row r="1370" spans="3:7">
      <c r="C1370" s="386" t="s">
        <v>235</v>
      </c>
      <c r="D1370" s="387" t="s">
        <v>235</v>
      </c>
      <c r="E1370" s="383" t="s">
        <v>459</v>
      </c>
      <c r="F1370" s="384" t="s">
        <v>460</v>
      </c>
      <c r="G1370" s="392"/>
    </row>
    <row r="1371" spans="3:7">
      <c r="C1371" s="386" t="s">
        <v>235</v>
      </c>
      <c r="D1371" s="387" t="s">
        <v>235</v>
      </c>
      <c r="E1371" s="386" t="s">
        <v>321</v>
      </c>
      <c r="F1371" s="387" t="s">
        <v>322</v>
      </c>
      <c r="G1371" s="385">
        <v>44229.84</v>
      </c>
    </row>
    <row r="1372" spans="3:7">
      <c r="C1372" s="386" t="s">
        <v>235</v>
      </c>
      <c r="D1372" s="387" t="s">
        <v>235</v>
      </c>
      <c r="E1372" s="391" t="s">
        <v>323</v>
      </c>
      <c r="F1372" s="384" t="s">
        <v>324</v>
      </c>
      <c r="G1372" s="385">
        <v>171612.07</v>
      </c>
    </row>
    <row r="1373" spans="3:7">
      <c r="C1373" s="386" t="s">
        <v>235</v>
      </c>
      <c r="D1373" s="387" t="s">
        <v>235</v>
      </c>
      <c r="E1373" s="391" t="s">
        <v>435</v>
      </c>
      <c r="F1373" s="384" t="s">
        <v>436</v>
      </c>
      <c r="G1373" s="385">
        <v>207142.8</v>
      </c>
    </row>
    <row r="1374" spans="3:7">
      <c r="C1374" s="386" t="s">
        <v>235</v>
      </c>
      <c r="D1374" s="387" t="s">
        <v>235</v>
      </c>
      <c r="E1374" s="391" t="s">
        <v>325</v>
      </c>
      <c r="F1374" s="384" t="s">
        <v>326</v>
      </c>
      <c r="G1374" s="392"/>
    </row>
    <row r="1375" spans="3:7">
      <c r="C1375" s="386" t="s">
        <v>235</v>
      </c>
      <c r="D1375" s="387" t="s">
        <v>235</v>
      </c>
      <c r="E1375" s="391" t="s">
        <v>479</v>
      </c>
      <c r="F1375" s="384" t="s">
        <v>480</v>
      </c>
      <c r="G1375" s="392"/>
    </row>
    <row r="1376" spans="3:7">
      <c r="C1376" s="386" t="s">
        <v>235</v>
      </c>
      <c r="D1376" s="387" t="s">
        <v>235</v>
      </c>
      <c r="E1376" s="391" t="s">
        <v>427</v>
      </c>
      <c r="F1376" s="384" t="s">
        <v>428</v>
      </c>
      <c r="G1376" s="385">
        <v>80661.960000000006</v>
      </c>
    </row>
    <row r="1377" spans="3:7">
      <c r="C1377" s="386" t="s">
        <v>235</v>
      </c>
      <c r="D1377" s="387" t="s">
        <v>235</v>
      </c>
      <c r="E1377" s="391" t="s">
        <v>415</v>
      </c>
      <c r="F1377" s="384" t="s">
        <v>416</v>
      </c>
      <c r="G1377" s="392"/>
    </row>
    <row r="1378" spans="3:7">
      <c r="C1378" s="386" t="s">
        <v>235</v>
      </c>
      <c r="D1378" s="387" t="s">
        <v>235</v>
      </c>
      <c r="E1378" s="391" t="s">
        <v>473</v>
      </c>
      <c r="F1378" s="384" t="s">
        <v>474</v>
      </c>
      <c r="G1378" s="385">
        <v>22120.080000000002</v>
      </c>
    </row>
    <row r="1379" spans="3:7">
      <c r="C1379" s="386" t="s">
        <v>235</v>
      </c>
      <c r="D1379" s="387" t="s">
        <v>235</v>
      </c>
      <c r="E1379" s="391" t="s">
        <v>385</v>
      </c>
      <c r="F1379" s="384" t="s">
        <v>386</v>
      </c>
      <c r="G1379" s="385">
        <v>12913.8</v>
      </c>
    </row>
    <row r="1380" spans="3:7">
      <c r="C1380" s="386" t="s">
        <v>235</v>
      </c>
      <c r="D1380" s="387" t="s">
        <v>235</v>
      </c>
      <c r="E1380" s="391" t="s">
        <v>475</v>
      </c>
      <c r="F1380" s="384" t="s">
        <v>476</v>
      </c>
      <c r="G1380" s="385">
        <v>42638.400000000001</v>
      </c>
    </row>
    <row r="1381" spans="3:7">
      <c r="C1381" s="386" t="s">
        <v>235</v>
      </c>
      <c r="D1381" s="387" t="s">
        <v>235</v>
      </c>
      <c r="E1381" s="391" t="s">
        <v>381</v>
      </c>
      <c r="F1381" s="384" t="s">
        <v>382</v>
      </c>
      <c r="G1381" s="385">
        <v>102493.08</v>
      </c>
    </row>
    <row r="1382" spans="3:7">
      <c r="C1382" s="386" t="s">
        <v>235</v>
      </c>
      <c r="D1382" s="387" t="s">
        <v>235</v>
      </c>
      <c r="E1382" s="391" t="s">
        <v>327</v>
      </c>
      <c r="F1382" s="384" t="s">
        <v>328</v>
      </c>
      <c r="G1382" s="385">
        <v>147022.56</v>
      </c>
    </row>
    <row r="1383" spans="3:7">
      <c r="C1383" s="386" t="s">
        <v>235</v>
      </c>
      <c r="D1383" s="387" t="s">
        <v>235</v>
      </c>
      <c r="E1383" s="391" t="s">
        <v>395</v>
      </c>
      <c r="F1383" s="384" t="s">
        <v>396</v>
      </c>
      <c r="G1383" s="385">
        <v>6252.48</v>
      </c>
    </row>
    <row r="1384" spans="3:7">
      <c r="C1384" s="386" t="s">
        <v>235</v>
      </c>
      <c r="D1384" s="387" t="s">
        <v>235</v>
      </c>
      <c r="E1384" s="391" t="s">
        <v>477</v>
      </c>
      <c r="F1384" s="384" t="s">
        <v>478</v>
      </c>
      <c r="G1384" s="385">
        <v>20922.12</v>
      </c>
    </row>
    <row r="1385" spans="3:7">
      <c r="C1385" s="386" t="s">
        <v>235</v>
      </c>
      <c r="D1385" s="387" t="s">
        <v>235</v>
      </c>
      <c r="E1385" s="391" t="s">
        <v>461</v>
      </c>
      <c r="F1385" s="384" t="s">
        <v>462</v>
      </c>
      <c r="G1385" s="385">
        <v>26546.04</v>
      </c>
    </row>
    <row r="1386" spans="3:7">
      <c r="C1386" s="386" t="s">
        <v>235</v>
      </c>
      <c r="D1386" s="387" t="s">
        <v>235</v>
      </c>
      <c r="E1386" s="391" t="s">
        <v>493</v>
      </c>
      <c r="F1386" s="384" t="s">
        <v>494</v>
      </c>
      <c r="G1386" s="392"/>
    </row>
    <row r="1387" spans="3:7">
      <c r="C1387" s="386" t="s">
        <v>235</v>
      </c>
      <c r="D1387" s="387" t="s">
        <v>235</v>
      </c>
      <c r="E1387" s="391" t="s">
        <v>463</v>
      </c>
      <c r="F1387" s="384" t="s">
        <v>464</v>
      </c>
      <c r="G1387" s="392"/>
    </row>
    <row r="1388" spans="3:7">
      <c r="C1388" s="386" t="s">
        <v>235</v>
      </c>
      <c r="D1388" s="387" t="s">
        <v>235</v>
      </c>
      <c r="E1388" s="391" t="s">
        <v>465</v>
      </c>
      <c r="F1388" s="384" t="s">
        <v>466</v>
      </c>
      <c r="G1388" s="392"/>
    </row>
    <row r="1389" spans="3:7">
      <c r="C1389" s="386" t="s">
        <v>235</v>
      </c>
      <c r="D1389" s="387" t="s">
        <v>235</v>
      </c>
      <c r="E1389" s="391" t="s">
        <v>467</v>
      </c>
      <c r="F1389" s="384" t="s">
        <v>468</v>
      </c>
      <c r="G1389" s="392"/>
    </row>
    <row r="1390" spans="3:7">
      <c r="C1390" s="386" t="s">
        <v>235</v>
      </c>
      <c r="D1390" s="387" t="s">
        <v>235</v>
      </c>
      <c r="E1390" s="391" t="s">
        <v>469</v>
      </c>
      <c r="F1390" s="384" t="s">
        <v>470</v>
      </c>
      <c r="G1390" s="392"/>
    </row>
    <row r="1391" spans="3:7">
      <c r="C1391" s="386" t="s">
        <v>235</v>
      </c>
      <c r="D1391" s="387" t="s">
        <v>235</v>
      </c>
      <c r="E1391" s="391" t="s">
        <v>329</v>
      </c>
      <c r="F1391" s="384" t="s">
        <v>330</v>
      </c>
      <c r="G1391" s="392"/>
    </row>
    <row r="1392" spans="3:7">
      <c r="C1392" s="386" t="s">
        <v>235</v>
      </c>
      <c r="D1392" s="387" t="s">
        <v>235</v>
      </c>
      <c r="E1392" s="383" t="s">
        <v>331</v>
      </c>
      <c r="F1392" s="384" t="s">
        <v>332</v>
      </c>
      <c r="G1392" s="385">
        <v>840325.39</v>
      </c>
    </row>
    <row r="1393" spans="3:7">
      <c r="C1393" s="386" t="s">
        <v>235</v>
      </c>
      <c r="D1393" s="387" t="s">
        <v>235</v>
      </c>
      <c r="E1393" s="391" t="s">
        <v>383</v>
      </c>
      <c r="F1393" s="384" t="s">
        <v>384</v>
      </c>
      <c r="G1393" s="385">
        <v>4044597.48</v>
      </c>
    </row>
    <row r="1394" spans="3:7">
      <c r="C1394" s="386" t="s">
        <v>235</v>
      </c>
      <c r="D1394" s="387" t="s">
        <v>235</v>
      </c>
      <c r="E1394" s="391" t="s">
        <v>441</v>
      </c>
      <c r="F1394" s="384" t="s">
        <v>442</v>
      </c>
      <c r="G1394" s="385">
        <v>12693.24</v>
      </c>
    </row>
    <row r="1395" spans="3:7">
      <c r="C1395" s="386" t="s">
        <v>235</v>
      </c>
      <c r="D1395" s="387" t="s">
        <v>235</v>
      </c>
      <c r="E1395" s="391" t="s">
        <v>333</v>
      </c>
      <c r="F1395" s="384" t="s">
        <v>334</v>
      </c>
      <c r="G1395" s="385">
        <v>11379.96</v>
      </c>
    </row>
    <row r="1396" spans="3:7">
      <c r="C1396" s="386" t="s">
        <v>235</v>
      </c>
      <c r="D1396" s="387" t="s">
        <v>235</v>
      </c>
      <c r="E1396" s="391" t="s">
        <v>397</v>
      </c>
      <c r="F1396" s="384" t="s">
        <v>398</v>
      </c>
      <c r="G1396" s="385">
        <v>8144.28</v>
      </c>
    </row>
    <row r="1397" spans="3:7">
      <c r="C1397" s="386" t="s">
        <v>235</v>
      </c>
      <c r="D1397" s="387" t="s">
        <v>235</v>
      </c>
      <c r="E1397" s="391" t="s">
        <v>429</v>
      </c>
      <c r="F1397" s="384" t="s">
        <v>430</v>
      </c>
      <c r="G1397" s="392"/>
    </row>
    <row r="1398" spans="3:7">
      <c r="C1398" s="386" t="s">
        <v>235</v>
      </c>
      <c r="D1398" s="387" t="s">
        <v>235</v>
      </c>
      <c r="E1398" s="391" t="s">
        <v>399</v>
      </c>
      <c r="F1398" s="384" t="s">
        <v>400</v>
      </c>
      <c r="G1398" s="385">
        <v>152275.79999999999</v>
      </c>
    </row>
    <row r="1399" spans="3:7">
      <c r="C1399" s="386" t="s">
        <v>235</v>
      </c>
      <c r="D1399" s="387" t="s">
        <v>235</v>
      </c>
      <c r="E1399" s="391" t="s">
        <v>405</v>
      </c>
      <c r="F1399" s="384" t="s">
        <v>406</v>
      </c>
      <c r="G1399" s="385">
        <v>-2027876.28</v>
      </c>
    </row>
    <row r="1400" spans="3:7">
      <c r="C1400" s="386" t="s">
        <v>235</v>
      </c>
      <c r="D1400" s="387" t="s">
        <v>235</v>
      </c>
      <c r="E1400" s="391" t="s">
        <v>401</v>
      </c>
      <c r="F1400" s="384" t="s">
        <v>402</v>
      </c>
      <c r="G1400" s="392"/>
    </row>
    <row r="1401" spans="3:7">
      <c r="C1401" s="386" t="s">
        <v>235</v>
      </c>
      <c r="D1401" s="387" t="s">
        <v>235</v>
      </c>
      <c r="E1401" s="383" t="s">
        <v>335</v>
      </c>
      <c r="F1401" s="384" t="s">
        <v>336</v>
      </c>
      <c r="G1401" s="385">
        <v>2201214.48</v>
      </c>
    </row>
    <row r="1402" spans="3:7">
      <c r="C1402" s="386" t="s">
        <v>235</v>
      </c>
      <c r="D1402" s="387" t="s">
        <v>235</v>
      </c>
      <c r="E1402" s="386" t="s">
        <v>337</v>
      </c>
      <c r="F1402" s="387" t="s">
        <v>338</v>
      </c>
      <c r="G1402" s="385">
        <v>3041539.87</v>
      </c>
    </row>
    <row r="1403" spans="3:7">
      <c r="C1403" s="386" t="s">
        <v>235</v>
      </c>
      <c r="D1403" s="387" t="s">
        <v>235</v>
      </c>
      <c r="E1403" s="383" t="s">
        <v>389</v>
      </c>
      <c r="F1403" s="384" t="s">
        <v>390</v>
      </c>
      <c r="G1403" s="385">
        <v>1728.48</v>
      </c>
    </row>
    <row r="1404" spans="3:7">
      <c r="C1404" s="386" t="s">
        <v>235</v>
      </c>
      <c r="D1404" s="387" t="s">
        <v>235</v>
      </c>
      <c r="E1404" s="383" t="s">
        <v>437</v>
      </c>
      <c r="F1404" s="384" t="s">
        <v>438</v>
      </c>
      <c r="G1404" s="392"/>
    </row>
    <row r="1405" spans="3:7">
      <c r="C1405" s="386" t="s">
        <v>235</v>
      </c>
      <c r="D1405" s="387" t="s">
        <v>235</v>
      </c>
      <c r="E1405" s="383" t="s">
        <v>495</v>
      </c>
      <c r="F1405" s="384" t="s">
        <v>496</v>
      </c>
      <c r="G1405" s="392"/>
    </row>
    <row r="1406" spans="3:7">
      <c r="C1406" s="386" t="s">
        <v>235</v>
      </c>
      <c r="D1406" s="387" t="s">
        <v>235</v>
      </c>
      <c r="E1406" s="386" t="s">
        <v>391</v>
      </c>
      <c r="F1406" s="387" t="s">
        <v>392</v>
      </c>
      <c r="G1406" s="385">
        <v>1728.48</v>
      </c>
    </row>
    <row r="1407" spans="3:7">
      <c r="C1407" s="386" t="s">
        <v>235</v>
      </c>
      <c r="D1407" s="387" t="s">
        <v>235</v>
      </c>
      <c r="E1407" s="383" t="s">
        <v>339</v>
      </c>
      <c r="F1407" s="384" t="s">
        <v>340</v>
      </c>
      <c r="G1407" s="385">
        <v>24386.16</v>
      </c>
    </row>
    <row r="1408" spans="3:7">
      <c r="C1408" s="386" t="s">
        <v>235</v>
      </c>
      <c r="D1408" s="387" t="s">
        <v>235</v>
      </c>
      <c r="E1408" s="383" t="s">
        <v>341</v>
      </c>
      <c r="F1408" s="384" t="s">
        <v>342</v>
      </c>
      <c r="G1408" s="385">
        <v>11568.72</v>
      </c>
    </row>
    <row r="1409" spans="3:7">
      <c r="C1409" s="386" t="s">
        <v>235</v>
      </c>
      <c r="D1409" s="387" t="s">
        <v>235</v>
      </c>
      <c r="E1409" s="383" t="s">
        <v>413</v>
      </c>
      <c r="F1409" s="384" t="s">
        <v>414</v>
      </c>
      <c r="G1409" s="392"/>
    </row>
    <row r="1410" spans="3:7">
      <c r="C1410" s="386" t="s">
        <v>235</v>
      </c>
      <c r="D1410" s="387" t="s">
        <v>235</v>
      </c>
      <c r="E1410" s="383" t="s">
        <v>343</v>
      </c>
      <c r="F1410" s="384" t="s">
        <v>344</v>
      </c>
      <c r="G1410" s="385">
        <v>40035.72</v>
      </c>
    </row>
    <row r="1411" spans="3:7">
      <c r="C1411" s="386" t="s">
        <v>235</v>
      </c>
      <c r="D1411" s="387" t="s">
        <v>235</v>
      </c>
      <c r="E1411" s="383" t="s">
        <v>345</v>
      </c>
      <c r="F1411" s="384" t="s">
        <v>346</v>
      </c>
      <c r="G1411" s="385">
        <v>13024.52</v>
      </c>
    </row>
    <row r="1412" spans="3:7">
      <c r="C1412" s="386" t="s">
        <v>235</v>
      </c>
      <c r="D1412" s="387" t="s">
        <v>235</v>
      </c>
      <c r="E1412" s="383" t="s">
        <v>347</v>
      </c>
      <c r="F1412" s="384" t="s">
        <v>348</v>
      </c>
      <c r="G1412" s="385">
        <v>242.52</v>
      </c>
    </row>
    <row r="1413" spans="3:7">
      <c r="C1413" s="386" t="s">
        <v>235</v>
      </c>
      <c r="D1413" s="387" t="s">
        <v>235</v>
      </c>
      <c r="E1413" s="383" t="s">
        <v>377</v>
      </c>
      <c r="F1413" s="384" t="s">
        <v>378</v>
      </c>
      <c r="G1413" s="385">
        <v>8248.32</v>
      </c>
    </row>
    <row r="1414" spans="3:7">
      <c r="C1414" s="386" t="s">
        <v>235</v>
      </c>
      <c r="D1414" s="387" t="s">
        <v>235</v>
      </c>
      <c r="E1414" s="386" t="s">
        <v>349</v>
      </c>
      <c r="F1414" s="387" t="s">
        <v>350</v>
      </c>
      <c r="G1414" s="385">
        <v>97505.96</v>
      </c>
    </row>
    <row r="1415" spans="3:7">
      <c r="C1415" s="386" t="s">
        <v>235</v>
      </c>
      <c r="D1415" s="387" t="s">
        <v>235</v>
      </c>
      <c r="E1415" s="391" t="s">
        <v>351</v>
      </c>
      <c r="F1415" s="384" t="s">
        <v>352</v>
      </c>
      <c r="G1415" s="385">
        <v>92475.48</v>
      </c>
    </row>
    <row r="1416" spans="3:7">
      <c r="C1416" s="386" t="s">
        <v>235</v>
      </c>
      <c r="D1416" s="387" t="s">
        <v>235</v>
      </c>
      <c r="E1416" s="391" t="s">
        <v>375</v>
      </c>
      <c r="F1416" s="384" t="s">
        <v>376</v>
      </c>
      <c r="G1416" s="392"/>
    </row>
    <row r="1417" spans="3:7">
      <c r="C1417" s="386" t="s">
        <v>235</v>
      </c>
      <c r="D1417" s="387" t="s">
        <v>235</v>
      </c>
      <c r="E1417" s="391" t="s">
        <v>417</v>
      </c>
      <c r="F1417" s="384" t="s">
        <v>418</v>
      </c>
      <c r="G1417" s="392"/>
    </row>
    <row r="1418" spans="3:7">
      <c r="C1418" s="386" t="s">
        <v>235</v>
      </c>
      <c r="D1418" s="387" t="s">
        <v>235</v>
      </c>
      <c r="E1418" s="391" t="s">
        <v>353</v>
      </c>
      <c r="F1418" s="384" t="s">
        <v>354</v>
      </c>
      <c r="G1418" s="385">
        <v>48454.2</v>
      </c>
    </row>
    <row r="1419" spans="3:7">
      <c r="C1419" s="386" t="s">
        <v>235</v>
      </c>
      <c r="D1419" s="387" t="s">
        <v>235</v>
      </c>
      <c r="E1419" s="391" t="s">
        <v>355</v>
      </c>
      <c r="F1419" s="384" t="s">
        <v>356</v>
      </c>
      <c r="G1419" s="392"/>
    </row>
    <row r="1420" spans="3:7">
      <c r="C1420" s="386" t="s">
        <v>235</v>
      </c>
      <c r="D1420" s="387" t="s">
        <v>235</v>
      </c>
      <c r="E1420" s="391" t="s">
        <v>471</v>
      </c>
      <c r="F1420" s="384" t="s">
        <v>472</v>
      </c>
      <c r="G1420" s="392"/>
    </row>
    <row r="1421" spans="3:7">
      <c r="C1421" s="386" t="s">
        <v>235</v>
      </c>
      <c r="D1421" s="387" t="s">
        <v>235</v>
      </c>
      <c r="E1421" s="383" t="s">
        <v>357</v>
      </c>
      <c r="F1421" s="384" t="s">
        <v>358</v>
      </c>
      <c r="G1421" s="385">
        <v>140929.68</v>
      </c>
    </row>
    <row r="1422" spans="3:7">
      <c r="C1422" s="386" t="s">
        <v>235</v>
      </c>
      <c r="D1422" s="387" t="s">
        <v>235</v>
      </c>
      <c r="E1422" s="391" t="s">
        <v>359</v>
      </c>
      <c r="F1422" s="384" t="s">
        <v>360</v>
      </c>
      <c r="G1422" s="392"/>
    </row>
    <row r="1423" spans="3:7">
      <c r="C1423" s="386" t="s">
        <v>235</v>
      </c>
      <c r="D1423" s="387" t="s">
        <v>235</v>
      </c>
      <c r="E1423" s="391" t="s">
        <v>361</v>
      </c>
      <c r="F1423" s="384" t="s">
        <v>362</v>
      </c>
      <c r="G1423" s="392"/>
    </row>
    <row r="1424" spans="3:7">
      <c r="C1424" s="386" t="s">
        <v>235</v>
      </c>
      <c r="D1424" s="387" t="s">
        <v>235</v>
      </c>
      <c r="E1424" s="391" t="s">
        <v>419</v>
      </c>
      <c r="F1424" s="384" t="s">
        <v>420</v>
      </c>
      <c r="G1424" s="392"/>
    </row>
    <row r="1425" spans="3:7">
      <c r="C1425" s="386" t="s">
        <v>235</v>
      </c>
      <c r="D1425" s="387" t="s">
        <v>235</v>
      </c>
      <c r="E1425" s="383" t="s">
        <v>363</v>
      </c>
      <c r="F1425" s="384" t="s">
        <v>364</v>
      </c>
      <c r="G1425" s="392"/>
    </row>
    <row r="1426" spans="3:7">
      <c r="C1426" s="386" t="s">
        <v>235</v>
      </c>
      <c r="D1426" s="387" t="s">
        <v>235</v>
      </c>
      <c r="E1426" s="391" t="s">
        <v>407</v>
      </c>
      <c r="F1426" s="384" t="s">
        <v>408</v>
      </c>
      <c r="G1426" s="385">
        <v>234392.68</v>
      </c>
    </row>
    <row r="1427" spans="3:7">
      <c r="C1427" s="386" t="s">
        <v>235</v>
      </c>
      <c r="D1427" s="387" t="s">
        <v>235</v>
      </c>
      <c r="E1427" s="391" t="s">
        <v>365</v>
      </c>
      <c r="F1427" s="384" t="s">
        <v>366</v>
      </c>
      <c r="G1427" s="385">
        <v>800</v>
      </c>
    </row>
    <row r="1428" spans="3:7">
      <c r="C1428" s="386" t="s">
        <v>235</v>
      </c>
      <c r="D1428" s="387" t="s">
        <v>235</v>
      </c>
      <c r="E1428" s="383" t="s">
        <v>367</v>
      </c>
      <c r="F1428" s="384" t="s">
        <v>368</v>
      </c>
      <c r="G1428" s="385">
        <v>235192.68</v>
      </c>
    </row>
    <row r="1429" spans="3:7">
      <c r="C1429" s="386" t="s">
        <v>235</v>
      </c>
      <c r="D1429" s="387" t="s">
        <v>235</v>
      </c>
      <c r="E1429" s="386" t="s">
        <v>369</v>
      </c>
      <c r="F1429" s="387" t="s">
        <v>370</v>
      </c>
      <c r="G1429" s="385">
        <v>376122.36</v>
      </c>
    </row>
    <row r="1430" spans="3:7">
      <c r="C1430" s="386" t="s">
        <v>235</v>
      </c>
      <c r="D1430" s="387" t="s">
        <v>235</v>
      </c>
      <c r="E1430" s="383" t="s">
        <v>443</v>
      </c>
      <c r="F1430" s="384" t="s">
        <v>444</v>
      </c>
      <c r="G1430" s="385">
        <v>-172000</v>
      </c>
    </row>
    <row r="1431" spans="3:7">
      <c r="C1431" s="386" t="s">
        <v>235</v>
      </c>
      <c r="D1431" s="387" t="s">
        <v>235</v>
      </c>
      <c r="E1431" s="383" t="s">
        <v>371</v>
      </c>
      <c r="F1431" s="384" t="s">
        <v>372</v>
      </c>
      <c r="G1431" s="392"/>
    </row>
    <row r="1432" spans="3:7">
      <c r="C1432" s="386" t="s">
        <v>235</v>
      </c>
      <c r="D1432" s="387" t="s">
        <v>235</v>
      </c>
      <c r="E1432" s="386" t="s">
        <v>373</v>
      </c>
      <c r="F1432" s="387" t="s">
        <v>374</v>
      </c>
      <c r="G1432" s="385">
        <v>-172000</v>
      </c>
    </row>
    <row r="1433" spans="3:7">
      <c r="C1433" s="386" t="s">
        <v>235</v>
      </c>
      <c r="D1433" s="387" t="s">
        <v>235</v>
      </c>
      <c r="E1433" s="381" t="s">
        <v>240</v>
      </c>
      <c r="F1433" s="382" t="s">
        <v>241</v>
      </c>
      <c r="G1433" s="385">
        <v>19180011.09</v>
      </c>
    </row>
    <row r="1434" spans="3:7">
      <c r="C1434" s="386" t="s">
        <v>235</v>
      </c>
      <c r="D1434" s="387" t="s">
        <v>235</v>
      </c>
      <c r="E1434" s="388" t="s">
        <v>242</v>
      </c>
      <c r="F1434" s="389" t="s">
        <v>243</v>
      </c>
      <c r="G1434" s="385">
        <v>19180011.09</v>
      </c>
    </row>
    <row r="1435" spans="3:7">
      <c r="C1435" s="381" t="s">
        <v>697</v>
      </c>
      <c r="D1435" s="382" t="s">
        <v>167</v>
      </c>
      <c r="E1435" s="390" t="s">
        <v>244</v>
      </c>
      <c r="F1435" s="384" t="s">
        <v>245</v>
      </c>
      <c r="G1435" s="385">
        <v>10209886.32</v>
      </c>
    </row>
    <row r="1436" spans="3:7">
      <c r="C1436" s="381" t="s">
        <v>235</v>
      </c>
      <c r="D1436" s="382" t="s">
        <v>235</v>
      </c>
      <c r="E1436" s="390" t="s">
        <v>246</v>
      </c>
      <c r="F1436" s="384" t="s">
        <v>247</v>
      </c>
      <c r="G1436" s="385">
        <v>5098529.9400000004</v>
      </c>
    </row>
    <row r="1437" spans="3:7">
      <c r="C1437" s="381" t="s">
        <v>235</v>
      </c>
      <c r="D1437" s="382" t="s">
        <v>235</v>
      </c>
      <c r="E1437" s="390" t="s">
        <v>387</v>
      </c>
      <c r="F1437" s="384" t="s">
        <v>388</v>
      </c>
      <c r="G1437" s="385">
        <v>251198</v>
      </c>
    </row>
    <row r="1438" spans="3:7">
      <c r="C1438" s="381" t="s">
        <v>235</v>
      </c>
      <c r="D1438" s="382" t="s">
        <v>235</v>
      </c>
      <c r="E1438" s="390" t="s">
        <v>421</v>
      </c>
      <c r="F1438" s="384" t="s">
        <v>422</v>
      </c>
      <c r="G1438" s="385">
        <v>10299444.779999999</v>
      </c>
    </row>
    <row r="1439" spans="3:7">
      <c r="C1439" s="381" t="s">
        <v>235</v>
      </c>
      <c r="D1439" s="382" t="s">
        <v>235</v>
      </c>
      <c r="E1439" s="391" t="s">
        <v>248</v>
      </c>
      <c r="F1439" s="384" t="s">
        <v>249</v>
      </c>
      <c r="G1439" s="385">
        <v>25859059.039999999</v>
      </c>
    </row>
    <row r="1440" spans="3:7">
      <c r="C1440" s="381" t="s">
        <v>235</v>
      </c>
      <c r="D1440" s="382" t="s">
        <v>235</v>
      </c>
      <c r="E1440" s="390" t="s">
        <v>380</v>
      </c>
      <c r="F1440" s="384" t="s">
        <v>231</v>
      </c>
      <c r="G1440" s="392"/>
    </row>
    <row r="1441" spans="3:7">
      <c r="C1441" s="381" t="s">
        <v>235</v>
      </c>
      <c r="D1441" s="382" t="s">
        <v>235</v>
      </c>
      <c r="E1441" s="390" t="s">
        <v>548</v>
      </c>
      <c r="F1441" s="384" t="s">
        <v>511</v>
      </c>
      <c r="G1441" s="385">
        <v>67263.460000000006</v>
      </c>
    </row>
    <row r="1442" spans="3:7">
      <c r="C1442" s="381" t="s">
        <v>235</v>
      </c>
      <c r="D1442" s="382" t="s">
        <v>235</v>
      </c>
      <c r="E1442" s="390" t="s">
        <v>431</v>
      </c>
      <c r="F1442" s="384" t="s">
        <v>432</v>
      </c>
      <c r="G1442" s="392"/>
    </row>
    <row r="1443" spans="3:7">
      <c r="C1443" s="381" t="s">
        <v>235</v>
      </c>
      <c r="D1443" s="382" t="s">
        <v>235</v>
      </c>
      <c r="E1443" s="390" t="s">
        <v>423</v>
      </c>
      <c r="F1443" s="384" t="s">
        <v>424</v>
      </c>
      <c r="G1443" s="385">
        <v>1662406.61</v>
      </c>
    </row>
    <row r="1444" spans="3:7">
      <c r="C1444" s="381" t="s">
        <v>235</v>
      </c>
      <c r="D1444" s="382" t="s">
        <v>235</v>
      </c>
      <c r="E1444" s="391" t="s">
        <v>250</v>
      </c>
      <c r="F1444" s="384" t="s">
        <v>251</v>
      </c>
      <c r="G1444" s="385">
        <v>1729670.07</v>
      </c>
    </row>
    <row r="1445" spans="3:7">
      <c r="C1445" s="381" t="s">
        <v>235</v>
      </c>
      <c r="D1445" s="382" t="s">
        <v>235</v>
      </c>
      <c r="E1445" s="390" t="s">
        <v>425</v>
      </c>
      <c r="F1445" s="384" t="s">
        <v>426</v>
      </c>
      <c r="G1445" s="392"/>
    </row>
    <row r="1446" spans="3:7">
      <c r="C1446" s="381" t="s">
        <v>235</v>
      </c>
      <c r="D1446" s="382" t="s">
        <v>235</v>
      </c>
      <c r="E1446" s="390" t="s">
        <v>252</v>
      </c>
      <c r="F1446" s="384" t="s">
        <v>253</v>
      </c>
      <c r="G1446" s="392"/>
    </row>
    <row r="1447" spans="3:7">
      <c r="C1447" s="381" t="s">
        <v>235</v>
      </c>
      <c r="D1447" s="382" t="s">
        <v>235</v>
      </c>
      <c r="E1447" s="390" t="s">
        <v>609</v>
      </c>
      <c r="F1447" s="384" t="s">
        <v>610</v>
      </c>
      <c r="G1447" s="392"/>
    </row>
    <row r="1448" spans="3:7">
      <c r="C1448" s="381" t="s">
        <v>235</v>
      </c>
      <c r="D1448" s="382" t="s">
        <v>235</v>
      </c>
      <c r="E1448" s="390" t="s">
        <v>409</v>
      </c>
      <c r="F1448" s="384" t="s">
        <v>410</v>
      </c>
      <c r="G1448" s="385">
        <v>246272.12</v>
      </c>
    </row>
    <row r="1449" spans="3:7">
      <c r="C1449" s="381" t="s">
        <v>235</v>
      </c>
      <c r="D1449" s="382" t="s">
        <v>235</v>
      </c>
      <c r="E1449" s="390" t="s">
        <v>254</v>
      </c>
      <c r="F1449" s="384" t="s">
        <v>255</v>
      </c>
      <c r="G1449" s="392"/>
    </row>
    <row r="1450" spans="3:7">
      <c r="C1450" s="381" t="s">
        <v>235</v>
      </c>
      <c r="D1450" s="382" t="s">
        <v>235</v>
      </c>
      <c r="E1450" s="390" t="s">
        <v>403</v>
      </c>
      <c r="F1450" s="384" t="s">
        <v>404</v>
      </c>
      <c r="G1450" s="392"/>
    </row>
    <row r="1451" spans="3:7">
      <c r="C1451" s="381" t="s">
        <v>235</v>
      </c>
      <c r="D1451" s="382" t="s">
        <v>235</v>
      </c>
      <c r="E1451" s="390" t="s">
        <v>256</v>
      </c>
      <c r="F1451" s="384" t="s">
        <v>257</v>
      </c>
      <c r="G1451" s="392"/>
    </row>
    <row r="1452" spans="3:7">
      <c r="C1452" s="381" t="s">
        <v>235</v>
      </c>
      <c r="D1452" s="382" t="s">
        <v>235</v>
      </c>
      <c r="E1452" s="390" t="s">
        <v>445</v>
      </c>
      <c r="F1452" s="384" t="s">
        <v>255</v>
      </c>
      <c r="G1452" s="392"/>
    </row>
    <row r="1453" spans="3:7">
      <c r="C1453" s="381" t="s">
        <v>235</v>
      </c>
      <c r="D1453" s="382" t="s">
        <v>235</v>
      </c>
      <c r="E1453" s="390" t="s">
        <v>379</v>
      </c>
      <c r="F1453" s="384" t="s">
        <v>255</v>
      </c>
      <c r="G1453" s="392"/>
    </row>
    <row r="1454" spans="3:7">
      <c r="C1454" s="381" t="s">
        <v>235</v>
      </c>
      <c r="D1454" s="382" t="s">
        <v>235</v>
      </c>
      <c r="E1454" s="391" t="s">
        <v>258</v>
      </c>
      <c r="F1454" s="384" t="s">
        <v>259</v>
      </c>
      <c r="G1454" s="385">
        <v>246272.12</v>
      </c>
    </row>
    <row r="1455" spans="3:7">
      <c r="C1455" s="381" t="s">
        <v>235</v>
      </c>
      <c r="D1455" s="382" t="s">
        <v>235</v>
      </c>
      <c r="E1455" s="383" t="s">
        <v>260</v>
      </c>
      <c r="F1455" s="384" t="s">
        <v>261</v>
      </c>
      <c r="G1455" s="385">
        <v>27835001.23</v>
      </c>
    </row>
    <row r="1456" spans="3:7">
      <c r="C1456" s="381" t="s">
        <v>235</v>
      </c>
      <c r="D1456" s="382" t="s">
        <v>235</v>
      </c>
      <c r="E1456" s="390" t="s">
        <v>262</v>
      </c>
      <c r="F1456" s="384" t="s">
        <v>263</v>
      </c>
      <c r="G1456" s="385">
        <v>4054700.79</v>
      </c>
    </row>
    <row r="1457" spans="3:7">
      <c r="C1457" s="381" t="s">
        <v>235</v>
      </c>
      <c r="D1457" s="382" t="s">
        <v>235</v>
      </c>
      <c r="E1457" s="390" t="s">
        <v>264</v>
      </c>
      <c r="F1457" s="384" t="s">
        <v>265</v>
      </c>
      <c r="G1457" s="385">
        <v>1486895.99</v>
      </c>
    </row>
    <row r="1458" spans="3:7">
      <c r="C1458" s="381" t="s">
        <v>235</v>
      </c>
      <c r="D1458" s="382" t="s">
        <v>235</v>
      </c>
      <c r="E1458" s="390" t="s">
        <v>266</v>
      </c>
      <c r="F1458" s="384" t="s">
        <v>267</v>
      </c>
      <c r="G1458" s="385">
        <v>-2940174.98</v>
      </c>
    </row>
    <row r="1459" spans="3:7">
      <c r="C1459" s="381" t="s">
        <v>235</v>
      </c>
      <c r="D1459" s="382" t="s">
        <v>235</v>
      </c>
      <c r="E1459" s="390" t="s">
        <v>446</v>
      </c>
      <c r="F1459" s="384" t="s">
        <v>269</v>
      </c>
      <c r="G1459" s="392"/>
    </row>
    <row r="1460" spans="3:7">
      <c r="C1460" s="381" t="s">
        <v>235</v>
      </c>
      <c r="D1460" s="382" t="s">
        <v>235</v>
      </c>
      <c r="E1460" s="390" t="s">
        <v>447</v>
      </c>
      <c r="F1460" s="384" t="s">
        <v>271</v>
      </c>
      <c r="G1460" s="392"/>
    </row>
    <row r="1461" spans="3:7">
      <c r="C1461" s="381" t="s">
        <v>235</v>
      </c>
      <c r="D1461" s="382" t="s">
        <v>235</v>
      </c>
      <c r="E1461" s="390" t="s">
        <v>448</v>
      </c>
      <c r="F1461" s="384" t="s">
        <v>449</v>
      </c>
      <c r="G1461" s="392"/>
    </row>
    <row r="1462" spans="3:7">
      <c r="C1462" s="381" t="s">
        <v>235</v>
      </c>
      <c r="D1462" s="382" t="s">
        <v>235</v>
      </c>
      <c r="E1462" s="390" t="s">
        <v>268</v>
      </c>
      <c r="F1462" s="384" t="s">
        <v>269</v>
      </c>
      <c r="G1462" s="392"/>
    </row>
    <row r="1463" spans="3:7">
      <c r="C1463" s="381" t="s">
        <v>235</v>
      </c>
      <c r="D1463" s="382" t="s">
        <v>235</v>
      </c>
      <c r="E1463" s="390" t="s">
        <v>270</v>
      </c>
      <c r="F1463" s="384" t="s">
        <v>271</v>
      </c>
      <c r="G1463" s="392"/>
    </row>
    <row r="1464" spans="3:7">
      <c r="C1464" s="381" t="s">
        <v>235</v>
      </c>
      <c r="D1464" s="382" t="s">
        <v>235</v>
      </c>
      <c r="E1464" s="390" t="s">
        <v>272</v>
      </c>
      <c r="F1464" s="384" t="s">
        <v>273</v>
      </c>
      <c r="G1464" s="392"/>
    </row>
    <row r="1465" spans="3:7">
      <c r="C1465" s="381" t="s">
        <v>235</v>
      </c>
      <c r="D1465" s="382" t="s">
        <v>235</v>
      </c>
      <c r="E1465" s="391" t="s">
        <v>274</v>
      </c>
      <c r="F1465" s="384" t="s">
        <v>275</v>
      </c>
      <c r="G1465" s="385">
        <v>2601421.7999999998</v>
      </c>
    </row>
    <row r="1466" spans="3:7">
      <c r="C1466" s="381" t="s">
        <v>235</v>
      </c>
      <c r="D1466" s="382" t="s">
        <v>235</v>
      </c>
      <c r="E1466" s="390" t="s">
        <v>276</v>
      </c>
      <c r="F1466" s="384" t="s">
        <v>277</v>
      </c>
      <c r="G1466" s="385">
        <v>1449803.93</v>
      </c>
    </row>
    <row r="1467" spans="3:7">
      <c r="C1467" s="381" t="s">
        <v>235</v>
      </c>
      <c r="D1467" s="382" t="s">
        <v>235</v>
      </c>
      <c r="E1467" s="390" t="s">
        <v>278</v>
      </c>
      <c r="F1467" s="384" t="s">
        <v>279</v>
      </c>
      <c r="G1467" s="392"/>
    </row>
    <row r="1468" spans="3:7">
      <c r="C1468" s="381" t="s">
        <v>235</v>
      </c>
      <c r="D1468" s="382" t="s">
        <v>235</v>
      </c>
      <c r="E1468" s="391" t="s">
        <v>280</v>
      </c>
      <c r="F1468" s="384" t="s">
        <v>281</v>
      </c>
      <c r="G1468" s="385">
        <v>1449803.93</v>
      </c>
    </row>
    <row r="1469" spans="3:7">
      <c r="C1469" s="381" t="s">
        <v>235</v>
      </c>
      <c r="D1469" s="382" t="s">
        <v>235</v>
      </c>
      <c r="E1469" s="390" t="s">
        <v>282</v>
      </c>
      <c r="F1469" s="384" t="s">
        <v>283</v>
      </c>
      <c r="G1469" s="385">
        <v>206915.54</v>
      </c>
    </row>
    <row r="1470" spans="3:7">
      <c r="C1470" s="381" t="s">
        <v>235</v>
      </c>
      <c r="D1470" s="382" t="s">
        <v>235</v>
      </c>
      <c r="E1470" s="390" t="s">
        <v>284</v>
      </c>
      <c r="F1470" s="384" t="s">
        <v>285</v>
      </c>
      <c r="G1470" s="392"/>
    </row>
    <row r="1471" spans="3:7">
      <c r="C1471" s="381" t="s">
        <v>235</v>
      </c>
      <c r="D1471" s="382" t="s">
        <v>235</v>
      </c>
      <c r="E1471" s="390" t="s">
        <v>450</v>
      </c>
      <c r="F1471" s="384" t="s">
        <v>285</v>
      </c>
      <c r="G1471" s="392"/>
    </row>
    <row r="1472" spans="3:7">
      <c r="C1472" s="381" t="s">
        <v>235</v>
      </c>
      <c r="D1472" s="382" t="s">
        <v>235</v>
      </c>
      <c r="E1472" s="391" t="s">
        <v>286</v>
      </c>
      <c r="F1472" s="384" t="s">
        <v>287</v>
      </c>
      <c r="G1472" s="385">
        <v>206915.54</v>
      </c>
    </row>
    <row r="1473" spans="3:7">
      <c r="C1473" s="381" t="s">
        <v>235</v>
      </c>
      <c r="D1473" s="382" t="s">
        <v>235</v>
      </c>
      <c r="E1473" s="383" t="s">
        <v>288</v>
      </c>
      <c r="F1473" s="384" t="s">
        <v>289</v>
      </c>
      <c r="G1473" s="385">
        <v>4258141.2699999996</v>
      </c>
    </row>
    <row r="1474" spans="3:7">
      <c r="C1474" s="381" t="s">
        <v>235</v>
      </c>
      <c r="D1474" s="382" t="s">
        <v>235</v>
      </c>
      <c r="E1474" s="386" t="s">
        <v>290</v>
      </c>
      <c r="F1474" s="387" t="s">
        <v>291</v>
      </c>
      <c r="G1474" s="385">
        <v>32093142.5</v>
      </c>
    </row>
    <row r="1475" spans="3:7">
      <c r="C1475" s="381" t="s">
        <v>235</v>
      </c>
      <c r="D1475" s="382" t="s">
        <v>235</v>
      </c>
      <c r="E1475" s="390" t="s">
        <v>553</v>
      </c>
      <c r="F1475" s="384" t="s">
        <v>554</v>
      </c>
      <c r="G1475" s="392"/>
    </row>
    <row r="1476" spans="3:7">
      <c r="C1476" s="381" t="s">
        <v>235</v>
      </c>
      <c r="D1476" s="382" t="s">
        <v>235</v>
      </c>
      <c r="E1476" s="391" t="s">
        <v>555</v>
      </c>
      <c r="F1476" s="384" t="s">
        <v>556</v>
      </c>
      <c r="G1476" s="392"/>
    </row>
    <row r="1477" spans="3:7">
      <c r="C1477" s="381" t="s">
        <v>235</v>
      </c>
      <c r="D1477" s="382" t="s">
        <v>235</v>
      </c>
      <c r="E1477" s="383" t="s">
        <v>557</v>
      </c>
      <c r="F1477" s="384" t="s">
        <v>558</v>
      </c>
      <c r="G1477" s="392"/>
    </row>
    <row r="1478" spans="3:7">
      <c r="C1478" s="381" t="s">
        <v>235</v>
      </c>
      <c r="D1478" s="382" t="s">
        <v>235</v>
      </c>
      <c r="E1478" s="390" t="s">
        <v>559</v>
      </c>
      <c r="F1478" s="384" t="s">
        <v>560</v>
      </c>
      <c r="G1478" s="392"/>
    </row>
    <row r="1479" spans="3:7">
      <c r="C1479" s="381" t="s">
        <v>235</v>
      </c>
      <c r="D1479" s="382" t="s">
        <v>235</v>
      </c>
      <c r="E1479" s="391" t="s">
        <v>567</v>
      </c>
      <c r="F1479" s="384" t="s">
        <v>568</v>
      </c>
      <c r="G1479" s="392"/>
    </row>
    <row r="1480" spans="3:7">
      <c r="C1480" s="381" t="s">
        <v>235</v>
      </c>
      <c r="D1480" s="382" t="s">
        <v>235</v>
      </c>
      <c r="E1480" s="390" t="s">
        <v>569</v>
      </c>
      <c r="F1480" s="384" t="s">
        <v>570</v>
      </c>
      <c r="G1480" s="392"/>
    </row>
    <row r="1481" spans="3:7">
      <c r="C1481" s="381" t="s">
        <v>235</v>
      </c>
      <c r="D1481" s="382" t="s">
        <v>235</v>
      </c>
      <c r="E1481" s="391" t="s">
        <v>577</v>
      </c>
      <c r="F1481" s="384" t="s">
        <v>578</v>
      </c>
      <c r="G1481" s="392"/>
    </row>
    <row r="1482" spans="3:7">
      <c r="C1482" s="381" t="s">
        <v>235</v>
      </c>
      <c r="D1482" s="382" t="s">
        <v>235</v>
      </c>
      <c r="E1482" s="383" t="s">
        <v>579</v>
      </c>
      <c r="F1482" s="384" t="s">
        <v>580</v>
      </c>
      <c r="G1482" s="392"/>
    </row>
    <row r="1483" spans="3:7">
      <c r="C1483" s="381" t="s">
        <v>235</v>
      </c>
      <c r="D1483" s="382" t="s">
        <v>235</v>
      </c>
      <c r="E1483" s="386" t="s">
        <v>581</v>
      </c>
      <c r="F1483" s="387" t="s">
        <v>582</v>
      </c>
      <c r="G1483" s="392"/>
    </row>
    <row r="1484" spans="3:7">
      <c r="C1484" s="381" t="s">
        <v>235</v>
      </c>
      <c r="D1484" s="382" t="s">
        <v>235</v>
      </c>
      <c r="E1484" s="391" t="s">
        <v>292</v>
      </c>
      <c r="F1484" s="384" t="s">
        <v>293</v>
      </c>
      <c r="G1484" s="385">
        <v>80116.28</v>
      </c>
    </row>
    <row r="1485" spans="3:7">
      <c r="C1485" s="381" t="s">
        <v>235</v>
      </c>
      <c r="D1485" s="382" t="s">
        <v>235</v>
      </c>
      <c r="E1485" s="391" t="s">
        <v>393</v>
      </c>
      <c r="F1485" s="384" t="s">
        <v>394</v>
      </c>
      <c r="G1485" s="392"/>
    </row>
    <row r="1486" spans="3:7">
      <c r="C1486" s="381" t="s">
        <v>235</v>
      </c>
      <c r="D1486" s="382" t="s">
        <v>235</v>
      </c>
      <c r="E1486" s="391" t="s">
        <v>294</v>
      </c>
      <c r="F1486" s="384" t="s">
        <v>295</v>
      </c>
      <c r="G1486" s="385">
        <v>44980.73</v>
      </c>
    </row>
    <row r="1487" spans="3:7">
      <c r="C1487" s="381" t="s">
        <v>235</v>
      </c>
      <c r="D1487" s="382" t="s">
        <v>235</v>
      </c>
      <c r="E1487" s="391" t="s">
        <v>296</v>
      </c>
      <c r="F1487" s="384" t="s">
        <v>297</v>
      </c>
      <c r="G1487" s="385">
        <v>612.12</v>
      </c>
    </row>
    <row r="1488" spans="3:7">
      <c r="C1488" s="381" t="s">
        <v>235</v>
      </c>
      <c r="D1488" s="382" t="s">
        <v>235</v>
      </c>
      <c r="E1488" s="391" t="s">
        <v>298</v>
      </c>
      <c r="F1488" s="384" t="s">
        <v>299</v>
      </c>
      <c r="G1488" s="385">
        <v>120595.12</v>
      </c>
    </row>
    <row r="1489" spans="3:7">
      <c r="C1489" s="381" t="s">
        <v>235</v>
      </c>
      <c r="D1489" s="382" t="s">
        <v>235</v>
      </c>
      <c r="E1489" s="391" t="s">
        <v>300</v>
      </c>
      <c r="F1489" s="384" t="s">
        <v>301</v>
      </c>
      <c r="G1489" s="385">
        <v>127327.2</v>
      </c>
    </row>
    <row r="1490" spans="3:7">
      <c r="C1490" s="381" t="s">
        <v>235</v>
      </c>
      <c r="D1490" s="382" t="s">
        <v>235</v>
      </c>
      <c r="E1490" s="391" t="s">
        <v>302</v>
      </c>
      <c r="F1490" s="384" t="s">
        <v>303</v>
      </c>
      <c r="G1490" s="385">
        <v>9603.1200000000008</v>
      </c>
    </row>
    <row r="1491" spans="3:7">
      <c r="C1491" s="381" t="s">
        <v>235</v>
      </c>
      <c r="D1491" s="382" t="s">
        <v>235</v>
      </c>
      <c r="E1491" s="391" t="s">
        <v>304</v>
      </c>
      <c r="F1491" s="384" t="s">
        <v>305</v>
      </c>
      <c r="G1491" s="385">
        <v>15242.55</v>
      </c>
    </row>
    <row r="1492" spans="3:7">
      <c r="C1492" s="381" t="s">
        <v>235</v>
      </c>
      <c r="D1492" s="382" t="s">
        <v>235</v>
      </c>
      <c r="E1492" s="391" t="s">
        <v>306</v>
      </c>
      <c r="F1492" s="384" t="s">
        <v>307</v>
      </c>
      <c r="G1492" s="385">
        <v>6763.69</v>
      </c>
    </row>
    <row r="1493" spans="3:7">
      <c r="C1493" s="381" t="s">
        <v>235</v>
      </c>
      <c r="D1493" s="382" t="s">
        <v>235</v>
      </c>
      <c r="E1493" s="391" t="s">
        <v>433</v>
      </c>
      <c r="F1493" s="384" t="s">
        <v>434</v>
      </c>
      <c r="G1493" s="385">
        <v>2179.44</v>
      </c>
    </row>
    <row r="1494" spans="3:7">
      <c r="C1494" s="381" t="s">
        <v>235</v>
      </c>
      <c r="D1494" s="382" t="s">
        <v>235</v>
      </c>
      <c r="E1494" s="391" t="s">
        <v>451</v>
      </c>
      <c r="F1494" s="384" t="s">
        <v>452</v>
      </c>
      <c r="G1494" s="385">
        <v>2062.3200000000002</v>
      </c>
    </row>
    <row r="1495" spans="3:7">
      <c r="C1495" s="381" t="s">
        <v>235</v>
      </c>
      <c r="D1495" s="382" t="s">
        <v>235</v>
      </c>
      <c r="E1495" s="391" t="s">
        <v>308</v>
      </c>
      <c r="F1495" s="384" t="s">
        <v>309</v>
      </c>
      <c r="G1495" s="385">
        <v>24192.82</v>
      </c>
    </row>
    <row r="1496" spans="3:7">
      <c r="C1496" s="381" t="s">
        <v>235</v>
      </c>
      <c r="D1496" s="382" t="s">
        <v>235</v>
      </c>
      <c r="E1496" s="391" t="s">
        <v>310</v>
      </c>
      <c r="F1496" s="384" t="s">
        <v>311</v>
      </c>
      <c r="G1496" s="385">
        <v>496975.16</v>
      </c>
    </row>
    <row r="1497" spans="3:7">
      <c r="C1497" s="381" t="s">
        <v>235</v>
      </c>
      <c r="D1497" s="382" t="s">
        <v>235</v>
      </c>
      <c r="E1497" s="391" t="s">
        <v>583</v>
      </c>
      <c r="F1497" s="384" t="s">
        <v>584</v>
      </c>
      <c r="G1497" s="385">
        <v>10481.879999999999</v>
      </c>
    </row>
    <row r="1498" spans="3:7">
      <c r="C1498" s="381" t="s">
        <v>235</v>
      </c>
      <c r="D1498" s="382" t="s">
        <v>235</v>
      </c>
      <c r="E1498" s="391" t="s">
        <v>312</v>
      </c>
      <c r="F1498" s="384" t="s">
        <v>313</v>
      </c>
      <c r="G1498" s="385">
        <v>5695.65</v>
      </c>
    </row>
    <row r="1499" spans="3:7">
      <c r="C1499" s="381" t="s">
        <v>235</v>
      </c>
      <c r="D1499" s="382" t="s">
        <v>235</v>
      </c>
      <c r="E1499" s="391" t="s">
        <v>585</v>
      </c>
      <c r="F1499" s="384" t="s">
        <v>586</v>
      </c>
      <c r="G1499" s="385">
        <v>7620.08</v>
      </c>
    </row>
    <row r="1500" spans="3:7">
      <c r="C1500" s="381" t="s">
        <v>235</v>
      </c>
      <c r="D1500" s="382" t="s">
        <v>235</v>
      </c>
      <c r="E1500" s="391" t="s">
        <v>611</v>
      </c>
      <c r="F1500" s="384" t="s">
        <v>612</v>
      </c>
      <c r="G1500" s="392"/>
    </row>
    <row r="1501" spans="3:7">
      <c r="C1501" s="381" t="s">
        <v>235</v>
      </c>
      <c r="D1501" s="382" t="s">
        <v>235</v>
      </c>
      <c r="E1501" s="391" t="s">
        <v>453</v>
      </c>
      <c r="F1501" s="384" t="s">
        <v>454</v>
      </c>
      <c r="G1501" s="392"/>
    </row>
    <row r="1502" spans="3:7">
      <c r="C1502" s="381" t="s">
        <v>235</v>
      </c>
      <c r="D1502" s="382" t="s">
        <v>235</v>
      </c>
      <c r="E1502" s="391" t="s">
        <v>455</v>
      </c>
      <c r="F1502" s="384" t="s">
        <v>456</v>
      </c>
      <c r="G1502" s="392"/>
    </row>
    <row r="1503" spans="3:7">
      <c r="C1503" s="381" t="s">
        <v>235</v>
      </c>
      <c r="D1503" s="382" t="s">
        <v>235</v>
      </c>
      <c r="E1503" s="391" t="s">
        <v>457</v>
      </c>
      <c r="F1503" s="384" t="s">
        <v>458</v>
      </c>
      <c r="G1503" s="392"/>
    </row>
    <row r="1504" spans="3:7">
      <c r="C1504" s="381" t="s">
        <v>235</v>
      </c>
      <c r="D1504" s="382" t="s">
        <v>235</v>
      </c>
      <c r="E1504" s="383" t="s">
        <v>314</v>
      </c>
      <c r="F1504" s="384" t="s">
        <v>315</v>
      </c>
      <c r="G1504" s="385">
        <v>954448.16</v>
      </c>
    </row>
    <row r="1505" spans="3:7">
      <c r="C1505" s="381" t="s">
        <v>235</v>
      </c>
      <c r="D1505" s="382" t="s">
        <v>235</v>
      </c>
      <c r="E1505" s="386" t="s">
        <v>316</v>
      </c>
      <c r="F1505" s="387" t="s">
        <v>315</v>
      </c>
      <c r="G1505" s="385">
        <v>954448.16</v>
      </c>
    </row>
    <row r="1506" spans="3:7">
      <c r="C1506" s="381" t="s">
        <v>235</v>
      </c>
      <c r="D1506" s="382" t="s">
        <v>235</v>
      </c>
      <c r="E1506" s="383" t="s">
        <v>411</v>
      </c>
      <c r="F1506" s="384" t="s">
        <v>412</v>
      </c>
      <c r="G1506" s="392"/>
    </row>
    <row r="1507" spans="3:7">
      <c r="C1507" s="381" t="s">
        <v>235</v>
      </c>
      <c r="D1507" s="382" t="s">
        <v>235</v>
      </c>
      <c r="E1507" s="383" t="s">
        <v>439</v>
      </c>
      <c r="F1507" s="384" t="s">
        <v>440</v>
      </c>
      <c r="G1507" s="392"/>
    </row>
    <row r="1508" spans="3:7">
      <c r="C1508" s="381" t="s">
        <v>235</v>
      </c>
      <c r="D1508" s="382" t="s">
        <v>235</v>
      </c>
      <c r="E1508" s="383" t="s">
        <v>587</v>
      </c>
      <c r="F1508" s="384" t="s">
        <v>588</v>
      </c>
      <c r="G1508" s="392"/>
    </row>
    <row r="1509" spans="3:7">
      <c r="C1509" s="381" t="s">
        <v>235</v>
      </c>
      <c r="D1509" s="382" t="s">
        <v>235</v>
      </c>
      <c r="E1509" s="383" t="s">
        <v>317</v>
      </c>
      <c r="F1509" s="384" t="s">
        <v>318</v>
      </c>
      <c r="G1509" s="385">
        <v>12085.8</v>
      </c>
    </row>
    <row r="1510" spans="3:7">
      <c r="C1510" s="381" t="s">
        <v>235</v>
      </c>
      <c r="D1510" s="382" t="s">
        <v>235</v>
      </c>
      <c r="E1510" s="383" t="s">
        <v>589</v>
      </c>
      <c r="F1510" s="384" t="s">
        <v>590</v>
      </c>
      <c r="G1510" s="392"/>
    </row>
    <row r="1511" spans="3:7">
      <c r="C1511" s="381" t="s">
        <v>235</v>
      </c>
      <c r="D1511" s="382" t="s">
        <v>235</v>
      </c>
      <c r="E1511" s="383" t="s">
        <v>591</v>
      </c>
      <c r="F1511" s="384" t="s">
        <v>592</v>
      </c>
      <c r="G1511" s="392"/>
    </row>
    <row r="1512" spans="3:7">
      <c r="C1512" s="381" t="s">
        <v>235</v>
      </c>
      <c r="D1512" s="382" t="s">
        <v>235</v>
      </c>
      <c r="E1512" s="383" t="s">
        <v>319</v>
      </c>
      <c r="F1512" s="384" t="s">
        <v>320</v>
      </c>
      <c r="G1512" s="385">
        <v>235286.97</v>
      </c>
    </row>
    <row r="1513" spans="3:7">
      <c r="C1513" s="381" t="s">
        <v>235</v>
      </c>
      <c r="D1513" s="382" t="s">
        <v>235</v>
      </c>
      <c r="E1513" s="383" t="s">
        <v>593</v>
      </c>
      <c r="F1513" s="384" t="s">
        <v>594</v>
      </c>
      <c r="G1513" s="392"/>
    </row>
    <row r="1514" spans="3:7">
      <c r="C1514" s="381" t="s">
        <v>235</v>
      </c>
      <c r="D1514" s="382" t="s">
        <v>235</v>
      </c>
      <c r="E1514" s="383" t="s">
        <v>658</v>
      </c>
      <c r="F1514" s="384" t="s">
        <v>659</v>
      </c>
      <c r="G1514" s="392"/>
    </row>
    <row r="1515" spans="3:7">
      <c r="C1515" s="381" t="s">
        <v>235</v>
      </c>
      <c r="D1515" s="382" t="s">
        <v>235</v>
      </c>
      <c r="E1515" s="383" t="s">
        <v>459</v>
      </c>
      <c r="F1515" s="384" t="s">
        <v>460</v>
      </c>
      <c r="G1515" s="392"/>
    </row>
    <row r="1516" spans="3:7">
      <c r="C1516" s="381" t="s">
        <v>235</v>
      </c>
      <c r="D1516" s="382" t="s">
        <v>235</v>
      </c>
      <c r="E1516" s="386" t="s">
        <v>321</v>
      </c>
      <c r="F1516" s="387" t="s">
        <v>322</v>
      </c>
      <c r="G1516" s="385">
        <v>247372.77</v>
      </c>
    </row>
    <row r="1517" spans="3:7">
      <c r="C1517" s="381" t="s">
        <v>235</v>
      </c>
      <c r="D1517" s="382" t="s">
        <v>235</v>
      </c>
      <c r="E1517" s="391" t="s">
        <v>323</v>
      </c>
      <c r="F1517" s="384" t="s">
        <v>324</v>
      </c>
      <c r="G1517" s="385">
        <v>171612.07</v>
      </c>
    </row>
    <row r="1518" spans="3:7">
      <c r="C1518" s="381" t="s">
        <v>235</v>
      </c>
      <c r="D1518" s="382" t="s">
        <v>235</v>
      </c>
      <c r="E1518" s="391" t="s">
        <v>435</v>
      </c>
      <c r="F1518" s="384" t="s">
        <v>436</v>
      </c>
      <c r="G1518" s="385">
        <v>207142.8</v>
      </c>
    </row>
    <row r="1519" spans="3:7">
      <c r="C1519" s="381" t="s">
        <v>235</v>
      </c>
      <c r="D1519" s="382" t="s">
        <v>235</v>
      </c>
      <c r="E1519" s="391" t="s">
        <v>325</v>
      </c>
      <c r="F1519" s="384" t="s">
        <v>326</v>
      </c>
      <c r="G1519" s="392"/>
    </row>
    <row r="1520" spans="3:7">
      <c r="C1520" s="381" t="s">
        <v>235</v>
      </c>
      <c r="D1520" s="382" t="s">
        <v>235</v>
      </c>
      <c r="E1520" s="391" t="s">
        <v>479</v>
      </c>
      <c r="F1520" s="384" t="s">
        <v>480</v>
      </c>
      <c r="G1520" s="392"/>
    </row>
    <row r="1521" spans="3:7">
      <c r="C1521" s="381" t="s">
        <v>235</v>
      </c>
      <c r="D1521" s="382" t="s">
        <v>235</v>
      </c>
      <c r="E1521" s="391" t="s">
        <v>427</v>
      </c>
      <c r="F1521" s="384" t="s">
        <v>428</v>
      </c>
      <c r="G1521" s="385">
        <v>80661.960000000006</v>
      </c>
    </row>
    <row r="1522" spans="3:7">
      <c r="C1522" s="381" t="s">
        <v>235</v>
      </c>
      <c r="D1522" s="382" t="s">
        <v>235</v>
      </c>
      <c r="E1522" s="391" t="s">
        <v>415</v>
      </c>
      <c r="F1522" s="384" t="s">
        <v>416</v>
      </c>
      <c r="G1522" s="392"/>
    </row>
    <row r="1523" spans="3:7">
      <c r="C1523" s="381" t="s">
        <v>235</v>
      </c>
      <c r="D1523" s="382" t="s">
        <v>235</v>
      </c>
      <c r="E1523" s="391" t="s">
        <v>473</v>
      </c>
      <c r="F1523" s="384" t="s">
        <v>474</v>
      </c>
      <c r="G1523" s="385">
        <v>22120.080000000002</v>
      </c>
    </row>
    <row r="1524" spans="3:7">
      <c r="C1524" s="381" t="s">
        <v>235</v>
      </c>
      <c r="D1524" s="382" t="s">
        <v>235</v>
      </c>
      <c r="E1524" s="391" t="s">
        <v>385</v>
      </c>
      <c r="F1524" s="384" t="s">
        <v>386</v>
      </c>
      <c r="G1524" s="385">
        <v>12913.8</v>
      </c>
    </row>
    <row r="1525" spans="3:7">
      <c r="C1525" s="381" t="s">
        <v>235</v>
      </c>
      <c r="D1525" s="382" t="s">
        <v>235</v>
      </c>
      <c r="E1525" s="391" t="s">
        <v>475</v>
      </c>
      <c r="F1525" s="384" t="s">
        <v>476</v>
      </c>
      <c r="G1525" s="385">
        <v>42638.400000000001</v>
      </c>
    </row>
    <row r="1526" spans="3:7">
      <c r="C1526" s="381" t="s">
        <v>235</v>
      </c>
      <c r="D1526" s="382" t="s">
        <v>235</v>
      </c>
      <c r="E1526" s="391" t="s">
        <v>381</v>
      </c>
      <c r="F1526" s="384" t="s">
        <v>382</v>
      </c>
      <c r="G1526" s="385">
        <v>102493.08</v>
      </c>
    </row>
    <row r="1527" spans="3:7">
      <c r="C1527" s="381" t="s">
        <v>235</v>
      </c>
      <c r="D1527" s="382" t="s">
        <v>235</v>
      </c>
      <c r="E1527" s="391" t="s">
        <v>327</v>
      </c>
      <c r="F1527" s="384" t="s">
        <v>328</v>
      </c>
      <c r="G1527" s="385">
        <v>147022.56</v>
      </c>
    </row>
    <row r="1528" spans="3:7">
      <c r="C1528" s="381" t="s">
        <v>235</v>
      </c>
      <c r="D1528" s="382" t="s">
        <v>235</v>
      </c>
      <c r="E1528" s="391" t="s">
        <v>395</v>
      </c>
      <c r="F1528" s="384" t="s">
        <v>396</v>
      </c>
      <c r="G1528" s="385">
        <v>6252.48</v>
      </c>
    </row>
    <row r="1529" spans="3:7">
      <c r="C1529" s="381" t="s">
        <v>235</v>
      </c>
      <c r="D1529" s="382" t="s">
        <v>235</v>
      </c>
      <c r="E1529" s="391" t="s">
        <v>477</v>
      </c>
      <c r="F1529" s="384" t="s">
        <v>478</v>
      </c>
      <c r="G1529" s="385">
        <v>20922.12</v>
      </c>
    </row>
    <row r="1530" spans="3:7">
      <c r="C1530" s="381" t="s">
        <v>235</v>
      </c>
      <c r="D1530" s="382" t="s">
        <v>235</v>
      </c>
      <c r="E1530" s="391" t="s">
        <v>461</v>
      </c>
      <c r="F1530" s="384" t="s">
        <v>462</v>
      </c>
      <c r="G1530" s="385">
        <v>26546.04</v>
      </c>
    </row>
    <row r="1531" spans="3:7">
      <c r="C1531" s="381" t="s">
        <v>235</v>
      </c>
      <c r="D1531" s="382" t="s">
        <v>235</v>
      </c>
      <c r="E1531" s="391" t="s">
        <v>493</v>
      </c>
      <c r="F1531" s="384" t="s">
        <v>494</v>
      </c>
      <c r="G1531" s="392"/>
    </row>
    <row r="1532" spans="3:7">
      <c r="C1532" s="381" t="s">
        <v>235</v>
      </c>
      <c r="D1532" s="382" t="s">
        <v>235</v>
      </c>
      <c r="E1532" s="391" t="s">
        <v>463</v>
      </c>
      <c r="F1532" s="384" t="s">
        <v>464</v>
      </c>
      <c r="G1532" s="392"/>
    </row>
    <row r="1533" spans="3:7">
      <c r="C1533" s="381" t="s">
        <v>235</v>
      </c>
      <c r="D1533" s="382" t="s">
        <v>235</v>
      </c>
      <c r="E1533" s="391" t="s">
        <v>465</v>
      </c>
      <c r="F1533" s="384" t="s">
        <v>466</v>
      </c>
      <c r="G1533" s="392"/>
    </row>
    <row r="1534" spans="3:7">
      <c r="C1534" s="381" t="s">
        <v>235</v>
      </c>
      <c r="D1534" s="382" t="s">
        <v>235</v>
      </c>
      <c r="E1534" s="391" t="s">
        <v>467</v>
      </c>
      <c r="F1534" s="384" t="s">
        <v>468</v>
      </c>
      <c r="G1534" s="392"/>
    </row>
    <row r="1535" spans="3:7">
      <c r="C1535" s="381" t="s">
        <v>235</v>
      </c>
      <c r="D1535" s="382" t="s">
        <v>235</v>
      </c>
      <c r="E1535" s="391" t="s">
        <v>469</v>
      </c>
      <c r="F1535" s="384" t="s">
        <v>470</v>
      </c>
      <c r="G1535" s="392"/>
    </row>
    <row r="1536" spans="3:7">
      <c r="C1536" s="381" t="s">
        <v>235</v>
      </c>
      <c r="D1536" s="382" t="s">
        <v>235</v>
      </c>
      <c r="E1536" s="391" t="s">
        <v>329</v>
      </c>
      <c r="F1536" s="384" t="s">
        <v>330</v>
      </c>
      <c r="G1536" s="392"/>
    </row>
    <row r="1537" spans="3:7">
      <c r="C1537" s="381" t="s">
        <v>235</v>
      </c>
      <c r="D1537" s="382" t="s">
        <v>235</v>
      </c>
      <c r="E1537" s="383" t="s">
        <v>331</v>
      </c>
      <c r="F1537" s="384" t="s">
        <v>332</v>
      </c>
      <c r="G1537" s="385">
        <v>840325.39</v>
      </c>
    </row>
    <row r="1538" spans="3:7">
      <c r="C1538" s="381" t="s">
        <v>235</v>
      </c>
      <c r="D1538" s="382" t="s">
        <v>235</v>
      </c>
      <c r="E1538" s="391" t="s">
        <v>383</v>
      </c>
      <c r="F1538" s="384" t="s">
        <v>384</v>
      </c>
      <c r="G1538" s="385">
        <v>4490885.4800000004</v>
      </c>
    </row>
    <row r="1539" spans="3:7">
      <c r="C1539" s="381" t="s">
        <v>235</v>
      </c>
      <c r="D1539" s="382" t="s">
        <v>235</v>
      </c>
      <c r="E1539" s="391" t="s">
        <v>441</v>
      </c>
      <c r="F1539" s="384" t="s">
        <v>442</v>
      </c>
      <c r="G1539" s="385">
        <v>12693.24</v>
      </c>
    </row>
    <row r="1540" spans="3:7">
      <c r="C1540" s="381" t="s">
        <v>235</v>
      </c>
      <c r="D1540" s="382" t="s">
        <v>235</v>
      </c>
      <c r="E1540" s="391" t="s">
        <v>333</v>
      </c>
      <c r="F1540" s="384" t="s">
        <v>334</v>
      </c>
      <c r="G1540" s="385">
        <v>11379.96</v>
      </c>
    </row>
    <row r="1541" spans="3:7">
      <c r="C1541" s="381" t="s">
        <v>235</v>
      </c>
      <c r="D1541" s="382" t="s">
        <v>235</v>
      </c>
      <c r="E1541" s="391" t="s">
        <v>397</v>
      </c>
      <c r="F1541" s="384" t="s">
        <v>398</v>
      </c>
      <c r="G1541" s="385">
        <v>8144.28</v>
      </c>
    </row>
    <row r="1542" spans="3:7">
      <c r="C1542" s="381" t="s">
        <v>235</v>
      </c>
      <c r="D1542" s="382" t="s">
        <v>235</v>
      </c>
      <c r="E1542" s="391" t="s">
        <v>429</v>
      </c>
      <c r="F1542" s="384" t="s">
        <v>430</v>
      </c>
      <c r="G1542" s="392"/>
    </row>
    <row r="1543" spans="3:7">
      <c r="C1543" s="381" t="s">
        <v>235</v>
      </c>
      <c r="D1543" s="382" t="s">
        <v>235</v>
      </c>
      <c r="E1543" s="391" t="s">
        <v>399</v>
      </c>
      <c r="F1543" s="384" t="s">
        <v>400</v>
      </c>
      <c r="G1543" s="385">
        <v>152275.79999999999</v>
      </c>
    </row>
    <row r="1544" spans="3:7">
      <c r="C1544" s="381" t="s">
        <v>235</v>
      </c>
      <c r="D1544" s="382" t="s">
        <v>235</v>
      </c>
      <c r="E1544" s="391" t="s">
        <v>405</v>
      </c>
      <c r="F1544" s="384" t="s">
        <v>406</v>
      </c>
      <c r="G1544" s="385">
        <v>-2027876.28</v>
      </c>
    </row>
    <row r="1545" spans="3:7">
      <c r="C1545" s="381" t="s">
        <v>235</v>
      </c>
      <c r="D1545" s="382" t="s">
        <v>235</v>
      </c>
      <c r="E1545" s="391" t="s">
        <v>691</v>
      </c>
      <c r="F1545" s="384" t="s">
        <v>692</v>
      </c>
      <c r="G1545" s="385">
        <v>219158.96</v>
      </c>
    </row>
    <row r="1546" spans="3:7">
      <c r="C1546" s="381" t="s">
        <v>235</v>
      </c>
      <c r="D1546" s="382" t="s">
        <v>235</v>
      </c>
      <c r="E1546" s="391" t="s">
        <v>401</v>
      </c>
      <c r="F1546" s="384" t="s">
        <v>402</v>
      </c>
      <c r="G1546" s="392"/>
    </row>
    <row r="1547" spans="3:7">
      <c r="C1547" s="381" t="s">
        <v>235</v>
      </c>
      <c r="D1547" s="382" t="s">
        <v>235</v>
      </c>
      <c r="E1547" s="383" t="s">
        <v>335</v>
      </c>
      <c r="F1547" s="384" t="s">
        <v>336</v>
      </c>
      <c r="G1547" s="385">
        <v>2866661.44</v>
      </c>
    </row>
    <row r="1548" spans="3:7">
      <c r="C1548" s="381" t="s">
        <v>235</v>
      </c>
      <c r="D1548" s="382" t="s">
        <v>235</v>
      </c>
      <c r="E1548" s="386" t="s">
        <v>337</v>
      </c>
      <c r="F1548" s="387" t="s">
        <v>338</v>
      </c>
      <c r="G1548" s="385">
        <v>3706986.83</v>
      </c>
    </row>
    <row r="1549" spans="3:7">
      <c r="C1549" s="381" t="s">
        <v>235</v>
      </c>
      <c r="D1549" s="382" t="s">
        <v>235</v>
      </c>
      <c r="E1549" s="383" t="s">
        <v>687</v>
      </c>
      <c r="F1549" s="384" t="s">
        <v>688</v>
      </c>
      <c r="G1549" s="392"/>
    </row>
    <row r="1550" spans="3:7">
      <c r="C1550" s="381" t="s">
        <v>235</v>
      </c>
      <c r="D1550" s="382" t="s">
        <v>235</v>
      </c>
      <c r="E1550" s="386" t="s">
        <v>544</v>
      </c>
      <c r="F1550" s="387" t="s">
        <v>545</v>
      </c>
      <c r="G1550" s="392"/>
    </row>
    <row r="1551" spans="3:7">
      <c r="C1551" s="381" t="s">
        <v>235</v>
      </c>
      <c r="D1551" s="382" t="s">
        <v>235</v>
      </c>
      <c r="E1551" s="383" t="s">
        <v>615</v>
      </c>
      <c r="F1551" s="384" t="s">
        <v>616</v>
      </c>
      <c r="G1551" s="392"/>
    </row>
    <row r="1552" spans="3:7">
      <c r="C1552" s="381" t="s">
        <v>235</v>
      </c>
      <c r="D1552" s="382" t="s">
        <v>235</v>
      </c>
      <c r="E1552" s="386" t="s">
        <v>597</v>
      </c>
      <c r="F1552" s="387" t="s">
        <v>598</v>
      </c>
      <c r="G1552" s="392"/>
    </row>
    <row r="1553" spans="3:7">
      <c r="C1553" s="381" t="s">
        <v>235</v>
      </c>
      <c r="D1553" s="382" t="s">
        <v>235</v>
      </c>
      <c r="E1553" s="383" t="s">
        <v>389</v>
      </c>
      <c r="F1553" s="384" t="s">
        <v>390</v>
      </c>
      <c r="G1553" s="385">
        <v>1920.16</v>
      </c>
    </row>
    <row r="1554" spans="3:7">
      <c r="C1554" s="381" t="s">
        <v>235</v>
      </c>
      <c r="D1554" s="382" t="s">
        <v>235</v>
      </c>
      <c r="E1554" s="383" t="s">
        <v>437</v>
      </c>
      <c r="F1554" s="384" t="s">
        <v>438</v>
      </c>
      <c r="G1554" s="392"/>
    </row>
    <row r="1555" spans="3:7">
      <c r="C1555" s="381" t="s">
        <v>235</v>
      </c>
      <c r="D1555" s="382" t="s">
        <v>235</v>
      </c>
      <c r="E1555" s="383" t="s">
        <v>495</v>
      </c>
      <c r="F1555" s="384" t="s">
        <v>496</v>
      </c>
      <c r="G1555" s="392"/>
    </row>
    <row r="1556" spans="3:7">
      <c r="C1556" s="381" t="s">
        <v>235</v>
      </c>
      <c r="D1556" s="382" t="s">
        <v>235</v>
      </c>
      <c r="E1556" s="386" t="s">
        <v>391</v>
      </c>
      <c r="F1556" s="387" t="s">
        <v>392</v>
      </c>
      <c r="G1556" s="385">
        <v>1920.16</v>
      </c>
    </row>
    <row r="1557" spans="3:7">
      <c r="C1557" s="381" t="s">
        <v>235</v>
      </c>
      <c r="D1557" s="382" t="s">
        <v>235</v>
      </c>
      <c r="E1557" s="383" t="s">
        <v>339</v>
      </c>
      <c r="F1557" s="384" t="s">
        <v>340</v>
      </c>
      <c r="G1557" s="385">
        <v>24386.16</v>
      </c>
    </row>
    <row r="1558" spans="3:7">
      <c r="C1558" s="381" t="s">
        <v>235</v>
      </c>
      <c r="D1558" s="382" t="s">
        <v>235</v>
      </c>
      <c r="E1558" s="383" t="s">
        <v>341</v>
      </c>
      <c r="F1558" s="384" t="s">
        <v>342</v>
      </c>
      <c r="G1558" s="385">
        <v>11568.72</v>
      </c>
    </row>
    <row r="1559" spans="3:7">
      <c r="C1559" s="381" t="s">
        <v>235</v>
      </c>
      <c r="D1559" s="382" t="s">
        <v>235</v>
      </c>
      <c r="E1559" s="383" t="s">
        <v>679</v>
      </c>
      <c r="F1559" s="384" t="s">
        <v>680</v>
      </c>
      <c r="G1559" s="392"/>
    </row>
    <row r="1560" spans="3:7">
      <c r="C1560" s="381" t="s">
        <v>235</v>
      </c>
      <c r="D1560" s="382" t="s">
        <v>235</v>
      </c>
      <c r="E1560" s="383" t="s">
        <v>693</v>
      </c>
      <c r="F1560" s="384" t="s">
        <v>694</v>
      </c>
      <c r="G1560" s="392"/>
    </row>
    <row r="1561" spans="3:7">
      <c r="C1561" s="381" t="s">
        <v>235</v>
      </c>
      <c r="D1561" s="382" t="s">
        <v>235</v>
      </c>
      <c r="E1561" s="383" t="s">
        <v>627</v>
      </c>
      <c r="F1561" s="384" t="s">
        <v>628</v>
      </c>
      <c r="G1561" s="392"/>
    </row>
    <row r="1562" spans="3:7">
      <c r="C1562" s="381" t="s">
        <v>235</v>
      </c>
      <c r="D1562" s="382" t="s">
        <v>235</v>
      </c>
      <c r="E1562" s="383" t="s">
        <v>413</v>
      </c>
      <c r="F1562" s="384" t="s">
        <v>414</v>
      </c>
      <c r="G1562" s="392"/>
    </row>
    <row r="1563" spans="3:7">
      <c r="C1563" s="381" t="s">
        <v>235</v>
      </c>
      <c r="D1563" s="382" t="s">
        <v>235</v>
      </c>
      <c r="E1563" s="383" t="s">
        <v>343</v>
      </c>
      <c r="F1563" s="384" t="s">
        <v>344</v>
      </c>
      <c r="G1563" s="385">
        <v>129576.4</v>
      </c>
    </row>
    <row r="1564" spans="3:7">
      <c r="C1564" s="381" t="s">
        <v>235</v>
      </c>
      <c r="D1564" s="382" t="s">
        <v>235</v>
      </c>
      <c r="E1564" s="383" t="s">
        <v>345</v>
      </c>
      <c r="F1564" s="384" t="s">
        <v>346</v>
      </c>
      <c r="G1564" s="385">
        <v>13024.52</v>
      </c>
    </row>
    <row r="1565" spans="3:7">
      <c r="C1565" s="381" t="s">
        <v>235</v>
      </c>
      <c r="D1565" s="382" t="s">
        <v>235</v>
      </c>
      <c r="E1565" s="383" t="s">
        <v>347</v>
      </c>
      <c r="F1565" s="384" t="s">
        <v>348</v>
      </c>
      <c r="G1565" s="385">
        <v>242.52</v>
      </c>
    </row>
    <row r="1566" spans="3:7">
      <c r="C1566" s="381" t="s">
        <v>235</v>
      </c>
      <c r="D1566" s="382" t="s">
        <v>235</v>
      </c>
      <c r="E1566" s="383" t="s">
        <v>377</v>
      </c>
      <c r="F1566" s="384" t="s">
        <v>378</v>
      </c>
      <c r="G1566" s="385">
        <v>8248.32</v>
      </c>
    </row>
    <row r="1567" spans="3:7">
      <c r="C1567" s="381" t="s">
        <v>235</v>
      </c>
      <c r="D1567" s="382" t="s">
        <v>235</v>
      </c>
      <c r="E1567" s="386" t="s">
        <v>349</v>
      </c>
      <c r="F1567" s="387" t="s">
        <v>350</v>
      </c>
      <c r="G1567" s="385">
        <v>187046.64</v>
      </c>
    </row>
    <row r="1568" spans="3:7">
      <c r="C1568" s="381" t="s">
        <v>235</v>
      </c>
      <c r="D1568" s="382" t="s">
        <v>235</v>
      </c>
      <c r="E1568" s="391" t="s">
        <v>351</v>
      </c>
      <c r="F1568" s="384" t="s">
        <v>352</v>
      </c>
      <c r="G1568" s="385">
        <v>92475.48</v>
      </c>
    </row>
    <row r="1569" spans="3:7">
      <c r="C1569" s="381" t="s">
        <v>235</v>
      </c>
      <c r="D1569" s="382" t="s">
        <v>235</v>
      </c>
      <c r="E1569" s="391" t="s">
        <v>375</v>
      </c>
      <c r="F1569" s="384" t="s">
        <v>376</v>
      </c>
      <c r="G1569" s="392"/>
    </row>
    <row r="1570" spans="3:7">
      <c r="C1570" s="381" t="s">
        <v>235</v>
      </c>
      <c r="D1570" s="382" t="s">
        <v>235</v>
      </c>
      <c r="E1570" s="391" t="s">
        <v>417</v>
      </c>
      <c r="F1570" s="384" t="s">
        <v>418</v>
      </c>
      <c r="G1570" s="392"/>
    </row>
    <row r="1571" spans="3:7">
      <c r="C1571" s="381" t="s">
        <v>235</v>
      </c>
      <c r="D1571" s="382" t="s">
        <v>235</v>
      </c>
      <c r="E1571" s="391" t="s">
        <v>353</v>
      </c>
      <c r="F1571" s="384" t="s">
        <v>354</v>
      </c>
      <c r="G1571" s="385">
        <v>400006.13</v>
      </c>
    </row>
    <row r="1572" spans="3:7">
      <c r="C1572" s="381" t="s">
        <v>235</v>
      </c>
      <c r="D1572" s="382" t="s">
        <v>235</v>
      </c>
      <c r="E1572" s="391" t="s">
        <v>355</v>
      </c>
      <c r="F1572" s="384" t="s">
        <v>356</v>
      </c>
      <c r="G1572" s="392"/>
    </row>
    <row r="1573" spans="3:7">
      <c r="C1573" s="381" t="s">
        <v>235</v>
      </c>
      <c r="D1573" s="382" t="s">
        <v>235</v>
      </c>
      <c r="E1573" s="391" t="s">
        <v>601</v>
      </c>
      <c r="F1573" s="384" t="s">
        <v>602</v>
      </c>
      <c r="G1573" s="392"/>
    </row>
    <row r="1574" spans="3:7">
      <c r="C1574" s="381" t="s">
        <v>235</v>
      </c>
      <c r="D1574" s="382" t="s">
        <v>235</v>
      </c>
      <c r="E1574" s="391" t="s">
        <v>471</v>
      </c>
      <c r="F1574" s="384" t="s">
        <v>472</v>
      </c>
      <c r="G1574" s="392"/>
    </row>
    <row r="1575" spans="3:7">
      <c r="C1575" s="381" t="s">
        <v>235</v>
      </c>
      <c r="D1575" s="382" t="s">
        <v>235</v>
      </c>
      <c r="E1575" s="383" t="s">
        <v>357</v>
      </c>
      <c r="F1575" s="384" t="s">
        <v>358</v>
      </c>
      <c r="G1575" s="385">
        <v>492481.61</v>
      </c>
    </row>
    <row r="1576" spans="3:7">
      <c r="C1576" s="381" t="s">
        <v>235</v>
      </c>
      <c r="D1576" s="382" t="s">
        <v>235</v>
      </c>
      <c r="E1576" s="391" t="s">
        <v>359</v>
      </c>
      <c r="F1576" s="384" t="s">
        <v>360</v>
      </c>
      <c r="G1576" s="392"/>
    </row>
    <row r="1577" spans="3:7">
      <c r="C1577" s="381" t="s">
        <v>235</v>
      </c>
      <c r="D1577" s="382" t="s">
        <v>235</v>
      </c>
      <c r="E1577" s="391" t="s">
        <v>361</v>
      </c>
      <c r="F1577" s="384" t="s">
        <v>362</v>
      </c>
      <c r="G1577" s="392"/>
    </row>
    <row r="1578" spans="3:7">
      <c r="C1578" s="381" t="s">
        <v>235</v>
      </c>
      <c r="D1578" s="382" t="s">
        <v>235</v>
      </c>
      <c r="E1578" s="391" t="s">
        <v>419</v>
      </c>
      <c r="F1578" s="384" t="s">
        <v>420</v>
      </c>
      <c r="G1578" s="392"/>
    </row>
    <row r="1579" spans="3:7">
      <c r="C1579" s="381" t="s">
        <v>235</v>
      </c>
      <c r="D1579" s="382" t="s">
        <v>235</v>
      </c>
      <c r="E1579" s="383" t="s">
        <v>363</v>
      </c>
      <c r="F1579" s="384" t="s">
        <v>364</v>
      </c>
      <c r="G1579" s="392"/>
    </row>
    <row r="1580" spans="3:7">
      <c r="C1580" s="381" t="s">
        <v>235</v>
      </c>
      <c r="D1580" s="382" t="s">
        <v>235</v>
      </c>
      <c r="E1580" s="391" t="s">
        <v>407</v>
      </c>
      <c r="F1580" s="384" t="s">
        <v>408</v>
      </c>
      <c r="G1580" s="385">
        <v>234392.68</v>
      </c>
    </row>
    <row r="1581" spans="3:7">
      <c r="C1581" s="381" t="s">
        <v>235</v>
      </c>
      <c r="D1581" s="382" t="s">
        <v>235</v>
      </c>
      <c r="E1581" s="391" t="s">
        <v>365</v>
      </c>
      <c r="F1581" s="384" t="s">
        <v>366</v>
      </c>
      <c r="G1581" s="385">
        <v>800</v>
      </c>
    </row>
    <row r="1582" spans="3:7">
      <c r="C1582" s="381" t="s">
        <v>235</v>
      </c>
      <c r="D1582" s="382" t="s">
        <v>235</v>
      </c>
      <c r="E1582" s="383" t="s">
        <v>367</v>
      </c>
      <c r="F1582" s="384" t="s">
        <v>368</v>
      </c>
      <c r="G1582" s="385">
        <v>235192.68</v>
      </c>
    </row>
    <row r="1583" spans="3:7">
      <c r="C1583" s="381" t="s">
        <v>235</v>
      </c>
      <c r="D1583" s="382" t="s">
        <v>235</v>
      </c>
      <c r="E1583" s="386" t="s">
        <v>369</v>
      </c>
      <c r="F1583" s="387" t="s">
        <v>370</v>
      </c>
      <c r="G1583" s="385">
        <v>727674.29</v>
      </c>
    </row>
    <row r="1584" spans="3:7">
      <c r="C1584" s="381" t="s">
        <v>235</v>
      </c>
      <c r="D1584" s="382" t="s">
        <v>235</v>
      </c>
      <c r="E1584" s="383" t="s">
        <v>629</v>
      </c>
      <c r="F1584" s="384" t="s">
        <v>630</v>
      </c>
      <c r="G1584" s="392"/>
    </row>
    <row r="1585" spans="3:7">
      <c r="C1585" s="381" t="s">
        <v>235</v>
      </c>
      <c r="D1585" s="382" t="s">
        <v>235</v>
      </c>
      <c r="E1585" s="383" t="s">
        <v>603</v>
      </c>
      <c r="F1585" s="384" t="s">
        <v>604</v>
      </c>
      <c r="G1585" s="385">
        <v>56205.919999999998</v>
      </c>
    </row>
    <row r="1586" spans="3:7">
      <c r="C1586" s="381" t="s">
        <v>235</v>
      </c>
      <c r="D1586" s="382" t="s">
        <v>235</v>
      </c>
      <c r="E1586" s="386" t="s">
        <v>605</v>
      </c>
      <c r="F1586" s="387" t="s">
        <v>606</v>
      </c>
      <c r="G1586" s="385">
        <v>56205.919999999998</v>
      </c>
    </row>
    <row r="1587" spans="3:7">
      <c r="C1587" s="381" t="s">
        <v>235</v>
      </c>
      <c r="D1587" s="382" t="s">
        <v>235</v>
      </c>
      <c r="E1587" s="383" t="s">
        <v>443</v>
      </c>
      <c r="F1587" s="384" t="s">
        <v>444</v>
      </c>
      <c r="G1587" s="385">
        <v>-172000</v>
      </c>
    </row>
    <row r="1588" spans="3:7">
      <c r="C1588" s="381" t="s">
        <v>235</v>
      </c>
      <c r="D1588" s="382" t="s">
        <v>235</v>
      </c>
      <c r="E1588" s="383" t="s">
        <v>675</v>
      </c>
      <c r="F1588" s="384" t="s">
        <v>676</v>
      </c>
      <c r="G1588" s="392"/>
    </row>
    <row r="1589" spans="3:7">
      <c r="C1589" s="381" t="s">
        <v>235</v>
      </c>
      <c r="D1589" s="382" t="s">
        <v>235</v>
      </c>
      <c r="E1589" s="383" t="s">
        <v>371</v>
      </c>
      <c r="F1589" s="384" t="s">
        <v>372</v>
      </c>
      <c r="G1589" s="385">
        <v>-31998.6</v>
      </c>
    </row>
    <row r="1590" spans="3:7">
      <c r="C1590" s="381" t="s">
        <v>235</v>
      </c>
      <c r="D1590" s="382" t="s">
        <v>235</v>
      </c>
      <c r="E1590" s="386" t="s">
        <v>373</v>
      </c>
      <c r="F1590" s="387" t="s">
        <v>374</v>
      </c>
      <c r="G1590" s="385">
        <v>-203998.6</v>
      </c>
    </row>
    <row r="1591" spans="3:7">
      <c r="C1591" s="381" t="s">
        <v>235</v>
      </c>
      <c r="D1591" s="382" t="s">
        <v>235</v>
      </c>
      <c r="E1591" s="381" t="s">
        <v>240</v>
      </c>
      <c r="F1591" s="382" t="s">
        <v>241</v>
      </c>
      <c r="G1591" s="385">
        <v>37770798.670000002</v>
      </c>
    </row>
    <row r="1592" spans="3:7">
      <c r="C1592" s="381" t="s">
        <v>235</v>
      </c>
      <c r="D1592" s="382" t="s">
        <v>235</v>
      </c>
      <c r="E1592" s="388" t="s">
        <v>242</v>
      </c>
      <c r="F1592" s="389" t="s">
        <v>243</v>
      </c>
      <c r="G1592" s="385">
        <v>37770798.670000002</v>
      </c>
    </row>
    <row r="1593" spans="3:7">
      <c r="C1593" s="381" t="s">
        <v>698</v>
      </c>
      <c r="D1593" s="382" t="s">
        <v>160</v>
      </c>
      <c r="E1593" s="390" t="s">
        <v>244</v>
      </c>
      <c r="F1593" s="384" t="s">
        <v>245</v>
      </c>
      <c r="G1593" s="385">
        <v>2375455.1800000002</v>
      </c>
    </row>
    <row r="1594" spans="3:7">
      <c r="C1594" s="381" t="s">
        <v>235</v>
      </c>
      <c r="D1594" s="382" t="s">
        <v>235</v>
      </c>
      <c r="E1594" s="390" t="s">
        <v>246</v>
      </c>
      <c r="F1594" s="384" t="s">
        <v>247</v>
      </c>
      <c r="G1594" s="385">
        <v>3103498.42</v>
      </c>
    </row>
    <row r="1595" spans="3:7">
      <c r="C1595" s="381" t="s">
        <v>235</v>
      </c>
      <c r="D1595" s="382" t="s">
        <v>235</v>
      </c>
      <c r="E1595" s="391" t="s">
        <v>248</v>
      </c>
      <c r="F1595" s="384" t="s">
        <v>249</v>
      </c>
      <c r="G1595" s="385">
        <v>5478953.5999999996</v>
      </c>
    </row>
    <row r="1596" spans="3:7">
      <c r="C1596" s="381" t="s">
        <v>235</v>
      </c>
      <c r="D1596" s="382" t="s">
        <v>235</v>
      </c>
      <c r="E1596" s="390" t="s">
        <v>548</v>
      </c>
      <c r="F1596" s="384" t="s">
        <v>511</v>
      </c>
      <c r="G1596" s="385">
        <v>15600</v>
      </c>
    </row>
    <row r="1597" spans="3:7">
      <c r="C1597" s="381" t="s">
        <v>235</v>
      </c>
      <c r="D1597" s="382" t="s">
        <v>235</v>
      </c>
      <c r="E1597" s="391" t="s">
        <v>250</v>
      </c>
      <c r="F1597" s="384" t="s">
        <v>251</v>
      </c>
      <c r="G1597" s="385">
        <v>15600</v>
      </c>
    </row>
    <row r="1598" spans="3:7">
      <c r="C1598" s="381" t="s">
        <v>235</v>
      </c>
      <c r="D1598" s="382" t="s">
        <v>235</v>
      </c>
      <c r="E1598" s="390" t="s">
        <v>252</v>
      </c>
      <c r="F1598" s="384" t="s">
        <v>253</v>
      </c>
      <c r="G1598" s="385">
        <v>31445</v>
      </c>
    </row>
    <row r="1599" spans="3:7">
      <c r="C1599" s="381" t="s">
        <v>235</v>
      </c>
      <c r="D1599" s="382" t="s">
        <v>235</v>
      </c>
      <c r="E1599" s="390" t="s">
        <v>549</v>
      </c>
      <c r="F1599" s="384" t="s">
        <v>550</v>
      </c>
      <c r="G1599" s="392"/>
    </row>
    <row r="1600" spans="3:7">
      <c r="C1600" s="381" t="s">
        <v>235</v>
      </c>
      <c r="D1600" s="382" t="s">
        <v>235</v>
      </c>
      <c r="E1600" s="390" t="s">
        <v>254</v>
      </c>
      <c r="F1600" s="384" t="s">
        <v>255</v>
      </c>
      <c r="G1600" s="392"/>
    </row>
    <row r="1601" spans="3:7">
      <c r="C1601" s="381" t="s">
        <v>235</v>
      </c>
      <c r="D1601" s="382" t="s">
        <v>235</v>
      </c>
      <c r="E1601" s="390" t="s">
        <v>699</v>
      </c>
      <c r="F1601" s="384" t="s">
        <v>700</v>
      </c>
      <c r="G1601" s="392"/>
    </row>
    <row r="1602" spans="3:7">
      <c r="C1602" s="381" t="s">
        <v>235</v>
      </c>
      <c r="D1602" s="382" t="s">
        <v>235</v>
      </c>
      <c r="E1602" s="390" t="s">
        <v>403</v>
      </c>
      <c r="F1602" s="384" t="s">
        <v>404</v>
      </c>
      <c r="G1602" s="392"/>
    </row>
    <row r="1603" spans="3:7">
      <c r="C1603" s="381" t="s">
        <v>235</v>
      </c>
      <c r="D1603" s="382" t="s">
        <v>235</v>
      </c>
      <c r="E1603" s="390" t="s">
        <v>256</v>
      </c>
      <c r="F1603" s="384" t="s">
        <v>257</v>
      </c>
      <c r="G1603" s="392"/>
    </row>
    <row r="1604" spans="3:7">
      <c r="C1604" s="381" t="s">
        <v>235</v>
      </c>
      <c r="D1604" s="382" t="s">
        <v>235</v>
      </c>
      <c r="E1604" s="390" t="s">
        <v>379</v>
      </c>
      <c r="F1604" s="384" t="s">
        <v>255</v>
      </c>
      <c r="G1604" s="392"/>
    </row>
    <row r="1605" spans="3:7">
      <c r="C1605" s="381" t="s">
        <v>235</v>
      </c>
      <c r="D1605" s="382" t="s">
        <v>235</v>
      </c>
      <c r="E1605" s="391" t="s">
        <v>258</v>
      </c>
      <c r="F1605" s="384" t="s">
        <v>259</v>
      </c>
      <c r="G1605" s="385">
        <v>31445</v>
      </c>
    </row>
    <row r="1606" spans="3:7">
      <c r="C1606" s="381" t="s">
        <v>235</v>
      </c>
      <c r="D1606" s="382" t="s">
        <v>235</v>
      </c>
      <c r="E1606" s="383" t="s">
        <v>260</v>
      </c>
      <c r="F1606" s="384" t="s">
        <v>261</v>
      </c>
      <c r="G1606" s="385">
        <v>5525998.5999999996</v>
      </c>
    </row>
    <row r="1607" spans="3:7">
      <c r="C1607" s="381" t="s">
        <v>235</v>
      </c>
      <c r="D1607" s="382" t="s">
        <v>235</v>
      </c>
      <c r="E1607" s="390" t="s">
        <v>262</v>
      </c>
      <c r="F1607" s="384" t="s">
        <v>263</v>
      </c>
      <c r="G1607" s="385">
        <v>859099.87</v>
      </c>
    </row>
    <row r="1608" spans="3:7">
      <c r="C1608" s="381" t="s">
        <v>235</v>
      </c>
      <c r="D1608" s="382" t="s">
        <v>235</v>
      </c>
      <c r="E1608" s="390" t="s">
        <v>264</v>
      </c>
      <c r="F1608" s="384" t="s">
        <v>265</v>
      </c>
      <c r="G1608" s="385">
        <v>315039.77</v>
      </c>
    </row>
    <row r="1609" spans="3:7">
      <c r="C1609" s="381" t="s">
        <v>235</v>
      </c>
      <c r="D1609" s="382" t="s">
        <v>235</v>
      </c>
      <c r="E1609" s="390" t="s">
        <v>266</v>
      </c>
      <c r="F1609" s="384" t="s">
        <v>267</v>
      </c>
      <c r="G1609" s="385">
        <v>-622956.96</v>
      </c>
    </row>
    <row r="1610" spans="3:7">
      <c r="C1610" s="381" t="s">
        <v>235</v>
      </c>
      <c r="D1610" s="382" t="s">
        <v>235</v>
      </c>
      <c r="E1610" s="390" t="s">
        <v>268</v>
      </c>
      <c r="F1610" s="384" t="s">
        <v>269</v>
      </c>
      <c r="G1610" s="392"/>
    </row>
    <row r="1611" spans="3:7">
      <c r="C1611" s="381" t="s">
        <v>235</v>
      </c>
      <c r="D1611" s="382" t="s">
        <v>235</v>
      </c>
      <c r="E1611" s="390" t="s">
        <v>270</v>
      </c>
      <c r="F1611" s="384" t="s">
        <v>271</v>
      </c>
      <c r="G1611" s="392"/>
    </row>
    <row r="1612" spans="3:7">
      <c r="C1612" s="381" t="s">
        <v>235</v>
      </c>
      <c r="D1612" s="382" t="s">
        <v>235</v>
      </c>
      <c r="E1612" s="390" t="s">
        <v>272</v>
      </c>
      <c r="F1612" s="384" t="s">
        <v>273</v>
      </c>
      <c r="G1612" s="392"/>
    </row>
    <row r="1613" spans="3:7">
      <c r="C1613" s="381" t="s">
        <v>235</v>
      </c>
      <c r="D1613" s="382" t="s">
        <v>235</v>
      </c>
      <c r="E1613" s="391" t="s">
        <v>274</v>
      </c>
      <c r="F1613" s="384" t="s">
        <v>275</v>
      </c>
      <c r="G1613" s="385">
        <v>551182.68000000005</v>
      </c>
    </row>
    <row r="1614" spans="3:7">
      <c r="C1614" s="381" t="s">
        <v>235</v>
      </c>
      <c r="D1614" s="382" t="s">
        <v>235</v>
      </c>
      <c r="E1614" s="390" t="s">
        <v>276</v>
      </c>
      <c r="F1614" s="384" t="s">
        <v>277</v>
      </c>
      <c r="G1614" s="385">
        <v>337314.6</v>
      </c>
    </row>
    <row r="1615" spans="3:7">
      <c r="C1615" s="381" t="s">
        <v>235</v>
      </c>
      <c r="D1615" s="382" t="s">
        <v>235</v>
      </c>
      <c r="E1615" s="390" t="s">
        <v>278</v>
      </c>
      <c r="F1615" s="384" t="s">
        <v>279</v>
      </c>
      <c r="G1615" s="392"/>
    </row>
    <row r="1616" spans="3:7">
      <c r="C1616" s="381" t="s">
        <v>235</v>
      </c>
      <c r="D1616" s="382" t="s">
        <v>235</v>
      </c>
      <c r="E1616" s="391" t="s">
        <v>280</v>
      </c>
      <c r="F1616" s="384" t="s">
        <v>281</v>
      </c>
      <c r="G1616" s="385">
        <v>337314.6</v>
      </c>
    </row>
    <row r="1617" spans="3:7">
      <c r="C1617" s="381" t="s">
        <v>235</v>
      </c>
      <c r="D1617" s="382" t="s">
        <v>235</v>
      </c>
      <c r="E1617" s="390" t="s">
        <v>282</v>
      </c>
      <c r="F1617" s="384" t="s">
        <v>283</v>
      </c>
      <c r="G1617" s="385">
        <v>41209.1</v>
      </c>
    </row>
    <row r="1618" spans="3:7">
      <c r="C1618" s="381" t="s">
        <v>235</v>
      </c>
      <c r="D1618" s="382" t="s">
        <v>235</v>
      </c>
      <c r="E1618" s="390" t="s">
        <v>284</v>
      </c>
      <c r="F1618" s="384" t="s">
        <v>285</v>
      </c>
      <c r="G1618" s="392"/>
    </row>
    <row r="1619" spans="3:7">
      <c r="C1619" s="381" t="s">
        <v>235</v>
      </c>
      <c r="D1619" s="382" t="s">
        <v>235</v>
      </c>
      <c r="E1619" s="391" t="s">
        <v>286</v>
      </c>
      <c r="F1619" s="384" t="s">
        <v>287</v>
      </c>
      <c r="G1619" s="385">
        <v>41209.1</v>
      </c>
    </row>
    <row r="1620" spans="3:7">
      <c r="C1620" s="381" t="s">
        <v>235</v>
      </c>
      <c r="D1620" s="382" t="s">
        <v>235</v>
      </c>
      <c r="E1620" s="383" t="s">
        <v>288</v>
      </c>
      <c r="F1620" s="384" t="s">
        <v>289</v>
      </c>
      <c r="G1620" s="385">
        <v>929706.38</v>
      </c>
    </row>
    <row r="1621" spans="3:7">
      <c r="C1621" s="381" t="s">
        <v>235</v>
      </c>
      <c r="D1621" s="382" t="s">
        <v>235</v>
      </c>
      <c r="E1621" s="386" t="s">
        <v>290</v>
      </c>
      <c r="F1621" s="387" t="s">
        <v>291</v>
      </c>
      <c r="G1621" s="385">
        <v>6455704.9800000004</v>
      </c>
    </row>
    <row r="1622" spans="3:7">
      <c r="C1622" s="381" t="s">
        <v>235</v>
      </c>
      <c r="D1622" s="382" t="s">
        <v>235</v>
      </c>
      <c r="E1622" s="391" t="s">
        <v>292</v>
      </c>
      <c r="F1622" s="384" t="s">
        <v>293</v>
      </c>
      <c r="G1622" s="385">
        <v>10426.27</v>
      </c>
    </row>
    <row r="1623" spans="3:7">
      <c r="C1623" s="381" t="s">
        <v>235</v>
      </c>
      <c r="D1623" s="382" t="s">
        <v>235</v>
      </c>
      <c r="E1623" s="391" t="s">
        <v>294</v>
      </c>
      <c r="F1623" s="384" t="s">
        <v>295</v>
      </c>
      <c r="G1623" s="385">
        <v>21369.33</v>
      </c>
    </row>
    <row r="1624" spans="3:7">
      <c r="C1624" s="381" t="s">
        <v>235</v>
      </c>
      <c r="D1624" s="382" t="s">
        <v>235</v>
      </c>
      <c r="E1624" s="391" t="s">
        <v>296</v>
      </c>
      <c r="F1624" s="384" t="s">
        <v>297</v>
      </c>
      <c r="G1624" s="385">
        <v>1221.2</v>
      </c>
    </row>
    <row r="1625" spans="3:7">
      <c r="C1625" s="381" t="s">
        <v>235</v>
      </c>
      <c r="D1625" s="382" t="s">
        <v>235</v>
      </c>
      <c r="E1625" s="391" t="s">
        <v>298</v>
      </c>
      <c r="F1625" s="384" t="s">
        <v>299</v>
      </c>
      <c r="G1625" s="385">
        <v>11192.32</v>
      </c>
    </row>
    <row r="1626" spans="3:7">
      <c r="C1626" s="381" t="s">
        <v>235</v>
      </c>
      <c r="D1626" s="382" t="s">
        <v>235</v>
      </c>
      <c r="E1626" s="391" t="s">
        <v>300</v>
      </c>
      <c r="F1626" s="384" t="s">
        <v>301</v>
      </c>
      <c r="G1626" s="385">
        <v>13757.76</v>
      </c>
    </row>
    <row r="1627" spans="3:7">
      <c r="C1627" s="381" t="s">
        <v>235</v>
      </c>
      <c r="D1627" s="382" t="s">
        <v>235</v>
      </c>
      <c r="E1627" s="391" t="s">
        <v>302</v>
      </c>
      <c r="F1627" s="384" t="s">
        <v>303</v>
      </c>
      <c r="G1627" s="385">
        <v>8136.05</v>
      </c>
    </row>
    <row r="1628" spans="3:7">
      <c r="C1628" s="381" t="s">
        <v>235</v>
      </c>
      <c r="D1628" s="382" t="s">
        <v>235</v>
      </c>
      <c r="E1628" s="391" t="s">
        <v>304</v>
      </c>
      <c r="F1628" s="384" t="s">
        <v>305</v>
      </c>
      <c r="G1628" s="385">
        <v>12721.53</v>
      </c>
    </row>
    <row r="1629" spans="3:7">
      <c r="C1629" s="381" t="s">
        <v>235</v>
      </c>
      <c r="D1629" s="382" t="s">
        <v>235</v>
      </c>
      <c r="E1629" s="391" t="s">
        <v>306</v>
      </c>
      <c r="F1629" s="384" t="s">
        <v>307</v>
      </c>
      <c r="G1629" s="385">
        <v>1700</v>
      </c>
    </row>
    <row r="1630" spans="3:7">
      <c r="C1630" s="381" t="s">
        <v>235</v>
      </c>
      <c r="D1630" s="382" t="s">
        <v>235</v>
      </c>
      <c r="E1630" s="391" t="s">
        <v>433</v>
      </c>
      <c r="F1630" s="384" t="s">
        <v>434</v>
      </c>
      <c r="G1630" s="392"/>
    </row>
    <row r="1631" spans="3:7">
      <c r="C1631" s="381" t="s">
        <v>235</v>
      </c>
      <c r="D1631" s="382" t="s">
        <v>235</v>
      </c>
      <c r="E1631" s="391" t="s">
        <v>308</v>
      </c>
      <c r="F1631" s="384" t="s">
        <v>309</v>
      </c>
      <c r="G1631" s="385">
        <v>6018.08</v>
      </c>
    </row>
    <row r="1632" spans="3:7">
      <c r="C1632" s="381" t="s">
        <v>235</v>
      </c>
      <c r="D1632" s="382" t="s">
        <v>235</v>
      </c>
      <c r="E1632" s="391" t="s">
        <v>310</v>
      </c>
      <c r="F1632" s="384" t="s">
        <v>311</v>
      </c>
      <c r="G1632" s="385">
        <v>42329.03</v>
      </c>
    </row>
    <row r="1633" spans="3:7">
      <c r="C1633" s="381" t="s">
        <v>235</v>
      </c>
      <c r="D1633" s="382" t="s">
        <v>235</v>
      </c>
      <c r="E1633" s="391" t="s">
        <v>583</v>
      </c>
      <c r="F1633" s="384" t="s">
        <v>584</v>
      </c>
      <c r="G1633" s="385">
        <v>350</v>
      </c>
    </row>
    <row r="1634" spans="3:7">
      <c r="C1634" s="381" t="s">
        <v>235</v>
      </c>
      <c r="D1634" s="382" t="s">
        <v>235</v>
      </c>
      <c r="E1634" s="391" t="s">
        <v>312</v>
      </c>
      <c r="F1634" s="384" t="s">
        <v>313</v>
      </c>
      <c r="G1634" s="385">
        <v>300</v>
      </c>
    </row>
    <row r="1635" spans="3:7">
      <c r="C1635" s="381" t="s">
        <v>235</v>
      </c>
      <c r="D1635" s="382" t="s">
        <v>235</v>
      </c>
      <c r="E1635" s="391" t="s">
        <v>611</v>
      </c>
      <c r="F1635" s="384" t="s">
        <v>612</v>
      </c>
      <c r="G1635" s="385">
        <v>360</v>
      </c>
    </row>
    <row r="1636" spans="3:7">
      <c r="C1636" s="381" t="s">
        <v>235</v>
      </c>
      <c r="D1636" s="382" t="s">
        <v>235</v>
      </c>
      <c r="E1636" s="383" t="s">
        <v>314</v>
      </c>
      <c r="F1636" s="384" t="s">
        <v>315</v>
      </c>
      <c r="G1636" s="385">
        <v>129881.57</v>
      </c>
    </row>
    <row r="1637" spans="3:7">
      <c r="C1637" s="381" t="s">
        <v>235</v>
      </c>
      <c r="D1637" s="382" t="s">
        <v>235</v>
      </c>
      <c r="E1637" s="386" t="s">
        <v>316</v>
      </c>
      <c r="F1637" s="387" t="s">
        <v>315</v>
      </c>
      <c r="G1637" s="385">
        <v>129881.57</v>
      </c>
    </row>
    <row r="1638" spans="3:7">
      <c r="C1638" s="381" t="s">
        <v>235</v>
      </c>
      <c r="D1638" s="382" t="s">
        <v>235</v>
      </c>
      <c r="E1638" s="383" t="s">
        <v>587</v>
      </c>
      <c r="F1638" s="384" t="s">
        <v>588</v>
      </c>
      <c r="G1638" s="392"/>
    </row>
    <row r="1639" spans="3:7">
      <c r="C1639" s="381" t="s">
        <v>235</v>
      </c>
      <c r="D1639" s="382" t="s">
        <v>235</v>
      </c>
      <c r="E1639" s="383" t="s">
        <v>317</v>
      </c>
      <c r="F1639" s="384" t="s">
        <v>318</v>
      </c>
      <c r="G1639" s="392"/>
    </row>
    <row r="1640" spans="3:7">
      <c r="C1640" s="381" t="s">
        <v>235</v>
      </c>
      <c r="D1640" s="382" t="s">
        <v>235</v>
      </c>
      <c r="E1640" s="383" t="s">
        <v>319</v>
      </c>
      <c r="F1640" s="384" t="s">
        <v>320</v>
      </c>
      <c r="G1640" s="385">
        <v>2199260.69</v>
      </c>
    </row>
    <row r="1641" spans="3:7">
      <c r="C1641" s="381" t="s">
        <v>235</v>
      </c>
      <c r="D1641" s="382" t="s">
        <v>235</v>
      </c>
      <c r="E1641" s="386" t="s">
        <v>321</v>
      </c>
      <c r="F1641" s="387" t="s">
        <v>322</v>
      </c>
      <c r="G1641" s="385">
        <v>2199260.69</v>
      </c>
    </row>
    <row r="1642" spans="3:7">
      <c r="C1642" s="381" t="s">
        <v>235</v>
      </c>
      <c r="D1642" s="382" t="s">
        <v>235</v>
      </c>
      <c r="E1642" s="391" t="s">
        <v>325</v>
      </c>
      <c r="F1642" s="384" t="s">
        <v>326</v>
      </c>
      <c r="G1642" s="392"/>
    </row>
    <row r="1643" spans="3:7">
      <c r="C1643" s="381" t="s">
        <v>235</v>
      </c>
      <c r="D1643" s="382" t="s">
        <v>235</v>
      </c>
      <c r="E1643" s="391" t="s">
        <v>381</v>
      </c>
      <c r="F1643" s="384" t="s">
        <v>382</v>
      </c>
      <c r="G1643" s="385">
        <v>1044</v>
      </c>
    </row>
    <row r="1644" spans="3:7">
      <c r="C1644" s="381" t="s">
        <v>235</v>
      </c>
      <c r="D1644" s="382" t="s">
        <v>235</v>
      </c>
      <c r="E1644" s="391" t="s">
        <v>327</v>
      </c>
      <c r="F1644" s="384" t="s">
        <v>328</v>
      </c>
      <c r="G1644" s="385">
        <v>240</v>
      </c>
    </row>
    <row r="1645" spans="3:7">
      <c r="C1645" s="381" t="s">
        <v>235</v>
      </c>
      <c r="D1645" s="382" t="s">
        <v>235</v>
      </c>
      <c r="E1645" s="391" t="s">
        <v>395</v>
      </c>
      <c r="F1645" s="384" t="s">
        <v>396</v>
      </c>
      <c r="G1645" s="392"/>
    </row>
    <row r="1646" spans="3:7">
      <c r="C1646" s="381" t="s">
        <v>235</v>
      </c>
      <c r="D1646" s="382" t="s">
        <v>235</v>
      </c>
      <c r="E1646" s="391" t="s">
        <v>461</v>
      </c>
      <c r="F1646" s="384" t="s">
        <v>462</v>
      </c>
      <c r="G1646" s="385">
        <v>12.24</v>
      </c>
    </row>
    <row r="1647" spans="3:7">
      <c r="C1647" s="381" t="s">
        <v>235</v>
      </c>
      <c r="D1647" s="382" t="s">
        <v>235</v>
      </c>
      <c r="E1647" s="383" t="s">
        <v>331</v>
      </c>
      <c r="F1647" s="384" t="s">
        <v>332</v>
      </c>
      <c r="G1647" s="385">
        <v>1296.24</v>
      </c>
    </row>
    <row r="1648" spans="3:7">
      <c r="C1648" s="381" t="s">
        <v>235</v>
      </c>
      <c r="D1648" s="382" t="s">
        <v>235</v>
      </c>
      <c r="E1648" s="391" t="s">
        <v>441</v>
      </c>
      <c r="F1648" s="384" t="s">
        <v>442</v>
      </c>
      <c r="G1648" s="392"/>
    </row>
    <row r="1649" spans="3:7">
      <c r="C1649" s="381" t="s">
        <v>235</v>
      </c>
      <c r="D1649" s="382" t="s">
        <v>235</v>
      </c>
      <c r="E1649" s="383" t="s">
        <v>335</v>
      </c>
      <c r="F1649" s="384" t="s">
        <v>336</v>
      </c>
      <c r="G1649" s="392"/>
    </row>
    <row r="1650" spans="3:7">
      <c r="C1650" s="381" t="s">
        <v>235</v>
      </c>
      <c r="D1650" s="382" t="s">
        <v>235</v>
      </c>
      <c r="E1650" s="386" t="s">
        <v>337</v>
      </c>
      <c r="F1650" s="387" t="s">
        <v>338</v>
      </c>
      <c r="G1650" s="385">
        <v>1296.24</v>
      </c>
    </row>
    <row r="1651" spans="3:7">
      <c r="C1651" s="381" t="s">
        <v>235</v>
      </c>
      <c r="D1651" s="382" t="s">
        <v>235</v>
      </c>
      <c r="E1651" s="383" t="s">
        <v>389</v>
      </c>
      <c r="F1651" s="384" t="s">
        <v>390</v>
      </c>
      <c r="G1651" s="385">
        <v>300</v>
      </c>
    </row>
    <row r="1652" spans="3:7">
      <c r="C1652" s="381" t="s">
        <v>235</v>
      </c>
      <c r="D1652" s="382" t="s">
        <v>235</v>
      </c>
      <c r="E1652" s="386" t="s">
        <v>391</v>
      </c>
      <c r="F1652" s="387" t="s">
        <v>392</v>
      </c>
      <c r="G1652" s="385">
        <v>300</v>
      </c>
    </row>
    <row r="1653" spans="3:7">
      <c r="C1653" s="381" t="s">
        <v>235</v>
      </c>
      <c r="D1653" s="382" t="s">
        <v>235</v>
      </c>
      <c r="E1653" s="383" t="s">
        <v>339</v>
      </c>
      <c r="F1653" s="384" t="s">
        <v>340</v>
      </c>
      <c r="G1653" s="392"/>
    </row>
    <row r="1654" spans="3:7">
      <c r="C1654" s="381" t="s">
        <v>235</v>
      </c>
      <c r="D1654" s="382" t="s">
        <v>235</v>
      </c>
      <c r="E1654" s="383" t="s">
        <v>341</v>
      </c>
      <c r="F1654" s="384" t="s">
        <v>342</v>
      </c>
      <c r="G1654" s="385">
        <v>10425.77</v>
      </c>
    </row>
    <row r="1655" spans="3:7">
      <c r="C1655" s="381" t="s">
        <v>235</v>
      </c>
      <c r="D1655" s="382" t="s">
        <v>235</v>
      </c>
      <c r="E1655" s="383" t="s">
        <v>627</v>
      </c>
      <c r="F1655" s="384" t="s">
        <v>628</v>
      </c>
      <c r="G1655" s="392"/>
    </row>
    <row r="1656" spans="3:7">
      <c r="C1656" s="381" t="s">
        <v>235</v>
      </c>
      <c r="D1656" s="382" t="s">
        <v>235</v>
      </c>
      <c r="E1656" s="383" t="s">
        <v>343</v>
      </c>
      <c r="F1656" s="384" t="s">
        <v>344</v>
      </c>
      <c r="G1656" s="385">
        <v>24010.44</v>
      </c>
    </row>
    <row r="1657" spans="3:7">
      <c r="C1657" s="381" t="s">
        <v>235</v>
      </c>
      <c r="D1657" s="382" t="s">
        <v>235</v>
      </c>
      <c r="E1657" s="383" t="s">
        <v>345</v>
      </c>
      <c r="F1657" s="384" t="s">
        <v>346</v>
      </c>
      <c r="G1657" s="385">
        <v>968</v>
      </c>
    </row>
    <row r="1658" spans="3:7">
      <c r="C1658" s="381" t="s">
        <v>235</v>
      </c>
      <c r="D1658" s="382" t="s">
        <v>235</v>
      </c>
      <c r="E1658" s="383" t="s">
        <v>347</v>
      </c>
      <c r="F1658" s="384" t="s">
        <v>348</v>
      </c>
      <c r="G1658" s="385">
        <v>2656542.27</v>
      </c>
    </row>
    <row r="1659" spans="3:7">
      <c r="C1659" s="381" t="s">
        <v>235</v>
      </c>
      <c r="D1659" s="382" t="s">
        <v>235</v>
      </c>
      <c r="E1659" s="386" t="s">
        <v>349</v>
      </c>
      <c r="F1659" s="387" t="s">
        <v>350</v>
      </c>
      <c r="G1659" s="385">
        <v>2691946.48</v>
      </c>
    </row>
    <row r="1660" spans="3:7">
      <c r="C1660" s="381" t="s">
        <v>235</v>
      </c>
      <c r="D1660" s="382" t="s">
        <v>235</v>
      </c>
      <c r="E1660" s="391" t="s">
        <v>599</v>
      </c>
      <c r="F1660" s="384" t="s">
        <v>600</v>
      </c>
      <c r="G1660" s="385">
        <v>307.56</v>
      </c>
    </row>
    <row r="1661" spans="3:7">
      <c r="C1661" s="381" t="s">
        <v>235</v>
      </c>
      <c r="D1661" s="382" t="s">
        <v>235</v>
      </c>
      <c r="E1661" s="391" t="s">
        <v>351</v>
      </c>
      <c r="F1661" s="384" t="s">
        <v>352</v>
      </c>
      <c r="G1661" s="385">
        <v>7737.2</v>
      </c>
    </row>
    <row r="1662" spans="3:7">
      <c r="C1662" s="381" t="s">
        <v>235</v>
      </c>
      <c r="D1662" s="382" t="s">
        <v>235</v>
      </c>
      <c r="E1662" s="391" t="s">
        <v>375</v>
      </c>
      <c r="F1662" s="384" t="s">
        <v>376</v>
      </c>
      <c r="G1662" s="385">
        <v>11327.62</v>
      </c>
    </row>
    <row r="1663" spans="3:7">
      <c r="C1663" s="381" t="s">
        <v>235</v>
      </c>
      <c r="D1663" s="382" t="s">
        <v>235</v>
      </c>
      <c r="E1663" s="391" t="s">
        <v>353</v>
      </c>
      <c r="F1663" s="384" t="s">
        <v>354</v>
      </c>
      <c r="G1663" s="385">
        <v>19677.68</v>
      </c>
    </row>
    <row r="1664" spans="3:7">
      <c r="C1664" s="381" t="s">
        <v>235</v>
      </c>
      <c r="D1664" s="382" t="s">
        <v>235</v>
      </c>
      <c r="E1664" s="391" t="s">
        <v>355</v>
      </c>
      <c r="F1664" s="384" t="s">
        <v>356</v>
      </c>
      <c r="G1664" s="385">
        <v>5020.8100000000004</v>
      </c>
    </row>
    <row r="1665" spans="3:7">
      <c r="C1665" s="381" t="s">
        <v>235</v>
      </c>
      <c r="D1665" s="382" t="s">
        <v>235</v>
      </c>
      <c r="E1665" s="391" t="s">
        <v>601</v>
      </c>
      <c r="F1665" s="384" t="s">
        <v>602</v>
      </c>
      <c r="G1665" s="385">
        <v>7377</v>
      </c>
    </row>
    <row r="1666" spans="3:7">
      <c r="C1666" s="381" t="s">
        <v>235</v>
      </c>
      <c r="D1666" s="382" t="s">
        <v>235</v>
      </c>
      <c r="E1666" s="383" t="s">
        <v>357</v>
      </c>
      <c r="F1666" s="384" t="s">
        <v>358</v>
      </c>
      <c r="G1666" s="385">
        <v>51447.87</v>
      </c>
    </row>
    <row r="1667" spans="3:7">
      <c r="C1667" s="381" t="s">
        <v>235</v>
      </c>
      <c r="D1667" s="382" t="s">
        <v>235</v>
      </c>
      <c r="E1667" s="391" t="s">
        <v>359</v>
      </c>
      <c r="F1667" s="384" t="s">
        <v>360</v>
      </c>
      <c r="G1667" s="392"/>
    </row>
    <row r="1668" spans="3:7">
      <c r="C1668" s="381" t="s">
        <v>235</v>
      </c>
      <c r="D1668" s="382" t="s">
        <v>235</v>
      </c>
      <c r="E1668" s="391" t="s">
        <v>361</v>
      </c>
      <c r="F1668" s="384" t="s">
        <v>362</v>
      </c>
      <c r="G1668" s="385">
        <v>2164.9699999999998</v>
      </c>
    </row>
    <row r="1669" spans="3:7">
      <c r="C1669" s="381" t="s">
        <v>235</v>
      </c>
      <c r="D1669" s="382" t="s">
        <v>235</v>
      </c>
      <c r="E1669" s="391" t="s">
        <v>419</v>
      </c>
      <c r="F1669" s="384" t="s">
        <v>420</v>
      </c>
      <c r="G1669" s="385">
        <v>1000</v>
      </c>
    </row>
    <row r="1670" spans="3:7">
      <c r="C1670" s="381" t="s">
        <v>235</v>
      </c>
      <c r="D1670" s="382" t="s">
        <v>235</v>
      </c>
      <c r="E1670" s="383" t="s">
        <v>363</v>
      </c>
      <c r="F1670" s="384" t="s">
        <v>364</v>
      </c>
      <c r="G1670" s="385">
        <v>3164.97</v>
      </c>
    </row>
    <row r="1671" spans="3:7">
      <c r="C1671" s="381" t="s">
        <v>235</v>
      </c>
      <c r="D1671" s="382" t="s">
        <v>235</v>
      </c>
      <c r="E1671" s="391" t="s">
        <v>617</v>
      </c>
      <c r="F1671" s="384" t="s">
        <v>618</v>
      </c>
      <c r="G1671" s="385">
        <v>152320.5</v>
      </c>
    </row>
    <row r="1672" spans="3:7">
      <c r="C1672" s="381" t="s">
        <v>235</v>
      </c>
      <c r="D1672" s="382" t="s">
        <v>235</v>
      </c>
      <c r="E1672" s="391" t="s">
        <v>365</v>
      </c>
      <c r="F1672" s="384" t="s">
        <v>366</v>
      </c>
      <c r="G1672" s="385">
        <v>8798.25</v>
      </c>
    </row>
    <row r="1673" spans="3:7">
      <c r="C1673" s="381" t="s">
        <v>235</v>
      </c>
      <c r="D1673" s="382" t="s">
        <v>235</v>
      </c>
      <c r="E1673" s="383" t="s">
        <v>367</v>
      </c>
      <c r="F1673" s="384" t="s">
        <v>368</v>
      </c>
      <c r="G1673" s="385">
        <v>161118.75</v>
      </c>
    </row>
    <row r="1674" spans="3:7">
      <c r="C1674" s="381" t="s">
        <v>235</v>
      </c>
      <c r="D1674" s="382" t="s">
        <v>235</v>
      </c>
      <c r="E1674" s="386" t="s">
        <v>369</v>
      </c>
      <c r="F1674" s="387" t="s">
        <v>370</v>
      </c>
      <c r="G1674" s="385">
        <v>215731.59</v>
      </c>
    </row>
    <row r="1675" spans="3:7">
      <c r="C1675" s="381" t="s">
        <v>235</v>
      </c>
      <c r="D1675" s="382" t="s">
        <v>235</v>
      </c>
      <c r="E1675" s="383" t="s">
        <v>371</v>
      </c>
      <c r="F1675" s="384" t="s">
        <v>372</v>
      </c>
      <c r="G1675" s="385">
        <v>3000</v>
      </c>
    </row>
    <row r="1676" spans="3:7">
      <c r="C1676" s="381" t="s">
        <v>235</v>
      </c>
      <c r="D1676" s="382" t="s">
        <v>235</v>
      </c>
      <c r="E1676" s="386" t="s">
        <v>373</v>
      </c>
      <c r="F1676" s="387" t="s">
        <v>374</v>
      </c>
      <c r="G1676" s="385">
        <v>3000</v>
      </c>
    </row>
    <row r="1677" spans="3:7">
      <c r="C1677" s="381" t="s">
        <v>235</v>
      </c>
      <c r="D1677" s="382" t="s">
        <v>235</v>
      </c>
      <c r="E1677" s="381" t="s">
        <v>240</v>
      </c>
      <c r="F1677" s="382" t="s">
        <v>241</v>
      </c>
      <c r="G1677" s="385">
        <v>11697121.550000001</v>
      </c>
    </row>
    <row r="1678" spans="3:7">
      <c r="C1678" s="381" t="s">
        <v>235</v>
      </c>
      <c r="D1678" s="382" t="s">
        <v>235</v>
      </c>
      <c r="E1678" s="388" t="s">
        <v>242</v>
      </c>
      <c r="F1678" s="389" t="s">
        <v>243</v>
      </c>
      <c r="G1678" s="385">
        <v>11697121.550000001</v>
      </c>
    </row>
    <row r="1679" spans="3:7">
      <c r="C1679" s="386" t="s">
        <v>701</v>
      </c>
      <c r="D1679" s="387" t="s">
        <v>702</v>
      </c>
      <c r="E1679" s="390" t="s">
        <v>244</v>
      </c>
      <c r="F1679" s="384" t="s">
        <v>245</v>
      </c>
      <c r="G1679" s="385">
        <v>1760390.55</v>
      </c>
    </row>
    <row r="1680" spans="3:7">
      <c r="C1680" s="386" t="s">
        <v>235</v>
      </c>
      <c r="D1680" s="387" t="s">
        <v>235</v>
      </c>
      <c r="E1680" s="390" t="s">
        <v>246</v>
      </c>
      <c r="F1680" s="384" t="s">
        <v>247</v>
      </c>
      <c r="G1680" s="385">
        <v>1280684.24</v>
      </c>
    </row>
    <row r="1681" spans="3:7">
      <c r="C1681" s="386" t="s">
        <v>235</v>
      </c>
      <c r="D1681" s="387" t="s">
        <v>235</v>
      </c>
      <c r="E1681" s="390" t="s">
        <v>387</v>
      </c>
      <c r="F1681" s="384" t="s">
        <v>388</v>
      </c>
      <c r="G1681" s="392"/>
    </row>
    <row r="1682" spans="3:7">
      <c r="C1682" s="386" t="s">
        <v>235</v>
      </c>
      <c r="D1682" s="387" t="s">
        <v>235</v>
      </c>
      <c r="E1682" s="390" t="s">
        <v>421</v>
      </c>
      <c r="F1682" s="384" t="s">
        <v>422</v>
      </c>
      <c r="G1682" s="392"/>
    </row>
    <row r="1683" spans="3:7">
      <c r="C1683" s="386" t="s">
        <v>235</v>
      </c>
      <c r="D1683" s="387" t="s">
        <v>235</v>
      </c>
      <c r="E1683" s="391" t="s">
        <v>248</v>
      </c>
      <c r="F1683" s="384" t="s">
        <v>249</v>
      </c>
      <c r="G1683" s="385">
        <v>3041074.79</v>
      </c>
    </row>
    <row r="1684" spans="3:7">
      <c r="C1684" s="386" t="s">
        <v>235</v>
      </c>
      <c r="D1684" s="387" t="s">
        <v>235</v>
      </c>
      <c r="E1684" s="390" t="s">
        <v>380</v>
      </c>
      <c r="F1684" s="384" t="s">
        <v>231</v>
      </c>
      <c r="G1684" s="392"/>
    </row>
    <row r="1685" spans="3:7">
      <c r="C1685" s="386" t="s">
        <v>235</v>
      </c>
      <c r="D1685" s="387" t="s">
        <v>235</v>
      </c>
      <c r="E1685" s="390" t="s">
        <v>548</v>
      </c>
      <c r="F1685" s="384" t="s">
        <v>511</v>
      </c>
      <c r="G1685" s="385">
        <v>34913.040000000001</v>
      </c>
    </row>
    <row r="1686" spans="3:7">
      <c r="C1686" s="386" t="s">
        <v>235</v>
      </c>
      <c r="D1686" s="387" t="s">
        <v>235</v>
      </c>
      <c r="E1686" s="390" t="s">
        <v>431</v>
      </c>
      <c r="F1686" s="384" t="s">
        <v>432</v>
      </c>
      <c r="G1686" s="392"/>
    </row>
    <row r="1687" spans="3:7">
      <c r="C1687" s="386" t="s">
        <v>235</v>
      </c>
      <c r="D1687" s="387" t="s">
        <v>235</v>
      </c>
      <c r="E1687" s="390" t="s">
        <v>423</v>
      </c>
      <c r="F1687" s="384" t="s">
        <v>424</v>
      </c>
      <c r="G1687" s="392"/>
    </row>
    <row r="1688" spans="3:7">
      <c r="C1688" s="386" t="s">
        <v>235</v>
      </c>
      <c r="D1688" s="387" t="s">
        <v>235</v>
      </c>
      <c r="E1688" s="391" t="s">
        <v>250</v>
      </c>
      <c r="F1688" s="384" t="s">
        <v>251</v>
      </c>
      <c r="G1688" s="385">
        <v>34913.040000000001</v>
      </c>
    </row>
    <row r="1689" spans="3:7">
      <c r="C1689" s="386" t="s">
        <v>235</v>
      </c>
      <c r="D1689" s="387" t="s">
        <v>235</v>
      </c>
      <c r="E1689" s="390" t="s">
        <v>252</v>
      </c>
      <c r="F1689" s="384" t="s">
        <v>253</v>
      </c>
      <c r="G1689" s="392"/>
    </row>
    <row r="1690" spans="3:7">
      <c r="C1690" s="386" t="s">
        <v>235</v>
      </c>
      <c r="D1690" s="387" t="s">
        <v>235</v>
      </c>
      <c r="E1690" s="390" t="s">
        <v>549</v>
      </c>
      <c r="F1690" s="384" t="s">
        <v>550</v>
      </c>
      <c r="G1690" s="392"/>
    </row>
    <row r="1691" spans="3:7">
      <c r="C1691" s="386" t="s">
        <v>235</v>
      </c>
      <c r="D1691" s="387" t="s">
        <v>235</v>
      </c>
      <c r="E1691" s="390" t="s">
        <v>254</v>
      </c>
      <c r="F1691" s="384" t="s">
        <v>255</v>
      </c>
      <c r="G1691" s="392"/>
    </row>
    <row r="1692" spans="3:7">
      <c r="C1692" s="386" t="s">
        <v>235</v>
      </c>
      <c r="D1692" s="387" t="s">
        <v>235</v>
      </c>
      <c r="E1692" s="390" t="s">
        <v>256</v>
      </c>
      <c r="F1692" s="384" t="s">
        <v>257</v>
      </c>
      <c r="G1692" s="392"/>
    </row>
    <row r="1693" spans="3:7">
      <c r="C1693" s="386" t="s">
        <v>235</v>
      </c>
      <c r="D1693" s="387" t="s">
        <v>235</v>
      </c>
      <c r="E1693" s="390" t="s">
        <v>379</v>
      </c>
      <c r="F1693" s="384" t="s">
        <v>255</v>
      </c>
      <c r="G1693" s="392"/>
    </row>
    <row r="1694" spans="3:7">
      <c r="C1694" s="386" t="s">
        <v>235</v>
      </c>
      <c r="D1694" s="387" t="s">
        <v>235</v>
      </c>
      <c r="E1694" s="391" t="s">
        <v>258</v>
      </c>
      <c r="F1694" s="384" t="s">
        <v>259</v>
      </c>
      <c r="G1694" s="392"/>
    </row>
    <row r="1695" spans="3:7">
      <c r="C1695" s="386" t="s">
        <v>235</v>
      </c>
      <c r="D1695" s="387" t="s">
        <v>235</v>
      </c>
      <c r="E1695" s="383" t="s">
        <v>260</v>
      </c>
      <c r="F1695" s="384" t="s">
        <v>261</v>
      </c>
      <c r="G1695" s="385">
        <v>3075987.83</v>
      </c>
    </row>
    <row r="1696" spans="3:7">
      <c r="C1696" s="386" t="s">
        <v>235</v>
      </c>
      <c r="D1696" s="387" t="s">
        <v>235</v>
      </c>
      <c r="E1696" s="390" t="s">
        <v>262</v>
      </c>
      <c r="F1696" s="384" t="s">
        <v>263</v>
      </c>
      <c r="G1696" s="385">
        <v>476840.5</v>
      </c>
    </row>
    <row r="1697" spans="3:7">
      <c r="C1697" s="386" t="s">
        <v>235</v>
      </c>
      <c r="D1697" s="387" t="s">
        <v>235</v>
      </c>
      <c r="E1697" s="390" t="s">
        <v>264</v>
      </c>
      <c r="F1697" s="384" t="s">
        <v>265</v>
      </c>
      <c r="G1697" s="385">
        <v>174861.83</v>
      </c>
    </row>
    <row r="1698" spans="3:7">
      <c r="C1698" s="386" t="s">
        <v>235</v>
      </c>
      <c r="D1698" s="387" t="s">
        <v>235</v>
      </c>
      <c r="E1698" s="390" t="s">
        <v>266</v>
      </c>
      <c r="F1698" s="384" t="s">
        <v>267</v>
      </c>
      <c r="G1698" s="385">
        <v>-345770.18</v>
      </c>
    </row>
    <row r="1699" spans="3:7">
      <c r="C1699" s="386" t="s">
        <v>235</v>
      </c>
      <c r="D1699" s="387" t="s">
        <v>235</v>
      </c>
      <c r="E1699" s="390" t="s">
        <v>268</v>
      </c>
      <c r="F1699" s="384" t="s">
        <v>269</v>
      </c>
      <c r="G1699" s="392"/>
    </row>
    <row r="1700" spans="3:7">
      <c r="C1700" s="386" t="s">
        <v>235</v>
      </c>
      <c r="D1700" s="387" t="s">
        <v>235</v>
      </c>
      <c r="E1700" s="390" t="s">
        <v>270</v>
      </c>
      <c r="F1700" s="384" t="s">
        <v>271</v>
      </c>
      <c r="G1700" s="392"/>
    </row>
    <row r="1701" spans="3:7">
      <c r="C1701" s="386" t="s">
        <v>235</v>
      </c>
      <c r="D1701" s="387" t="s">
        <v>235</v>
      </c>
      <c r="E1701" s="390" t="s">
        <v>272</v>
      </c>
      <c r="F1701" s="384" t="s">
        <v>273</v>
      </c>
      <c r="G1701" s="392"/>
    </row>
    <row r="1702" spans="3:7">
      <c r="C1702" s="386" t="s">
        <v>235</v>
      </c>
      <c r="D1702" s="387" t="s">
        <v>235</v>
      </c>
      <c r="E1702" s="391" t="s">
        <v>274</v>
      </c>
      <c r="F1702" s="384" t="s">
        <v>275</v>
      </c>
      <c r="G1702" s="385">
        <v>305932.15000000002</v>
      </c>
    </row>
    <row r="1703" spans="3:7">
      <c r="C1703" s="386" t="s">
        <v>235</v>
      </c>
      <c r="D1703" s="387" t="s">
        <v>235</v>
      </c>
      <c r="E1703" s="390" t="s">
        <v>276</v>
      </c>
      <c r="F1703" s="384" t="s">
        <v>277</v>
      </c>
      <c r="G1703" s="385">
        <v>249975.42</v>
      </c>
    </row>
    <row r="1704" spans="3:7">
      <c r="C1704" s="386" t="s">
        <v>235</v>
      </c>
      <c r="D1704" s="387" t="s">
        <v>235</v>
      </c>
      <c r="E1704" s="390" t="s">
        <v>278</v>
      </c>
      <c r="F1704" s="384" t="s">
        <v>279</v>
      </c>
      <c r="G1704" s="392"/>
    </row>
    <row r="1705" spans="3:7">
      <c r="C1705" s="386" t="s">
        <v>235</v>
      </c>
      <c r="D1705" s="387" t="s">
        <v>235</v>
      </c>
      <c r="E1705" s="391" t="s">
        <v>280</v>
      </c>
      <c r="F1705" s="384" t="s">
        <v>281</v>
      </c>
      <c r="G1705" s="385">
        <v>249975.42</v>
      </c>
    </row>
    <row r="1706" spans="3:7">
      <c r="C1706" s="386" t="s">
        <v>235</v>
      </c>
      <c r="D1706" s="387" t="s">
        <v>235</v>
      </c>
      <c r="E1706" s="390" t="s">
        <v>282</v>
      </c>
      <c r="F1706" s="384" t="s">
        <v>283</v>
      </c>
      <c r="G1706" s="385">
        <v>23069.9</v>
      </c>
    </row>
    <row r="1707" spans="3:7">
      <c r="C1707" s="386" t="s">
        <v>235</v>
      </c>
      <c r="D1707" s="387" t="s">
        <v>235</v>
      </c>
      <c r="E1707" s="390" t="s">
        <v>284</v>
      </c>
      <c r="F1707" s="384" t="s">
        <v>285</v>
      </c>
      <c r="G1707" s="392"/>
    </row>
    <row r="1708" spans="3:7">
      <c r="C1708" s="386" t="s">
        <v>235</v>
      </c>
      <c r="D1708" s="387" t="s">
        <v>235</v>
      </c>
      <c r="E1708" s="391" t="s">
        <v>286</v>
      </c>
      <c r="F1708" s="384" t="s">
        <v>287</v>
      </c>
      <c r="G1708" s="385">
        <v>23069.9</v>
      </c>
    </row>
    <row r="1709" spans="3:7">
      <c r="C1709" s="386" t="s">
        <v>235</v>
      </c>
      <c r="D1709" s="387" t="s">
        <v>235</v>
      </c>
      <c r="E1709" s="383" t="s">
        <v>288</v>
      </c>
      <c r="F1709" s="384" t="s">
        <v>289</v>
      </c>
      <c r="G1709" s="385">
        <v>578977.47</v>
      </c>
    </row>
    <row r="1710" spans="3:7">
      <c r="C1710" s="386" t="s">
        <v>235</v>
      </c>
      <c r="D1710" s="387" t="s">
        <v>235</v>
      </c>
      <c r="E1710" s="386" t="s">
        <v>290</v>
      </c>
      <c r="F1710" s="387" t="s">
        <v>291</v>
      </c>
      <c r="G1710" s="385">
        <v>3654965.3</v>
      </c>
    </row>
    <row r="1711" spans="3:7">
      <c r="C1711" s="386" t="s">
        <v>235</v>
      </c>
      <c r="D1711" s="387" t="s">
        <v>235</v>
      </c>
      <c r="E1711" s="391" t="s">
        <v>292</v>
      </c>
      <c r="F1711" s="384" t="s">
        <v>293</v>
      </c>
      <c r="G1711" s="385">
        <v>13540.04</v>
      </c>
    </row>
    <row r="1712" spans="3:7">
      <c r="C1712" s="386" t="s">
        <v>235</v>
      </c>
      <c r="D1712" s="387" t="s">
        <v>235</v>
      </c>
      <c r="E1712" s="391" t="s">
        <v>294</v>
      </c>
      <c r="F1712" s="384" t="s">
        <v>295</v>
      </c>
      <c r="G1712" s="385">
        <v>13262.51</v>
      </c>
    </row>
    <row r="1713" spans="3:7">
      <c r="C1713" s="386" t="s">
        <v>235</v>
      </c>
      <c r="D1713" s="387" t="s">
        <v>235</v>
      </c>
      <c r="E1713" s="391" t="s">
        <v>298</v>
      </c>
      <c r="F1713" s="384" t="s">
        <v>299</v>
      </c>
      <c r="G1713" s="385">
        <v>18320.28</v>
      </c>
    </row>
    <row r="1714" spans="3:7">
      <c r="C1714" s="386" t="s">
        <v>235</v>
      </c>
      <c r="D1714" s="387" t="s">
        <v>235</v>
      </c>
      <c r="E1714" s="391" t="s">
        <v>300</v>
      </c>
      <c r="F1714" s="384" t="s">
        <v>301</v>
      </c>
      <c r="G1714" s="385">
        <v>23698</v>
      </c>
    </row>
    <row r="1715" spans="3:7">
      <c r="C1715" s="386" t="s">
        <v>235</v>
      </c>
      <c r="D1715" s="387" t="s">
        <v>235</v>
      </c>
      <c r="E1715" s="391" t="s">
        <v>302</v>
      </c>
      <c r="F1715" s="384" t="s">
        <v>303</v>
      </c>
      <c r="G1715" s="392"/>
    </row>
    <row r="1716" spans="3:7">
      <c r="C1716" s="386" t="s">
        <v>235</v>
      </c>
      <c r="D1716" s="387" t="s">
        <v>235</v>
      </c>
      <c r="E1716" s="391" t="s">
        <v>304</v>
      </c>
      <c r="F1716" s="384" t="s">
        <v>305</v>
      </c>
      <c r="G1716" s="385">
        <v>7525</v>
      </c>
    </row>
    <row r="1717" spans="3:7">
      <c r="C1717" s="386" t="s">
        <v>235</v>
      </c>
      <c r="D1717" s="387" t="s">
        <v>235</v>
      </c>
      <c r="E1717" s="391" t="s">
        <v>306</v>
      </c>
      <c r="F1717" s="384" t="s">
        <v>307</v>
      </c>
      <c r="G1717" s="385">
        <v>2530</v>
      </c>
    </row>
    <row r="1718" spans="3:7">
      <c r="C1718" s="386" t="s">
        <v>235</v>
      </c>
      <c r="D1718" s="387" t="s">
        <v>235</v>
      </c>
      <c r="E1718" s="391" t="s">
        <v>308</v>
      </c>
      <c r="F1718" s="384" t="s">
        <v>309</v>
      </c>
      <c r="G1718" s="385">
        <v>4120.08</v>
      </c>
    </row>
    <row r="1719" spans="3:7">
      <c r="C1719" s="386" t="s">
        <v>235</v>
      </c>
      <c r="D1719" s="387" t="s">
        <v>235</v>
      </c>
      <c r="E1719" s="391" t="s">
        <v>310</v>
      </c>
      <c r="F1719" s="384" t="s">
        <v>311</v>
      </c>
      <c r="G1719" s="385">
        <v>20122.28</v>
      </c>
    </row>
    <row r="1720" spans="3:7">
      <c r="C1720" s="386" t="s">
        <v>235</v>
      </c>
      <c r="D1720" s="387" t="s">
        <v>235</v>
      </c>
      <c r="E1720" s="391" t="s">
        <v>583</v>
      </c>
      <c r="F1720" s="384" t="s">
        <v>584</v>
      </c>
      <c r="G1720" s="392"/>
    </row>
    <row r="1721" spans="3:7">
      <c r="C1721" s="386" t="s">
        <v>235</v>
      </c>
      <c r="D1721" s="387" t="s">
        <v>235</v>
      </c>
      <c r="E1721" s="383" t="s">
        <v>314</v>
      </c>
      <c r="F1721" s="384" t="s">
        <v>315</v>
      </c>
      <c r="G1721" s="385">
        <v>103118.19</v>
      </c>
    </row>
    <row r="1722" spans="3:7">
      <c r="C1722" s="386" t="s">
        <v>235</v>
      </c>
      <c r="D1722" s="387" t="s">
        <v>235</v>
      </c>
      <c r="E1722" s="386" t="s">
        <v>316</v>
      </c>
      <c r="F1722" s="387" t="s">
        <v>315</v>
      </c>
      <c r="G1722" s="385">
        <v>103118.19</v>
      </c>
    </row>
    <row r="1723" spans="3:7">
      <c r="C1723" s="386" t="s">
        <v>235</v>
      </c>
      <c r="D1723" s="387" t="s">
        <v>235</v>
      </c>
      <c r="E1723" s="383" t="s">
        <v>654</v>
      </c>
      <c r="F1723" s="384" t="s">
        <v>655</v>
      </c>
      <c r="G1723" s="392"/>
    </row>
    <row r="1724" spans="3:7">
      <c r="C1724" s="386" t="s">
        <v>235</v>
      </c>
      <c r="D1724" s="387" t="s">
        <v>235</v>
      </c>
      <c r="E1724" s="383" t="s">
        <v>439</v>
      </c>
      <c r="F1724" s="384" t="s">
        <v>440</v>
      </c>
      <c r="G1724" s="392"/>
    </row>
    <row r="1725" spans="3:7">
      <c r="C1725" s="386" t="s">
        <v>235</v>
      </c>
      <c r="D1725" s="387" t="s">
        <v>235</v>
      </c>
      <c r="E1725" s="383" t="s">
        <v>587</v>
      </c>
      <c r="F1725" s="384" t="s">
        <v>588</v>
      </c>
      <c r="G1725" s="385">
        <v>-13000</v>
      </c>
    </row>
    <row r="1726" spans="3:7">
      <c r="C1726" s="386" t="s">
        <v>235</v>
      </c>
      <c r="D1726" s="387" t="s">
        <v>235</v>
      </c>
      <c r="E1726" s="383" t="s">
        <v>317</v>
      </c>
      <c r="F1726" s="384" t="s">
        <v>318</v>
      </c>
      <c r="G1726" s="385">
        <v>3144170</v>
      </c>
    </row>
    <row r="1727" spans="3:7">
      <c r="C1727" s="386" t="s">
        <v>235</v>
      </c>
      <c r="D1727" s="387" t="s">
        <v>235</v>
      </c>
      <c r="E1727" s="383" t="s">
        <v>589</v>
      </c>
      <c r="F1727" s="384" t="s">
        <v>590</v>
      </c>
      <c r="G1727" s="392"/>
    </row>
    <row r="1728" spans="3:7">
      <c r="C1728" s="386" t="s">
        <v>235</v>
      </c>
      <c r="D1728" s="387" t="s">
        <v>235</v>
      </c>
      <c r="E1728" s="383" t="s">
        <v>319</v>
      </c>
      <c r="F1728" s="384" t="s">
        <v>320</v>
      </c>
      <c r="G1728" s="385">
        <v>220924.84</v>
      </c>
    </row>
    <row r="1729" spans="3:7">
      <c r="C1729" s="386" t="s">
        <v>235</v>
      </c>
      <c r="D1729" s="387" t="s">
        <v>235</v>
      </c>
      <c r="E1729" s="383" t="s">
        <v>703</v>
      </c>
      <c r="F1729" s="384" t="s">
        <v>704</v>
      </c>
      <c r="G1729" s="385">
        <v>8213.52</v>
      </c>
    </row>
    <row r="1730" spans="3:7">
      <c r="C1730" s="386" t="s">
        <v>235</v>
      </c>
      <c r="D1730" s="387" t="s">
        <v>235</v>
      </c>
      <c r="E1730" s="383" t="s">
        <v>705</v>
      </c>
      <c r="F1730" s="384" t="s">
        <v>706</v>
      </c>
      <c r="G1730" s="392"/>
    </row>
    <row r="1731" spans="3:7">
      <c r="C1731" s="386" t="s">
        <v>235</v>
      </c>
      <c r="D1731" s="387" t="s">
        <v>235</v>
      </c>
      <c r="E1731" s="383" t="s">
        <v>707</v>
      </c>
      <c r="F1731" s="384" t="s">
        <v>708</v>
      </c>
      <c r="G1731" s="392"/>
    </row>
    <row r="1732" spans="3:7">
      <c r="C1732" s="386" t="s">
        <v>235</v>
      </c>
      <c r="D1732" s="387" t="s">
        <v>235</v>
      </c>
      <c r="E1732" s="386" t="s">
        <v>321</v>
      </c>
      <c r="F1732" s="387" t="s">
        <v>322</v>
      </c>
      <c r="G1732" s="385">
        <v>3360308.36</v>
      </c>
    </row>
    <row r="1733" spans="3:7">
      <c r="C1733" s="386" t="s">
        <v>235</v>
      </c>
      <c r="D1733" s="387" t="s">
        <v>235</v>
      </c>
      <c r="E1733" s="391" t="s">
        <v>323</v>
      </c>
      <c r="F1733" s="384" t="s">
        <v>324</v>
      </c>
      <c r="G1733" s="385">
        <v>7147.71</v>
      </c>
    </row>
    <row r="1734" spans="3:7">
      <c r="C1734" s="386" t="s">
        <v>235</v>
      </c>
      <c r="D1734" s="387" t="s">
        <v>235</v>
      </c>
      <c r="E1734" s="391" t="s">
        <v>435</v>
      </c>
      <c r="F1734" s="384" t="s">
        <v>436</v>
      </c>
      <c r="G1734" s="392"/>
    </row>
    <row r="1735" spans="3:7">
      <c r="C1735" s="386" t="s">
        <v>235</v>
      </c>
      <c r="D1735" s="387" t="s">
        <v>235</v>
      </c>
      <c r="E1735" s="391" t="s">
        <v>325</v>
      </c>
      <c r="F1735" s="384" t="s">
        <v>326</v>
      </c>
      <c r="G1735" s="392"/>
    </row>
    <row r="1736" spans="3:7">
      <c r="C1736" s="386" t="s">
        <v>235</v>
      </c>
      <c r="D1736" s="387" t="s">
        <v>235</v>
      </c>
      <c r="E1736" s="391" t="s">
        <v>415</v>
      </c>
      <c r="F1736" s="384" t="s">
        <v>416</v>
      </c>
      <c r="G1736" s="385">
        <v>150.68</v>
      </c>
    </row>
    <row r="1737" spans="3:7">
      <c r="C1737" s="386" t="s">
        <v>235</v>
      </c>
      <c r="D1737" s="387" t="s">
        <v>235</v>
      </c>
      <c r="E1737" s="391" t="s">
        <v>385</v>
      </c>
      <c r="F1737" s="384" t="s">
        <v>386</v>
      </c>
      <c r="G1737" s="385">
        <v>4368.28</v>
      </c>
    </row>
    <row r="1738" spans="3:7">
      <c r="C1738" s="386" t="s">
        <v>235</v>
      </c>
      <c r="D1738" s="387" t="s">
        <v>235</v>
      </c>
      <c r="E1738" s="391" t="s">
        <v>475</v>
      </c>
      <c r="F1738" s="384" t="s">
        <v>476</v>
      </c>
      <c r="G1738" s="392"/>
    </row>
    <row r="1739" spans="3:7">
      <c r="C1739" s="386" t="s">
        <v>235</v>
      </c>
      <c r="D1739" s="387" t="s">
        <v>235</v>
      </c>
      <c r="E1739" s="391" t="s">
        <v>381</v>
      </c>
      <c r="F1739" s="384" t="s">
        <v>382</v>
      </c>
      <c r="G1739" s="385">
        <v>645.04999999999995</v>
      </c>
    </row>
    <row r="1740" spans="3:7">
      <c r="C1740" s="386" t="s">
        <v>235</v>
      </c>
      <c r="D1740" s="387" t="s">
        <v>235</v>
      </c>
      <c r="E1740" s="391" t="s">
        <v>327</v>
      </c>
      <c r="F1740" s="384" t="s">
        <v>328</v>
      </c>
      <c r="G1740" s="392"/>
    </row>
    <row r="1741" spans="3:7">
      <c r="C1741" s="386" t="s">
        <v>235</v>
      </c>
      <c r="D1741" s="387" t="s">
        <v>235</v>
      </c>
      <c r="E1741" s="391" t="s">
        <v>395</v>
      </c>
      <c r="F1741" s="384" t="s">
        <v>396</v>
      </c>
      <c r="G1741" s="392"/>
    </row>
    <row r="1742" spans="3:7">
      <c r="C1742" s="386" t="s">
        <v>235</v>
      </c>
      <c r="D1742" s="387" t="s">
        <v>235</v>
      </c>
      <c r="E1742" s="391" t="s">
        <v>709</v>
      </c>
      <c r="F1742" s="384" t="s">
        <v>710</v>
      </c>
      <c r="G1742" s="392"/>
    </row>
    <row r="1743" spans="3:7">
      <c r="C1743" s="386" t="s">
        <v>235</v>
      </c>
      <c r="D1743" s="387" t="s">
        <v>235</v>
      </c>
      <c r="E1743" s="391" t="s">
        <v>461</v>
      </c>
      <c r="F1743" s="384" t="s">
        <v>462</v>
      </c>
      <c r="G1743" s="392"/>
    </row>
    <row r="1744" spans="3:7">
      <c r="C1744" s="386" t="s">
        <v>235</v>
      </c>
      <c r="D1744" s="387" t="s">
        <v>235</v>
      </c>
      <c r="E1744" s="391" t="s">
        <v>493</v>
      </c>
      <c r="F1744" s="384" t="s">
        <v>494</v>
      </c>
      <c r="G1744" s="392"/>
    </row>
    <row r="1745" spans="3:7">
      <c r="C1745" s="386" t="s">
        <v>235</v>
      </c>
      <c r="D1745" s="387" t="s">
        <v>235</v>
      </c>
      <c r="E1745" s="391" t="s">
        <v>329</v>
      </c>
      <c r="F1745" s="384" t="s">
        <v>330</v>
      </c>
      <c r="G1745" s="392"/>
    </row>
    <row r="1746" spans="3:7">
      <c r="C1746" s="386" t="s">
        <v>235</v>
      </c>
      <c r="D1746" s="387" t="s">
        <v>235</v>
      </c>
      <c r="E1746" s="383" t="s">
        <v>331</v>
      </c>
      <c r="F1746" s="384" t="s">
        <v>332</v>
      </c>
      <c r="G1746" s="385">
        <v>12311.72</v>
      </c>
    </row>
    <row r="1747" spans="3:7">
      <c r="C1747" s="386" t="s">
        <v>235</v>
      </c>
      <c r="D1747" s="387" t="s">
        <v>235</v>
      </c>
      <c r="E1747" s="391" t="s">
        <v>441</v>
      </c>
      <c r="F1747" s="384" t="s">
        <v>442</v>
      </c>
      <c r="G1747" s="392"/>
    </row>
    <row r="1748" spans="3:7">
      <c r="C1748" s="386" t="s">
        <v>235</v>
      </c>
      <c r="D1748" s="387" t="s">
        <v>235</v>
      </c>
      <c r="E1748" s="391" t="s">
        <v>333</v>
      </c>
      <c r="F1748" s="384" t="s">
        <v>334</v>
      </c>
      <c r="G1748" s="392"/>
    </row>
    <row r="1749" spans="3:7">
      <c r="C1749" s="386" t="s">
        <v>235</v>
      </c>
      <c r="D1749" s="387" t="s">
        <v>235</v>
      </c>
      <c r="E1749" s="391" t="s">
        <v>711</v>
      </c>
      <c r="F1749" s="384" t="s">
        <v>712</v>
      </c>
      <c r="G1749" s="385">
        <v>105600</v>
      </c>
    </row>
    <row r="1750" spans="3:7">
      <c r="C1750" s="386" t="s">
        <v>235</v>
      </c>
      <c r="D1750" s="387" t="s">
        <v>235</v>
      </c>
      <c r="E1750" s="391" t="s">
        <v>399</v>
      </c>
      <c r="F1750" s="384" t="s">
        <v>400</v>
      </c>
      <c r="G1750" s="385">
        <v>4152</v>
      </c>
    </row>
    <row r="1751" spans="3:7">
      <c r="C1751" s="386" t="s">
        <v>235</v>
      </c>
      <c r="D1751" s="387" t="s">
        <v>235</v>
      </c>
      <c r="E1751" s="391" t="s">
        <v>405</v>
      </c>
      <c r="F1751" s="384" t="s">
        <v>406</v>
      </c>
      <c r="G1751" s="392"/>
    </row>
    <row r="1752" spans="3:7">
      <c r="C1752" s="386" t="s">
        <v>235</v>
      </c>
      <c r="D1752" s="387" t="s">
        <v>235</v>
      </c>
      <c r="E1752" s="391" t="s">
        <v>713</v>
      </c>
      <c r="F1752" s="384" t="s">
        <v>714</v>
      </c>
      <c r="G1752" s="392"/>
    </row>
    <row r="1753" spans="3:7">
      <c r="C1753" s="386" t="s">
        <v>235</v>
      </c>
      <c r="D1753" s="387" t="s">
        <v>235</v>
      </c>
      <c r="E1753" s="391" t="s">
        <v>401</v>
      </c>
      <c r="F1753" s="384" t="s">
        <v>402</v>
      </c>
      <c r="G1753" s="392"/>
    </row>
    <row r="1754" spans="3:7">
      <c r="C1754" s="386" t="s">
        <v>235</v>
      </c>
      <c r="D1754" s="387" t="s">
        <v>235</v>
      </c>
      <c r="E1754" s="383" t="s">
        <v>335</v>
      </c>
      <c r="F1754" s="384" t="s">
        <v>336</v>
      </c>
      <c r="G1754" s="385">
        <v>109752</v>
      </c>
    </row>
    <row r="1755" spans="3:7">
      <c r="C1755" s="386" t="s">
        <v>235</v>
      </c>
      <c r="D1755" s="387" t="s">
        <v>235</v>
      </c>
      <c r="E1755" s="386" t="s">
        <v>337</v>
      </c>
      <c r="F1755" s="387" t="s">
        <v>338</v>
      </c>
      <c r="G1755" s="385">
        <v>122063.72</v>
      </c>
    </row>
    <row r="1756" spans="3:7">
      <c r="C1756" s="386" t="s">
        <v>235</v>
      </c>
      <c r="D1756" s="387" t="s">
        <v>235</v>
      </c>
      <c r="E1756" s="383" t="s">
        <v>339</v>
      </c>
      <c r="F1756" s="384" t="s">
        <v>340</v>
      </c>
      <c r="G1756" s="385">
        <v>345</v>
      </c>
    </row>
    <row r="1757" spans="3:7">
      <c r="C1757" s="386" t="s">
        <v>235</v>
      </c>
      <c r="D1757" s="387" t="s">
        <v>235</v>
      </c>
      <c r="E1757" s="383" t="s">
        <v>341</v>
      </c>
      <c r="F1757" s="384" t="s">
        <v>342</v>
      </c>
      <c r="G1757" s="385">
        <v>11290.68</v>
      </c>
    </row>
    <row r="1758" spans="3:7">
      <c r="C1758" s="386" t="s">
        <v>235</v>
      </c>
      <c r="D1758" s="387" t="s">
        <v>235</v>
      </c>
      <c r="E1758" s="383" t="s">
        <v>627</v>
      </c>
      <c r="F1758" s="384" t="s">
        <v>628</v>
      </c>
      <c r="G1758" s="385">
        <v>573.24</v>
      </c>
    </row>
    <row r="1759" spans="3:7">
      <c r="C1759" s="386" t="s">
        <v>235</v>
      </c>
      <c r="D1759" s="387" t="s">
        <v>235</v>
      </c>
      <c r="E1759" s="383" t="s">
        <v>343</v>
      </c>
      <c r="F1759" s="384" t="s">
        <v>344</v>
      </c>
      <c r="G1759" s="385">
        <v>12040.92</v>
      </c>
    </row>
    <row r="1760" spans="3:7">
      <c r="C1760" s="386" t="s">
        <v>235</v>
      </c>
      <c r="D1760" s="387" t="s">
        <v>235</v>
      </c>
      <c r="E1760" s="383" t="s">
        <v>345</v>
      </c>
      <c r="F1760" s="384" t="s">
        <v>346</v>
      </c>
      <c r="G1760" s="385">
        <v>850</v>
      </c>
    </row>
    <row r="1761" spans="3:7">
      <c r="C1761" s="386" t="s">
        <v>235</v>
      </c>
      <c r="D1761" s="387" t="s">
        <v>235</v>
      </c>
      <c r="E1761" s="383" t="s">
        <v>347</v>
      </c>
      <c r="F1761" s="384" t="s">
        <v>348</v>
      </c>
      <c r="G1761" s="392"/>
    </row>
    <row r="1762" spans="3:7">
      <c r="C1762" s="386" t="s">
        <v>235</v>
      </c>
      <c r="D1762" s="387" t="s">
        <v>235</v>
      </c>
      <c r="E1762" s="383" t="s">
        <v>377</v>
      </c>
      <c r="F1762" s="384" t="s">
        <v>378</v>
      </c>
      <c r="G1762" s="385">
        <v>350</v>
      </c>
    </row>
    <row r="1763" spans="3:7">
      <c r="C1763" s="386" t="s">
        <v>235</v>
      </c>
      <c r="D1763" s="387" t="s">
        <v>235</v>
      </c>
      <c r="E1763" s="386" t="s">
        <v>349</v>
      </c>
      <c r="F1763" s="387" t="s">
        <v>350</v>
      </c>
      <c r="G1763" s="385">
        <v>25449.84</v>
      </c>
    </row>
    <row r="1764" spans="3:7">
      <c r="C1764" s="386" t="s">
        <v>235</v>
      </c>
      <c r="D1764" s="387" t="s">
        <v>235</v>
      </c>
      <c r="E1764" s="391" t="s">
        <v>599</v>
      </c>
      <c r="F1764" s="384" t="s">
        <v>600</v>
      </c>
      <c r="G1764" s="385">
        <v>820241.76</v>
      </c>
    </row>
    <row r="1765" spans="3:7">
      <c r="C1765" s="386" t="s">
        <v>235</v>
      </c>
      <c r="D1765" s="387" t="s">
        <v>235</v>
      </c>
      <c r="E1765" s="391" t="s">
        <v>375</v>
      </c>
      <c r="F1765" s="384" t="s">
        <v>376</v>
      </c>
      <c r="G1765" s="385">
        <v>250</v>
      </c>
    </row>
    <row r="1766" spans="3:7">
      <c r="C1766" s="386" t="s">
        <v>235</v>
      </c>
      <c r="D1766" s="387" t="s">
        <v>235</v>
      </c>
      <c r="E1766" s="391" t="s">
        <v>417</v>
      </c>
      <c r="F1766" s="384" t="s">
        <v>418</v>
      </c>
      <c r="G1766" s="385">
        <v>600</v>
      </c>
    </row>
    <row r="1767" spans="3:7">
      <c r="C1767" s="386" t="s">
        <v>235</v>
      </c>
      <c r="D1767" s="387" t="s">
        <v>235</v>
      </c>
      <c r="E1767" s="391" t="s">
        <v>353</v>
      </c>
      <c r="F1767" s="384" t="s">
        <v>354</v>
      </c>
      <c r="G1767" s="385">
        <v>13355.64</v>
      </c>
    </row>
    <row r="1768" spans="3:7">
      <c r="C1768" s="386" t="s">
        <v>235</v>
      </c>
      <c r="D1768" s="387" t="s">
        <v>235</v>
      </c>
      <c r="E1768" s="391" t="s">
        <v>601</v>
      </c>
      <c r="F1768" s="384" t="s">
        <v>602</v>
      </c>
      <c r="G1768" s="385">
        <v>214.44</v>
      </c>
    </row>
    <row r="1769" spans="3:7">
      <c r="C1769" s="386" t="s">
        <v>235</v>
      </c>
      <c r="D1769" s="387" t="s">
        <v>235</v>
      </c>
      <c r="E1769" s="383" t="s">
        <v>357</v>
      </c>
      <c r="F1769" s="384" t="s">
        <v>358</v>
      </c>
      <c r="G1769" s="385">
        <v>834661.84</v>
      </c>
    </row>
    <row r="1770" spans="3:7">
      <c r="C1770" s="386" t="s">
        <v>235</v>
      </c>
      <c r="D1770" s="387" t="s">
        <v>235</v>
      </c>
      <c r="E1770" s="391" t="s">
        <v>359</v>
      </c>
      <c r="F1770" s="384" t="s">
        <v>360</v>
      </c>
      <c r="G1770" s="392"/>
    </row>
    <row r="1771" spans="3:7">
      <c r="C1771" s="386" t="s">
        <v>235</v>
      </c>
      <c r="D1771" s="387" t="s">
        <v>235</v>
      </c>
      <c r="E1771" s="391" t="s">
        <v>361</v>
      </c>
      <c r="F1771" s="384" t="s">
        <v>362</v>
      </c>
      <c r="G1771" s="385">
        <v>1564.7</v>
      </c>
    </row>
    <row r="1772" spans="3:7">
      <c r="C1772" s="386" t="s">
        <v>235</v>
      </c>
      <c r="D1772" s="387" t="s">
        <v>235</v>
      </c>
      <c r="E1772" s="391" t="s">
        <v>419</v>
      </c>
      <c r="F1772" s="384" t="s">
        <v>420</v>
      </c>
      <c r="G1772" s="392"/>
    </row>
    <row r="1773" spans="3:7">
      <c r="C1773" s="386" t="s">
        <v>235</v>
      </c>
      <c r="D1773" s="387" t="s">
        <v>235</v>
      </c>
      <c r="E1773" s="383" t="s">
        <v>363</v>
      </c>
      <c r="F1773" s="384" t="s">
        <v>364</v>
      </c>
      <c r="G1773" s="385">
        <v>1564.7</v>
      </c>
    </row>
    <row r="1774" spans="3:7">
      <c r="C1774" s="386" t="s">
        <v>235</v>
      </c>
      <c r="D1774" s="387" t="s">
        <v>235</v>
      </c>
      <c r="E1774" s="391" t="s">
        <v>407</v>
      </c>
      <c r="F1774" s="384" t="s">
        <v>408</v>
      </c>
      <c r="G1774" s="385">
        <v>1063228.98</v>
      </c>
    </row>
    <row r="1775" spans="3:7">
      <c r="C1775" s="386" t="s">
        <v>235</v>
      </c>
      <c r="D1775" s="387" t="s">
        <v>235</v>
      </c>
      <c r="E1775" s="391" t="s">
        <v>365</v>
      </c>
      <c r="F1775" s="384" t="s">
        <v>366</v>
      </c>
      <c r="G1775" s="385">
        <v>1232</v>
      </c>
    </row>
    <row r="1776" spans="3:7">
      <c r="C1776" s="386" t="s">
        <v>235</v>
      </c>
      <c r="D1776" s="387" t="s">
        <v>235</v>
      </c>
      <c r="E1776" s="383" t="s">
        <v>367</v>
      </c>
      <c r="F1776" s="384" t="s">
        <v>368</v>
      </c>
      <c r="G1776" s="385">
        <v>1064460.98</v>
      </c>
    </row>
    <row r="1777" spans="3:7">
      <c r="C1777" s="386" t="s">
        <v>235</v>
      </c>
      <c r="D1777" s="387" t="s">
        <v>235</v>
      </c>
      <c r="E1777" s="386" t="s">
        <v>369</v>
      </c>
      <c r="F1777" s="387" t="s">
        <v>370</v>
      </c>
      <c r="G1777" s="385">
        <v>1900687.52</v>
      </c>
    </row>
    <row r="1778" spans="3:7">
      <c r="C1778" s="386" t="s">
        <v>235</v>
      </c>
      <c r="D1778" s="387" t="s">
        <v>235</v>
      </c>
      <c r="E1778" s="383" t="s">
        <v>371</v>
      </c>
      <c r="F1778" s="384" t="s">
        <v>372</v>
      </c>
      <c r="G1778" s="385">
        <v>-74816</v>
      </c>
    </row>
    <row r="1779" spans="3:7">
      <c r="C1779" s="386" t="s">
        <v>235</v>
      </c>
      <c r="D1779" s="387" t="s">
        <v>235</v>
      </c>
      <c r="E1779" s="386" t="s">
        <v>373</v>
      </c>
      <c r="F1779" s="387" t="s">
        <v>374</v>
      </c>
      <c r="G1779" s="385">
        <v>-74816</v>
      </c>
    </row>
    <row r="1780" spans="3:7">
      <c r="C1780" s="386" t="s">
        <v>235</v>
      </c>
      <c r="D1780" s="387" t="s">
        <v>235</v>
      </c>
      <c r="E1780" s="381" t="s">
        <v>240</v>
      </c>
      <c r="F1780" s="382" t="s">
        <v>241</v>
      </c>
      <c r="G1780" s="385">
        <v>9091776.9299999997</v>
      </c>
    </row>
    <row r="1781" spans="3:7">
      <c r="C1781" s="386" t="s">
        <v>235</v>
      </c>
      <c r="D1781" s="387" t="s">
        <v>235</v>
      </c>
      <c r="E1781" s="388" t="s">
        <v>242</v>
      </c>
      <c r="F1781" s="389" t="s">
        <v>243</v>
      </c>
      <c r="G1781" s="385">
        <v>9091776.9299999997</v>
      </c>
    </row>
    <row r="1782" spans="3:7">
      <c r="C1782" s="386" t="s">
        <v>715</v>
      </c>
      <c r="D1782" s="387" t="s">
        <v>716</v>
      </c>
      <c r="E1782" s="390" t="s">
        <v>244</v>
      </c>
      <c r="F1782" s="384" t="s">
        <v>245</v>
      </c>
      <c r="G1782" s="385">
        <v>731520.89</v>
      </c>
    </row>
    <row r="1783" spans="3:7">
      <c r="C1783" s="386" t="s">
        <v>235</v>
      </c>
      <c r="D1783" s="387" t="s">
        <v>235</v>
      </c>
      <c r="E1783" s="390" t="s">
        <v>246</v>
      </c>
      <c r="F1783" s="384" t="s">
        <v>247</v>
      </c>
      <c r="G1783" s="392"/>
    </row>
    <row r="1784" spans="3:7">
      <c r="C1784" s="386" t="s">
        <v>235</v>
      </c>
      <c r="D1784" s="387" t="s">
        <v>235</v>
      </c>
      <c r="E1784" s="390" t="s">
        <v>421</v>
      </c>
      <c r="F1784" s="384" t="s">
        <v>422</v>
      </c>
      <c r="G1784" s="385">
        <v>1165346.8899999999</v>
      </c>
    </row>
    <row r="1785" spans="3:7">
      <c r="C1785" s="386" t="s">
        <v>235</v>
      </c>
      <c r="D1785" s="387" t="s">
        <v>235</v>
      </c>
      <c r="E1785" s="391" t="s">
        <v>248</v>
      </c>
      <c r="F1785" s="384" t="s">
        <v>249</v>
      </c>
      <c r="G1785" s="385">
        <v>1896867.78</v>
      </c>
    </row>
    <row r="1786" spans="3:7">
      <c r="C1786" s="386" t="s">
        <v>235</v>
      </c>
      <c r="D1786" s="387" t="s">
        <v>235</v>
      </c>
      <c r="E1786" s="390" t="s">
        <v>423</v>
      </c>
      <c r="F1786" s="384" t="s">
        <v>424</v>
      </c>
      <c r="G1786" s="385">
        <v>50262.84</v>
      </c>
    </row>
    <row r="1787" spans="3:7">
      <c r="C1787" s="386" t="s">
        <v>235</v>
      </c>
      <c r="D1787" s="387" t="s">
        <v>235</v>
      </c>
      <c r="E1787" s="391" t="s">
        <v>250</v>
      </c>
      <c r="F1787" s="384" t="s">
        <v>251</v>
      </c>
      <c r="G1787" s="385">
        <v>50262.84</v>
      </c>
    </row>
    <row r="1788" spans="3:7">
      <c r="C1788" s="386" t="s">
        <v>235</v>
      </c>
      <c r="D1788" s="387" t="s">
        <v>235</v>
      </c>
      <c r="E1788" s="390" t="s">
        <v>254</v>
      </c>
      <c r="F1788" s="384" t="s">
        <v>255</v>
      </c>
      <c r="G1788" s="392"/>
    </row>
    <row r="1789" spans="3:7">
      <c r="C1789" s="386" t="s">
        <v>235</v>
      </c>
      <c r="D1789" s="387" t="s">
        <v>235</v>
      </c>
      <c r="E1789" s="390" t="s">
        <v>403</v>
      </c>
      <c r="F1789" s="384" t="s">
        <v>404</v>
      </c>
      <c r="G1789" s="392"/>
    </row>
    <row r="1790" spans="3:7">
      <c r="C1790" s="386" t="s">
        <v>235</v>
      </c>
      <c r="D1790" s="387" t="s">
        <v>235</v>
      </c>
      <c r="E1790" s="390" t="s">
        <v>256</v>
      </c>
      <c r="F1790" s="384" t="s">
        <v>257</v>
      </c>
      <c r="G1790" s="392"/>
    </row>
    <row r="1791" spans="3:7">
      <c r="C1791" s="386" t="s">
        <v>235</v>
      </c>
      <c r="D1791" s="387" t="s">
        <v>235</v>
      </c>
      <c r="E1791" s="390" t="s">
        <v>379</v>
      </c>
      <c r="F1791" s="384" t="s">
        <v>255</v>
      </c>
      <c r="G1791" s="392"/>
    </row>
    <row r="1792" spans="3:7">
      <c r="C1792" s="386" t="s">
        <v>235</v>
      </c>
      <c r="D1792" s="387" t="s">
        <v>235</v>
      </c>
      <c r="E1792" s="391" t="s">
        <v>258</v>
      </c>
      <c r="F1792" s="384" t="s">
        <v>259</v>
      </c>
      <c r="G1792" s="392"/>
    </row>
    <row r="1793" spans="3:7">
      <c r="C1793" s="386" t="s">
        <v>235</v>
      </c>
      <c r="D1793" s="387" t="s">
        <v>235</v>
      </c>
      <c r="E1793" s="383" t="s">
        <v>260</v>
      </c>
      <c r="F1793" s="384" t="s">
        <v>261</v>
      </c>
      <c r="G1793" s="385">
        <v>1947130.62</v>
      </c>
    </row>
    <row r="1794" spans="3:7">
      <c r="C1794" s="386" t="s">
        <v>235</v>
      </c>
      <c r="D1794" s="387" t="s">
        <v>235</v>
      </c>
      <c r="E1794" s="390" t="s">
        <v>262</v>
      </c>
      <c r="F1794" s="384" t="s">
        <v>263</v>
      </c>
      <c r="G1794" s="385">
        <v>297428.90000000002</v>
      </c>
    </row>
    <row r="1795" spans="3:7">
      <c r="C1795" s="386" t="s">
        <v>235</v>
      </c>
      <c r="D1795" s="387" t="s">
        <v>235</v>
      </c>
      <c r="E1795" s="390" t="s">
        <v>264</v>
      </c>
      <c r="F1795" s="384" t="s">
        <v>265</v>
      </c>
      <c r="G1795" s="385">
        <v>109069.85</v>
      </c>
    </row>
    <row r="1796" spans="3:7">
      <c r="C1796" s="386" t="s">
        <v>235</v>
      </c>
      <c r="D1796" s="387" t="s">
        <v>235</v>
      </c>
      <c r="E1796" s="390" t="s">
        <v>266</v>
      </c>
      <c r="F1796" s="384" t="s">
        <v>267</v>
      </c>
      <c r="G1796" s="385">
        <v>-215673.9</v>
      </c>
    </row>
    <row r="1797" spans="3:7">
      <c r="C1797" s="386" t="s">
        <v>235</v>
      </c>
      <c r="D1797" s="387" t="s">
        <v>235</v>
      </c>
      <c r="E1797" s="390" t="s">
        <v>268</v>
      </c>
      <c r="F1797" s="384" t="s">
        <v>269</v>
      </c>
      <c r="G1797" s="392"/>
    </row>
    <row r="1798" spans="3:7">
      <c r="C1798" s="386" t="s">
        <v>235</v>
      </c>
      <c r="D1798" s="387" t="s">
        <v>235</v>
      </c>
      <c r="E1798" s="390" t="s">
        <v>270</v>
      </c>
      <c r="F1798" s="384" t="s">
        <v>271</v>
      </c>
      <c r="G1798" s="392"/>
    </row>
    <row r="1799" spans="3:7">
      <c r="C1799" s="386" t="s">
        <v>235</v>
      </c>
      <c r="D1799" s="387" t="s">
        <v>235</v>
      </c>
      <c r="E1799" s="390" t="s">
        <v>272</v>
      </c>
      <c r="F1799" s="384" t="s">
        <v>273</v>
      </c>
      <c r="G1799" s="392"/>
    </row>
    <row r="1800" spans="3:7">
      <c r="C1800" s="386" t="s">
        <v>235</v>
      </c>
      <c r="D1800" s="387" t="s">
        <v>235</v>
      </c>
      <c r="E1800" s="391" t="s">
        <v>274</v>
      </c>
      <c r="F1800" s="384" t="s">
        <v>275</v>
      </c>
      <c r="G1800" s="385">
        <v>190824.85</v>
      </c>
    </row>
    <row r="1801" spans="3:7">
      <c r="C1801" s="386" t="s">
        <v>235</v>
      </c>
      <c r="D1801" s="387" t="s">
        <v>235</v>
      </c>
      <c r="E1801" s="390" t="s">
        <v>276</v>
      </c>
      <c r="F1801" s="384" t="s">
        <v>277</v>
      </c>
      <c r="G1801" s="385">
        <v>103875.99</v>
      </c>
    </row>
    <row r="1802" spans="3:7">
      <c r="C1802" s="386" t="s">
        <v>235</v>
      </c>
      <c r="D1802" s="387" t="s">
        <v>235</v>
      </c>
      <c r="E1802" s="390" t="s">
        <v>278</v>
      </c>
      <c r="F1802" s="384" t="s">
        <v>279</v>
      </c>
      <c r="G1802" s="392"/>
    </row>
    <row r="1803" spans="3:7">
      <c r="C1803" s="386" t="s">
        <v>235</v>
      </c>
      <c r="D1803" s="387" t="s">
        <v>235</v>
      </c>
      <c r="E1803" s="391" t="s">
        <v>280</v>
      </c>
      <c r="F1803" s="384" t="s">
        <v>281</v>
      </c>
      <c r="G1803" s="385">
        <v>103875.99</v>
      </c>
    </row>
    <row r="1804" spans="3:7">
      <c r="C1804" s="386" t="s">
        <v>235</v>
      </c>
      <c r="D1804" s="387" t="s">
        <v>235</v>
      </c>
      <c r="E1804" s="390" t="s">
        <v>282</v>
      </c>
      <c r="F1804" s="384" t="s">
        <v>283</v>
      </c>
      <c r="G1804" s="385">
        <v>14603.49</v>
      </c>
    </row>
    <row r="1805" spans="3:7">
      <c r="C1805" s="386" t="s">
        <v>235</v>
      </c>
      <c r="D1805" s="387" t="s">
        <v>235</v>
      </c>
      <c r="E1805" s="390" t="s">
        <v>284</v>
      </c>
      <c r="F1805" s="384" t="s">
        <v>285</v>
      </c>
      <c r="G1805" s="392"/>
    </row>
    <row r="1806" spans="3:7">
      <c r="C1806" s="386" t="s">
        <v>235</v>
      </c>
      <c r="D1806" s="387" t="s">
        <v>235</v>
      </c>
      <c r="E1806" s="391" t="s">
        <v>286</v>
      </c>
      <c r="F1806" s="384" t="s">
        <v>287</v>
      </c>
      <c r="G1806" s="385">
        <v>14603.49</v>
      </c>
    </row>
    <row r="1807" spans="3:7">
      <c r="C1807" s="386" t="s">
        <v>235</v>
      </c>
      <c r="D1807" s="387" t="s">
        <v>235</v>
      </c>
      <c r="E1807" s="383" t="s">
        <v>288</v>
      </c>
      <c r="F1807" s="384" t="s">
        <v>289</v>
      </c>
      <c r="G1807" s="385">
        <v>309304.33</v>
      </c>
    </row>
    <row r="1808" spans="3:7">
      <c r="C1808" s="386" t="s">
        <v>235</v>
      </c>
      <c r="D1808" s="387" t="s">
        <v>235</v>
      </c>
      <c r="E1808" s="386" t="s">
        <v>290</v>
      </c>
      <c r="F1808" s="387" t="s">
        <v>291</v>
      </c>
      <c r="G1808" s="385">
        <v>2256434.9500000002</v>
      </c>
    </row>
    <row r="1809" spans="3:7">
      <c r="C1809" s="386" t="s">
        <v>235</v>
      </c>
      <c r="D1809" s="387" t="s">
        <v>235</v>
      </c>
      <c r="E1809" s="391" t="s">
        <v>292</v>
      </c>
      <c r="F1809" s="384" t="s">
        <v>293</v>
      </c>
      <c r="G1809" s="392"/>
    </row>
    <row r="1810" spans="3:7">
      <c r="C1810" s="386" t="s">
        <v>235</v>
      </c>
      <c r="D1810" s="387" t="s">
        <v>235</v>
      </c>
      <c r="E1810" s="391" t="s">
        <v>717</v>
      </c>
      <c r="F1810" s="384" t="s">
        <v>718</v>
      </c>
      <c r="G1810" s="392"/>
    </row>
    <row r="1811" spans="3:7">
      <c r="C1811" s="386" t="s">
        <v>235</v>
      </c>
      <c r="D1811" s="387" t="s">
        <v>235</v>
      </c>
      <c r="E1811" s="391" t="s">
        <v>294</v>
      </c>
      <c r="F1811" s="384" t="s">
        <v>295</v>
      </c>
      <c r="G1811" s="385">
        <v>4774</v>
      </c>
    </row>
    <row r="1812" spans="3:7">
      <c r="C1812" s="386" t="s">
        <v>235</v>
      </c>
      <c r="D1812" s="387" t="s">
        <v>235</v>
      </c>
      <c r="E1812" s="391" t="s">
        <v>296</v>
      </c>
      <c r="F1812" s="384" t="s">
        <v>297</v>
      </c>
      <c r="G1812" s="392"/>
    </row>
    <row r="1813" spans="3:7">
      <c r="C1813" s="386" t="s">
        <v>235</v>
      </c>
      <c r="D1813" s="387" t="s">
        <v>235</v>
      </c>
      <c r="E1813" s="391" t="s">
        <v>298</v>
      </c>
      <c r="F1813" s="384" t="s">
        <v>299</v>
      </c>
      <c r="G1813" s="385">
        <v>12954.38</v>
      </c>
    </row>
    <row r="1814" spans="3:7">
      <c r="C1814" s="386" t="s">
        <v>235</v>
      </c>
      <c r="D1814" s="387" t="s">
        <v>235</v>
      </c>
      <c r="E1814" s="391" t="s">
        <v>300</v>
      </c>
      <c r="F1814" s="384" t="s">
        <v>301</v>
      </c>
      <c r="G1814" s="385">
        <v>9950.6</v>
      </c>
    </row>
    <row r="1815" spans="3:7">
      <c r="C1815" s="386" t="s">
        <v>235</v>
      </c>
      <c r="D1815" s="387" t="s">
        <v>235</v>
      </c>
      <c r="E1815" s="391" t="s">
        <v>302</v>
      </c>
      <c r="F1815" s="384" t="s">
        <v>303</v>
      </c>
      <c r="G1815" s="385">
        <v>2580</v>
      </c>
    </row>
    <row r="1816" spans="3:7">
      <c r="C1816" s="386" t="s">
        <v>235</v>
      </c>
      <c r="D1816" s="387" t="s">
        <v>235</v>
      </c>
      <c r="E1816" s="391" t="s">
        <v>304</v>
      </c>
      <c r="F1816" s="384" t="s">
        <v>305</v>
      </c>
      <c r="G1816" s="385">
        <v>6883.1</v>
      </c>
    </row>
    <row r="1817" spans="3:7">
      <c r="C1817" s="386" t="s">
        <v>235</v>
      </c>
      <c r="D1817" s="387" t="s">
        <v>235</v>
      </c>
      <c r="E1817" s="391" t="s">
        <v>306</v>
      </c>
      <c r="F1817" s="384" t="s">
        <v>307</v>
      </c>
      <c r="G1817" s="385">
        <v>1939.6</v>
      </c>
    </row>
    <row r="1818" spans="3:7">
      <c r="C1818" s="386" t="s">
        <v>235</v>
      </c>
      <c r="D1818" s="387" t="s">
        <v>235</v>
      </c>
      <c r="E1818" s="391" t="s">
        <v>308</v>
      </c>
      <c r="F1818" s="384" t="s">
        <v>309</v>
      </c>
      <c r="G1818" s="385">
        <v>802.84</v>
      </c>
    </row>
    <row r="1819" spans="3:7">
      <c r="C1819" s="386" t="s">
        <v>235</v>
      </c>
      <c r="D1819" s="387" t="s">
        <v>235</v>
      </c>
      <c r="E1819" s="391" t="s">
        <v>310</v>
      </c>
      <c r="F1819" s="384" t="s">
        <v>311</v>
      </c>
      <c r="G1819" s="385">
        <v>4507.8</v>
      </c>
    </row>
    <row r="1820" spans="3:7">
      <c r="C1820" s="386" t="s">
        <v>235</v>
      </c>
      <c r="D1820" s="387" t="s">
        <v>235</v>
      </c>
      <c r="E1820" s="391" t="s">
        <v>583</v>
      </c>
      <c r="F1820" s="384" t="s">
        <v>584</v>
      </c>
      <c r="G1820" s="385">
        <v>900</v>
      </c>
    </row>
    <row r="1821" spans="3:7">
      <c r="C1821" s="386" t="s">
        <v>235</v>
      </c>
      <c r="D1821" s="387" t="s">
        <v>235</v>
      </c>
      <c r="E1821" s="391" t="s">
        <v>312</v>
      </c>
      <c r="F1821" s="384" t="s">
        <v>313</v>
      </c>
      <c r="G1821" s="392"/>
    </row>
    <row r="1822" spans="3:7">
      <c r="C1822" s="386" t="s">
        <v>235</v>
      </c>
      <c r="D1822" s="387" t="s">
        <v>235</v>
      </c>
      <c r="E1822" s="391" t="s">
        <v>611</v>
      </c>
      <c r="F1822" s="384" t="s">
        <v>612</v>
      </c>
      <c r="G1822" s="392"/>
    </row>
    <row r="1823" spans="3:7">
      <c r="C1823" s="386" t="s">
        <v>235</v>
      </c>
      <c r="D1823" s="387" t="s">
        <v>235</v>
      </c>
      <c r="E1823" s="383" t="s">
        <v>314</v>
      </c>
      <c r="F1823" s="384" t="s">
        <v>315</v>
      </c>
      <c r="G1823" s="385">
        <v>45292.32</v>
      </c>
    </row>
    <row r="1824" spans="3:7">
      <c r="C1824" s="386" t="s">
        <v>235</v>
      </c>
      <c r="D1824" s="387" t="s">
        <v>235</v>
      </c>
      <c r="E1824" s="386" t="s">
        <v>316</v>
      </c>
      <c r="F1824" s="387" t="s">
        <v>315</v>
      </c>
      <c r="G1824" s="385">
        <v>45292.32</v>
      </c>
    </row>
    <row r="1825" spans="3:7">
      <c r="C1825" s="386" t="s">
        <v>235</v>
      </c>
      <c r="D1825" s="387" t="s">
        <v>235</v>
      </c>
      <c r="E1825" s="383" t="s">
        <v>319</v>
      </c>
      <c r="F1825" s="384" t="s">
        <v>320</v>
      </c>
      <c r="G1825" s="385">
        <v>287186.93</v>
      </c>
    </row>
    <row r="1826" spans="3:7">
      <c r="C1826" s="386" t="s">
        <v>235</v>
      </c>
      <c r="D1826" s="387" t="s">
        <v>235</v>
      </c>
      <c r="E1826" s="386" t="s">
        <v>321</v>
      </c>
      <c r="F1826" s="387" t="s">
        <v>322</v>
      </c>
      <c r="G1826" s="385">
        <v>287186.93</v>
      </c>
    </row>
    <row r="1827" spans="3:7">
      <c r="C1827" s="386" t="s">
        <v>235</v>
      </c>
      <c r="D1827" s="387" t="s">
        <v>235</v>
      </c>
      <c r="E1827" s="391" t="s">
        <v>323</v>
      </c>
      <c r="F1827" s="384" t="s">
        <v>324</v>
      </c>
      <c r="G1827" s="385">
        <v>70100</v>
      </c>
    </row>
    <row r="1828" spans="3:7">
      <c r="C1828" s="386" t="s">
        <v>235</v>
      </c>
      <c r="D1828" s="387" t="s">
        <v>235</v>
      </c>
      <c r="E1828" s="391" t="s">
        <v>435</v>
      </c>
      <c r="F1828" s="384" t="s">
        <v>436</v>
      </c>
      <c r="G1828" s="385">
        <v>45108</v>
      </c>
    </row>
    <row r="1829" spans="3:7">
      <c r="C1829" s="386" t="s">
        <v>235</v>
      </c>
      <c r="D1829" s="387" t="s">
        <v>235</v>
      </c>
      <c r="E1829" s="391" t="s">
        <v>325</v>
      </c>
      <c r="F1829" s="384" t="s">
        <v>326</v>
      </c>
      <c r="G1829" s="392"/>
    </row>
    <row r="1830" spans="3:7">
      <c r="C1830" s="386" t="s">
        <v>235</v>
      </c>
      <c r="D1830" s="387" t="s">
        <v>235</v>
      </c>
      <c r="E1830" s="391" t="s">
        <v>427</v>
      </c>
      <c r="F1830" s="384" t="s">
        <v>428</v>
      </c>
      <c r="G1830" s="392"/>
    </row>
    <row r="1831" spans="3:7">
      <c r="C1831" s="386" t="s">
        <v>235</v>
      </c>
      <c r="D1831" s="387" t="s">
        <v>235</v>
      </c>
      <c r="E1831" s="391" t="s">
        <v>473</v>
      </c>
      <c r="F1831" s="384" t="s">
        <v>474</v>
      </c>
      <c r="G1831" s="392"/>
    </row>
    <row r="1832" spans="3:7">
      <c r="C1832" s="386" t="s">
        <v>235</v>
      </c>
      <c r="D1832" s="387" t="s">
        <v>235</v>
      </c>
      <c r="E1832" s="391" t="s">
        <v>385</v>
      </c>
      <c r="F1832" s="384" t="s">
        <v>386</v>
      </c>
      <c r="G1832" s="385">
        <v>900</v>
      </c>
    </row>
    <row r="1833" spans="3:7">
      <c r="C1833" s="386" t="s">
        <v>235</v>
      </c>
      <c r="D1833" s="387" t="s">
        <v>235</v>
      </c>
      <c r="E1833" s="391" t="s">
        <v>475</v>
      </c>
      <c r="F1833" s="384" t="s">
        <v>476</v>
      </c>
      <c r="G1833" s="392"/>
    </row>
    <row r="1834" spans="3:7">
      <c r="C1834" s="386" t="s">
        <v>235</v>
      </c>
      <c r="D1834" s="387" t="s">
        <v>235</v>
      </c>
      <c r="E1834" s="391" t="s">
        <v>381</v>
      </c>
      <c r="F1834" s="384" t="s">
        <v>382</v>
      </c>
      <c r="G1834" s="392"/>
    </row>
    <row r="1835" spans="3:7">
      <c r="C1835" s="386" t="s">
        <v>235</v>
      </c>
      <c r="D1835" s="387" t="s">
        <v>235</v>
      </c>
      <c r="E1835" s="391" t="s">
        <v>327</v>
      </c>
      <c r="F1835" s="384" t="s">
        <v>328</v>
      </c>
      <c r="G1835" s="392"/>
    </row>
    <row r="1836" spans="3:7">
      <c r="C1836" s="386" t="s">
        <v>235</v>
      </c>
      <c r="D1836" s="387" t="s">
        <v>235</v>
      </c>
      <c r="E1836" s="391" t="s">
        <v>395</v>
      </c>
      <c r="F1836" s="384" t="s">
        <v>396</v>
      </c>
      <c r="G1836" s="385">
        <v>49869.72</v>
      </c>
    </row>
    <row r="1837" spans="3:7">
      <c r="C1837" s="386" t="s">
        <v>235</v>
      </c>
      <c r="D1837" s="387" t="s">
        <v>235</v>
      </c>
      <c r="E1837" s="391" t="s">
        <v>477</v>
      </c>
      <c r="F1837" s="384" t="s">
        <v>478</v>
      </c>
      <c r="G1837" s="392"/>
    </row>
    <row r="1838" spans="3:7">
      <c r="C1838" s="386" t="s">
        <v>235</v>
      </c>
      <c r="D1838" s="387" t="s">
        <v>235</v>
      </c>
      <c r="E1838" s="391" t="s">
        <v>461</v>
      </c>
      <c r="F1838" s="384" t="s">
        <v>462</v>
      </c>
      <c r="G1838" s="385">
        <v>2300.52</v>
      </c>
    </row>
    <row r="1839" spans="3:7">
      <c r="C1839" s="386" t="s">
        <v>235</v>
      </c>
      <c r="D1839" s="387" t="s">
        <v>235</v>
      </c>
      <c r="E1839" s="391" t="s">
        <v>493</v>
      </c>
      <c r="F1839" s="384" t="s">
        <v>494</v>
      </c>
      <c r="G1839" s="392"/>
    </row>
    <row r="1840" spans="3:7">
      <c r="C1840" s="386" t="s">
        <v>235</v>
      </c>
      <c r="D1840" s="387" t="s">
        <v>235</v>
      </c>
      <c r="E1840" s="391" t="s">
        <v>329</v>
      </c>
      <c r="F1840" s="384" t="s">
        <v>330</v>
      </c>
      <c r="G1840" s="392"/>
    </row>
    <row r="1841" spans="3:7">
      <c r="C1841" s="386" t="s">
        <v>235</v>
      </c>
      <c r="D1841" s="387" t="s">
        <v>235</v>
      </c>
      <c r="E1841" s="383" t="s">
        <v>331</v>
      </c>
      <c r="F1841" s="384" t="s">
        <v>332</v>
      </c>
      <c r="G1841" s="385">
        <v>168278.24</v>
      </c>
    </row>
    <row r="1842" spans="3:7">
      <c r="C1842" s="386" t="s">
        <v>235</v>
      </c>
      <c r="D1842" s="387" t="s">
        <v>235</v>
      </c>
      <c r="E1842" s="391" t="s">
        <v>383</v>
      </c>
      <c r="F1842" s="384" t="s">
        <v>384</v>
      </c>
      <c r="G1842" s="385">
        <v>8700</v>
      </c>
    </row>
    <row r="1843" spans="3:7">
      <c r="C1843" s="386" t="s">
        <v>235</v>
      </c>
      <c r="D1843" s="387" t="s">
        <v>235</v>
      </c>
      <c r="E1843" s="391" t="s">
        <v>401</v>
      </c>
      <c r="F1843" s="384" t="s">
        <v>402</v>
      </c>
      <c r="G1843" s="392"/>
    </row>
    <row r="1844" spans="3:7">
      <c r="C1844" s="386" t="s">
        <v>235</v>
      </c>
      <c r="D1844" s="387" t="s">
        <v>235</v>
      </c>
      <c r="E1844" s="383" t="s">
        <v>335</v>
      </c>
      <c r="F1844" s="384" t="s">
        <v>336</v>
      </c>
      <c r="G1844" s="385">
        <v>8700</v>
      </c>
    </row>
    <row r="1845" spans="3:7">
      <c r="C1845" s="386" t="s">
        <v>235</v>
      </c>
      <c r="D1845" s="387" t="s">
        <v>235</v>
      </c>
      <c r="E1845" s="386" t="s">
        <v>337</v>
      </c>
      <c r="F1845" s="387" t="s">
        <v>338</v>
      </c>
      <c r="G1845" s="385">
        <v>176978.24</v>
      </c>
    </row>
    <row r="1846" spans="3:7">
      <c r="C1846" s="386" t="s">
        <v>235</v>
      </c>
      <c r="D1846" s="387" t="s">
        <v>235</v>
      </c>
      <c r="E1846" s="383" t="s">
        <v>339</v>
      </c>
      <c r="F1846" s="384" t="s">
        <v>340</v>
      </c>
      <c r="G1846" s="392"/>
    </row>
    <row r="1847" spans="3:7">
      <c r="C1847" s="386" t="s">
        <v>235</v>
      </c>
      <c r="D1847" s="387" t="s">
        <v>235</v>
      </c>
      <c r="E1847" s="383" t="s">
        <v>341</v>
      </c>
      <c r="F1847" s="384" t="s">
        <v>342</v>
      </c>
      <c r="G1847" s="385">
        <v>2004</v>
      </c>
    </row>
    <row r="1848" spans="3:7">
      <c r="C1848" s="386" t="s">
        <v>235</v>
      </c>
      <c r="D1848" s="387" t="s">
        <v>235</v>
      </c>
      <c r="E1848" s="383" t="s">
        <v>343</v>
      </c>
      <c r="F1848" s="384" t="s">
        <v>344</v>
      </c>
      <c r="G1848" s="385">
        <v>4080</v>
      </c>
    </row>
    <row r="1849" spans="3:7">
      <c r="C1849" s="386" t="s">
        <v>235</v>
      </c>
      <c r="D1849" s="387" t="s">
        <v>235</v>
      </c>
      <c r="E1849" s="383" t="s">
        <v>345</v>
      </c>
      <c r="F1849" s="384" t="s">
        <v>346</v>
      </c>
      <c r="G1849" s="392"/>
    </row>
    <row r="1850" spans="3:7">
      <c r="C1850" s="386" t="s">
        <v>235</v>
      </c>
      <c r="D1850" s="387" t="s">
        <v>235</v>
      </c>
      <c r="E1850" s="383" t="s">
        <v>347</v>
      </c>
      <c r="F1850" s="384" t="s">
        <v>348</v>
      </c>
      <c r="G1850" s="392"/>
    </row>
    <row r="1851" spans="3:7">
      <c r="C1851" s="386" t="s">
        <v>235</v>
      </c>
      <c r="D1851" s="387" t="s">
        <v>235</v>
      </c>
      <c r="E1851" s="386" t="s">
        <v>349</v>
      </c>
      <c r="F1851" s="387" t="s">
        <v>350</v>
      </c>
      <c r="G1851" s="385">
        <v>6084</v>
      </c>
    </row>
    <row r="1852" spans="3:7">
      <c r="C1852" s="386" t="s">
        <v>235</v>
      </c>
      <c r="D1852" s="387" t="s">
        <v>235</v>
      </c>
      <c r="E1852" s="391" t="s">
        <v>375</v>
      </c>
      <c r="F1852" s="384" t="s">
        <v>376</v>
      </c>
      <c r="G1852" s="392"/>
    </row>
    <row r="1853" spans="3:7">
      <c r="C1853" s="386" t="s">
        <v>235</v>
      </c>
      <c r="D1853" s="387" t="s">
        <v>235</v>
      </c>
      <c r="E1853" s="391" t="s">
        <v>353</v>
      </c>
      <c r="F1853" s="384" t="s">
        <v>354</v>
      </c>
      <c r="G1853" s="385">
        <v>2820</v>
      </c>
    </row>
    <row r="1854" spans="3:7">
      <c r="C1854" s="386" t="s">
        <v>235</v>
      </c>
      <c r="D1854" s="387" t="s">
        <v>235</v>
      </c>
      <c r="E1854" s="383" t="s">
        <v>357</v>
      </c>
      <c r="F1854" s="384" t="s">
        <v>358</v>
      </c>
      <c r="G1854" s="385">
        <v>2820</v>
      </c>
    </row>
    <row r="1855" spans="3:7">
      <c r="C1855" s="386" t="s">
        <v>235</v>
      </c>
      <c r="D1855" s="387" t="s">
        <v>235</v>
      </c>
      <c r="E1855" s="391" t="s">
        <v>359</v>
      </c>
      <c r="F1855" s="384" t="s">
        <v>360</v>
      </c>
      <c r="G1855" s="392"/>
    </row>
    <row r="1856" spans="3:7">
      <c r="C1856" s="386" t="s">
        <v>235</v>
      </c>
      <c r="D1856" s="387" t="s">
        <v>235</v>
      </c>
      <c r="E1856" s="391" t="s">
        <v>361</v>
      </c>
      <c r="F1856" s="384" t="s">
        <v>362</v>
      </c>
      <c r="G1856" s="392"/>
    </row>
    <row r="1857" spans="3:7">
      <c r="C1857" s="386" t="s">
        <v>235</v>
      </c>
      <c r="D1857" s="387" t="s">
        <v>235</v>
      </c>
      <c r="E1857" s="383" t="s">
        <v>363</v>
      </c>
      <c r="F1857" s="384" t="s">
        <v>364</v>
      </c>
      <c r="G1857" s="392"/>
    </row>
    <row r="1858" spans="3:7">
      <c r="C1858" s="386" t="s">
        <v>235</v>
      </c>
      <c r="D1858" s="387" t="s">
        <v>235</v>
      </c>
      <c r="E1858" s="391" t="s">
        <v>407</v>
      </c>
      <c r="F1858" s="384" t="s">
        <v>408</v>
      </c>
      <c r="G1858" s="385">
        <v>940</v>
      </c>
    </row>
    <row r="1859" spans="3:7">
      <c r="C1859" s="386" t="s">
        <v>235</v>
      </c>
      <c r="D1859" s="387" t="s">
        <v>235</v>
      </c>
      <c r="E1859" s="391" t="s">
        <v>365</v>
      </c>
      <c r="F1859" s="384" t="s">
        <v>366</v>
      </c>
      <c r="G1859" s="392"/>
    </row>
    <row r="1860" spans="3:7">
      <c r="C1860" s="386" t="s">
        <v>235</v>
      </c>
      <c r="D1860" s="387" t="s">
        <v>235</v>
      </c>
      <c r="E1860" s="383" t="s">
        <v>367</v>
      </c>
      <c r="F1860" s="384" t="s">
        <v>368</v>
      </c>
      <c r="G1860" s="385">
        <v>940</v>
      </c>
    </row>
    <row r="1861" spans="3:7">
      <c r="C1861" s="386" t="s">
        <v>235</v>
      </c>
      <c r="D1861" s="387" t="s">
        <v>235</v>
      </c>
      <c r="E1861" s="386" t="s">
        <v>369</v>
      </c>
      <c r="F1861" s="387" t="s">
        <v>370</v>
      </c>
      <c r="G1861" s="385">
        <v>3760</v>
      </c>
    </row>
    <row r="1862" spans="3:7">
      <c r="C1862" s="386" t="s">
        <v>235</v>
      </c>
      <c r="D1862" s="387" t="s">
        <v>235</v>
      </c>
      <c r="E1862" s="383" t="s">
        <v>719</v>
      </c>
      <c r="F1862" s="384" t="s">
        <v>720</v>
      </c>
      <c r="G1862" s="392"/>
    </row>
    <row r="1863" spans="3:7">
      <c r="C1863" s="386" t="s">
        <v>235</v>
      </c>
      <c r="D1863" s="387" t="s">
        <v>235</v>
      </c>
      <c r="E1863" s="383" t="s">
        <v>443</v>
      </c>
      <c r="F1863" s="384" t="s">
        <v>444</v>
      </c>
      <c r="G1863" s="385">
        <v>-53788.800000000003</v>
      </c>
    </row>
    <row r="1864" spans="3:7">
      <c r="C1864" s="386" t="s">
        <v>235</v>
      </c>
      <c r="D1864" s="387" t="s">
        <v>235</v>
      </c>
      <c r="E1864" s="383" t="s">
        <v>371</v>
      </c>
      <c r="F1864" s="384" t="s">
        <v>372</v>
      </c>
      <c r="G1864" s="392"/>
    </row>
    <row r="1865" spans="3:7">
      <c r="C1865" s="386" t="s">
        <v>235</v>
      </c>
      <c r="D1865" s="387" t="s">
        <v>235</v>
      </c>
      <c r="E1865" s="386" t="s">
        <v>373</v>
      </c>
      <c r="F1865" s="387" t="s">
        <v>374</v>
      </c>
      <c r="G1865" s="385">
        <v>-53788.800000000003</v>
      </c>
    </row>
    <row r="1866" spans="3:7">
      <c r="C1866" s="386" t="s">
        <v>235</v>
      </c>
      <c r="D1866" s="387" t="s">
        <v>235</v>
      </c>
      <c r="E1866" s="381" t="s">
        <v>240</v>
      </c>
      <c r="F1866" s="382" t="s">
        <v>241</v>
      </c>
      <c r="G1866" s="385">
        <v>2721947.64</v>
      </c>
    </row>
    <row r="1867" spans="3:7">
      <c r="C1867" s="386" t="s">
        <v>235</v>
      </c>
      <c r="D1867" s="387" t="s">
        <v>235</v>
      </c>
      <c r="E1867" s="388" t="s">
        <v>242</v>
      </c>
      <c r="F1867" s="389" t="s">
        <v>243</v>
      </c>
      <c r="G1867" s="385">
        <v>2721947.64</v>
      </c>
    </row>
    <row r="1868" spans="3:7">
      <c r="C1868" s="381" t="s">
        <v>721</v>
      </c>
      <c r="D1868" s="382" t="s">
        <v>722</v>
      </c>
      <c r="E1868" s="390" t="s">
        <v>244</v>
      </c>
      <c r="F1868" s="384" t="s">
        <v>245</v>
      </c>
      <c r="G1868" s="385">
        <v>2491911.44</v>
      </c>
    </row>
    <row r="1869" spans="3:7">
      <c r="C1869" s="381" t="s">
        <v>235</v>
      </c>
      <c r="D1869" s="382" t="s">
        <v>235</v>
      </c>
      <c r="E1869" s="390" t="s">
        <v>246</v>
      </c>
      <c r="F1869" s="384" t="s">
        <v>247</v>
      </c>
      <c r="G1869" s="385">
        <v>1280684.24</v>
      </c>
    </row>
    <row r="1870" spans="3:7">
      <c r="C1870" s="381" t="s">
        <v>235</v>
      </c>
      <c r="D1870" s="382" t="s">
        <v>235</v>
      </c>
      <c r="E1870" s="390" t="s">
        <v>387</v>
      </c>
      <c r="F1870" s="384" t="s">
        <v>388</v>
      </c>
      <c r="G1870" s="392"/>
    </row>
    <row r="1871" spans="3:7">
      <c r="C1871" s="381" t="s">
        <v>235</v>
      </c>
      <c r="D1871" s="382" t="s">
        <v>235</v>
      </c>
      <c r="E1871" s="390" t="s">
        <v>421</v>
      </c>
      <c r="F1871" s="384" t="s">
        <v>422</v>
      </c>
      <c r="G1871" s="385">
        <v>1165346.8899999999</v>
      </c>
    </row>
    <row r="1872" spans="3:7">
      <c r="C1872" s="381" t="s">
        <v>235</v>
      </c>
      <c r="D1872" s="382" t="s">
        <v>235</v>
      </c>
      <c r="E1872" s="391" t="s">
        <v>248</v>
      </c>
      <c r="F1872" s="384" t="s">
        <v>249</v>
      </c>
      <c r="G1872" s="385">
        <v>4937942.57</v>
      </c>
    </row>
    <row r="1873" spans="3:7">
      <c r="C1873" s="381" t="s">
        <v>235</v>
      </c>
      <c r="D1873" s="382" t="s">
        <v>235</v>
      </c>
      <c r="E1873" s="390" t="s">
        <v>380</v>
      </c>
      <c r="F1873" s="384" t="s">
        <v>231</v>
      </c>
      <c r="G1873" s="392"/>
    </row>
    <row r="1874" spans="3:7">
      <c r="C1874" s="381" t="s">
        <v>235</v>
      </c>
      <c r="D1874" s="382" t="s">
        <v>235</v>
      </c>
      <c r="E1874" s="390" t="s">
        <v>548</v>
      </c>
      <c r="F1874" s="384" t="s">
        <v>511</v>
      </c>
      <c r="G1874" s="385">
        <v>34913.040000000001</v>
      </c>
    </row>
    <row r="1875" spans="3:7">
      <c r="C1875" s="381" t="s">
        <v>235</v>
      </c>
      <c r="D1875" s="382" t="s">
        <v>235</v>
      </c>
      <c r="E1875" s="390" t="s">
        <v>431</v>
      </c>
      <c r="F1875" s="384" t="s">
        <v>432</v>
      </c>
      <c r="G1875" s="392"/>
    </row>
    <row r="1876" spans="3:7">
      <c r="C1876" s="381" t="s">
        <v>235</v>
      </c>
      <c r="D1876" s="382" t="s">
        <v>235</v>
      </c>
      <c r="E1876" s="390" t="s">
        <v>423</v>
      </c>
      <c r="F1876" s="384" t="s">
        <v>424</v>
      </c>
      <c r="G1876" s="385">
        <v>50262.84</v>
      </c>
    </row>
    <row r="1877" spans="3:7">
      <c r="C1877" s="381" t="s">
        <v>235</v>
      </c>
      <c r="D1877" s="382" t="s">
        <v>235</v>
      </c>
      <c r="E1877" s="391" t="s">
        <v>250</v>
      </c>
      <c r="F1877" s="384" t="s">
        <v>251</v>
      </c>
      <c r="G1877" s="385">
        <v>85175.88</v>
      </c>
    </row>
    <row r="1878" spans="3:7">
      <c r="C1878" s="381" t="s">
        <v>235</v>
      </c>
      <c r="D1878" s="382" t="s">
        <v>235</v>
      </c>
      <c r="E1878" s="390" t="s">
        <v>252</v>
      </c>
      <c r="F1878" s="384" t="s">
        <v>253</v>
      </c>
      <c r="G1878" s="392"/>
    </row>
    <row r="1879" spans="3:7">
      <c r="C1879" s="381" t="s">
        <v>235</v>
      </c>
      <c r="D1879" s="382" t="s">
        <v>235</v>
      </c>
      <c r="E1879" s="390" t="s">
        <v>549</v>
      </c>
      <c r="F1879" s="384" t="s">
        <v>550</v>
      </c>
      <c r="G1879" s="392"/>
    </row>
    <row r="1880" spans="3:7">
      <c r="C1880" s="381" t="s">
        <v>235</v>
      </c>
      <c r="D1880" s="382" t="s">
        <v>235</v>
      </c>
      <c r="E1880" s="390" t="s">
        <v>254</v>
      </c>
      <c r="F1880" s="384" t="s">
        <v>255</v>
      </c>
      <c r="G1880" s="392"/>
    </row>
    <row r="1881" spans="3:7">
      <c r="C1881" s="381" t="s">
        <v>235</v>
      </c>
      <c r="D1881" s="382" t="s">
        <v>235</v>
      </c>
      <c r="E1881" s="390" t="s">
        <v>403</v>
      </c>
      <c r="F1881" s="384" t="s">
        <v>404</v>
      </c>
      <c r="G1881" s="392"/>
    </row>
    <row r="1882" spans="3:7">
      <c r="C1882" s="381" t="s">
        <v>235</v>
      </c>
      <c r="D1882" s="382" t="s">
        <v>235</v>
      </c>
      <c r="E1882" s="390" t="s">
        <v>256</v>
      </c>
      <c r="F1882" s="384" t="s">
        <v>257</v>
      </c>
      <c r="G1882" s="392"/>
    </row>
    <row r="1883" spans="3:7">
      <c r="C1883" s="381" t="s">
        <v>235</v>
      </c>
      <c r="D1883" s="382" t="s">
        <v>235</v>
      </c>
      <c r="E1883" s="390" t="s">
        <v>379</v>
      </c>
      <c r="F1883" s="384" t="s">
        <v>255</v>
      </c>
      <c r="G1883" s="392"/>
    </row>
    <row r="1884" spans="3:7">
      <c r="C1884" s="381" t="s">
        <v>235</v>
      </c>
      <c r="D1884" s="382" t="s">
        <v>235</v>
      </c>
      <c r="E1884" s="391" t="s">
        <v>258</v>
      </c>
      <c r="F1884" s="384" t="s">
        <v>259</v>
      </c>
      <c r="G1884" s="392"/>
    </row>
    <row r="1885" spans="3:7">
      <c r="C1885" s="381" t="s">
        <v>235</v>
      </c>
      <c r="D1885" s="382" t="s">
        <v>235</v>
      </c>
      <c r="E1885" s="383" t="s">
        <v>260</v>
      </c>
      <c r="F1885" s="384" t="s">
        <v>261</v>
      </c>
      <c r="G1885" s="385">
        <v>5023118.45</v>
      </c>
    </row>
    <row r="1886" spans="3:7">
      <c r="C1886" s="381" t="s">
        <v>235</v>
      </c>
      <c r="D1886" s="382" t="s">
        <v>235</v>
      </c>
      <c r="E1886" s="390" t="s">
        <v>262</v>
      </c>
      <c r="F1886" s="384" t="s">
        <v>263</v>
      </c>
      <c r="G1886" s="385">
        <v>774269.4</v>
      </c>
    </row>
    <row r="1887" spans="3:7">
      <c r="C1887" s="381" t="s">
        <v>235</v>
      </c>
      <c r="D1887" s="382" t="s">
        <v>235</v>
      </c>
      <c r="E1887" s="390" t="s">
        <v>264</v>
      </c>
      <c r="F1887" s="384" t="s">
        <v>265</v>
      </c>
      <c r="G1887" s="385">
        <v>283931.68</v>
      </c>
    </row>
    <row r="1888" spans="3:7">
      <c r="C1888" s="381" t="s">
        <v>235</v>
      </c>
      <c r="D1888" s="382" t="s">
        <v>235</v>
      </c>
      <c r="E1888" s="390" t="s">
        <v>266</v>
      </c>
      <c r="F1888" s="384" t="s">
        <v>267</v>
      </c>
      <c r="G1888" s="385">
        <v>-561444.07999999996</v>
      </c>
    </row>
    <row r="1889" spans="3:7">
      <c r="C1889" s="381" t="s">
        <v>235</v>
      </c>
      <c r="D1889" s="382" t="s">
        <v>235</v>
      </c>
      <c r="E1889" s="390" t="s">
        <v>268</v>
      </c>
      <c r="F1889" s="384" t="s">
        <v>269</v>
      </c>
      <c r="G1889" s="392"/>
    </row>
    <row r="1890" spans="3:7">
      <c r="C1890" s="381" t="s">
        <v>235</v>
      </c>
      <c r="D1890" s="382" t="s">
        <v>235</v>
      </c>
      <c r="E1890" s="390" t="s">
        <v>270</v>
      </c>
      <c r="F1890" s="384" t="s">
        <v>271</v>
      </c>
      <c r="G1890" s="392"/>
    </row>
    <row r="1891" spans="3:7">
      <c r="C1891" s="381" t="s">
        <v>235</v>
      </c>
      <c r="D1891" s="382" t="s">
        <v>235</v>
      </c>
      <c r="E1891" s="390" t="s">
        <v>272</v>
      </c>
      <c r="F1891" s="384" t="s">
        <v>273</v>
      </c>
      <c r="G1891" s="392"/>
    </row>
    <row r="1892" spans="3:7">
      <c r="C1892" s="381" t="s">
        <v>235</v>
      </c>
      <c r="D1892" s="382" t="s">
        <v>235</v>
      </c>
      <c r="E1892" s="391" t="s">
        <v>274</v>
      </c>
      <c r="F1892" s="384" t="s">
        <v>275</v>
      </c>
      <c r="G1892" s="385">
        <v>496757</v>
      </c>
    </row>
    <row r="1893" spans="3:7">
      <c r="C1893" s="381" t="s">
        <v>235</v>
      </c>
      <c r="D1893" s="382" t="s">
        <v>235</v>
      </c>
      <c r="E1893" s="390" t="s">
        <v>276</v>
      </c>
      <c r="F1893" s="384" t="s">
        <v>277</v>
      </c>
      <c r="G1893" s="385">
        <v>353851.41</v>
      </c>
    </row>
    <row r="1894" spans="3:7">
      <c r="C1894" s="381" t="s">
        <v>235</v>
      </c>
      <c r="D1894" s="382" t="s">
        <v>235</v>
      </c>
      <c r="E1894" s="390" t="s">
        <v>278</v>
      </c>
      <c r="F1894" s="384" t="s">
        <v>279</v>
      </c>
      <c r="G1894" s="392"/>
    </row>
    <row r="1895" spans="3:7">
      <c r="C1895" s="381" t="s">
        <v>235</v>
      </c>
      <c r="D1895" s="382" t="s">
        <v>235</v>
      </c>
      <c r="E1895" s="391" t="s">
        <v>280</v>
      </c>
      <c r="F1895" s="384" t="s">
        <v>281</v>
      </c>
      <c r="G1895" s="385">
        <v>353851.41</v>
      </c>
    </row>
    <row r="1896" spans="3:7">
      <c r="C1896" s="381" t="s">
        <v>235</v>
      </c>
      <c r="D1896" s="382" t="s">
        <v>235</v>
      </c>
      <c r="E1896" s="390" t="s">
        <v>282</v>
      </c>
      <c r="F1896" s="384" t="s">
        <v>283</v>
      </c>
      <c r="G1896" s="385">
        <v>37673.39</v>
      </c>
    </row>
    <row r="1897" spans="3:7">
      <c r="C1897" s="381" t="s">
        <v>235</v>
      </c>
      <c r="D1897" s="382" t="s">
        <v>235</v>
      </c>
      <c r="E1897" s="390" t="s">
        <v>284</v>
      </c>
      <c r="F1897" s="384" t="s">
        <v>285</v>
      </c>
      <c r="G1897" s="392"/>
    </row>
    <row r="1898" spans="3:7">
      <c r="C1898" s="381" t="s">
        <v>235</v>
      </c>
      <c r="D1898" s="382" t="s">
        <v>235</v>
      </c>
      <c r="E1898" s="391" t="s">
        <v>286</v>
      </c>
      <c r="F1898" s="384" t="s">
        <v>287</v>
      </c>
      <c r="G1898" s="385">
        <v>37673.39</v>
      </c>
    </row>
    <row r="1899" spans="3:7">
      <c r="C1899" s="381" t="s">
        <v>235</v>
      </c>
      <c r="D1899" s="382" t="s">
        <v>235</v>
      </c>
      <c r="E1899" s="383" t="s">
        <v>288</v>
      </c>
      <c r="F1899" s="384" t="s">
        <v>289</v>
      </c>
      <c r="G1899" s="385">
        <v>888281.8</v>
      </c>
    </row>
    <row r="1900" spans="3:7">
      <c r="C1900" s="381" t="s">
        <v>235</v>
      </c>
      <c r="D1900" s="382" t="s">
        <v>235</v>
      </c>
      <c r="E1900" s="386" t="s">
        <v>290</v>
      </c>
      <c r="F1900" s="387" t="s">
        <v>291</v>
      </c>
      <c r="G1900" s="385">
        <v>5911400.25</v>
      </c>
    </row>
    <row r="1901" spans="3:7">
      <c r="C1901" s="381" t="s">
        <v>235</v>
      </c>
      <c r="D1901" s="382" t="s">
        <v>235</v>
      </c>
      <c r="E1901" s="391" t="s">
        <v>292</v>
      </c>
      <c r="F1901" s="384" t="s">
        <v>293</v>
      </c>
      <c r="G1901" s="385">
        <v>13540.04</v>
      </c>
    </row>
    <row r="1902" spans="3:7">
      <c r="C1902" s="381" t="s">
        <v>235</v>
      </c>
      <c r="D1902" s="382" t="s">
        <v>235</v>
      </c>
      <c r="E1902" s="391" t="s">
        <v>717</v>
      </c>
      <c r="F1902" s="384" t="s">
        <v>718</v>
      </c>
      <c r="G1902" s="392"/>
    </row>
    <row r="1903" spans="3:7">
      <c r="C1903" s="381" t="s">
        <v>235</v>
      </c>
      <c r="D1903" s="382" t="s">
        <v>235</v>
      </c>
      <c r="E1903" s="391" t="s">
        <v>294</v>
      </c>
      <c r="F1903" s="384" t="s">
        <v>295</v>
      </c>
      <c r="G1903" s="385">
        <v>18036.509999999998</v>
      </c>
    </row>
    <row r="1904" spans="3:7">
      <c r="C1904" s="381" t="s">
        <v>235</v>
      </c>
      <c r="D1904" s="382" t="s">
        <v>235</v>
      </c>
      <c r="E1904" s="391" t="s">
        <v>296</v>
      </c>
      <c r="F1904" s="384" t="s">
        <v>297</v>
      </c>
      <c r="G1904" s="392"/>
    </row>
    <row r="1905" spans="3:7">
      <c r="C1905" s="381" t="s">
        <v>235</v>
      </c>
      <c r="D1905" s="382" t="s">
        <v>235</v>
      </c>
      <c r="E1905" s="391" t="s">
        <v>298</v>
      </c>
      <c r="F1905" s="384" t="s">
        <v>299</v>
      </c>
      <c r="G1905" s="385">
        <v>31274.66</v>
      </c>
    </row>
    <row r="1906" spans="3:7">
      <c r="C1906" s="381" t="s">
        <v>235</v>
      </c>
      <c r="D1906" s="382" t="s">
        <v>235</v>
      </c>
      <c r="E1906" s="391" t="s">
        <v>300</v>
      </c>
      <c r="F1906" s="384" t="s">
        <v>301</v>
      </c>
      <c r="G1906" s="385">
        <v>33648.6</v>
      </c>
    </row>
    <row r="1907" spans="3:7">
      <c r="C1907" s="381" t="s">
        <v>235</v>
      </c>
      <c r="D1907" s="382" t="s">
        <v>235</v>
      </c>
      <c r="E1907" s="391" t="s">
        <v>302</v>
      </c>
      <c r="F1907" s="384" t="s">
        <v>303</v>
      </c>
      <c r="G1907" s="385">
        <v>2580</v>
      </c>
    </row>
    <row r="1908" spans="3:7">
      <c r="C1908" s="381" t="s">
        <v>235</v>
      </c>
      <c r="D1908" s="382" t="s">
        <v>235</v>
      </c>
      <c r="E1908" s="391" t="s">
        <v>304</v>
      </c>
      <c r="F1908" s="384" t="s">
        <v>305</v>
      </c>
      <c r="G1908" s="385">
        <v>14408.1</v>
      </c>
    </row>
    <row r="1909" spans="3:7">
      <c r="C1909" s="381" t="s">
        <v>235</v>
      </c>
      <c r="D1909" s="382" t="s">
        <v>235</v>
      </c>
      <c r="E1909" s="391" t="s">
        <v>306</v>
      </c>
      <c r="F1909" s="384" t="s">
        <v>307</v>
      </c>
      <c r="G1909" s="385">
        <v>4469.6000000000004</v>
      </c>
    </row>
    <row r="1910" spans="3:7">
      <c r="C1910" s="381" t="s">
        <v>235</v>
      </c>
      <c r="D1910" s="382" t="s">
        <v>235</v>
      </c>
      <c r="E1910" s="391" t="s">
        <v>308</v>
      </c>
      <c r="F1910" s="384" t="s">
        <v>309</v>
      </c>
      <c r="G1910" s="385">
        <v>4922.92</v>
      </c>
    </row>
    <row r="1911" spans="3:7">
      <c r="C1911" s="381" t="s">
        <v>235</v>
      </c>
      <c r="D1911" s="382" t="s">
        <v>235</v>
      </c>
      <c r="E1911" s="391" t="s">
        <v>310</v>
      </c>
      <c r="F1911" s="384" t="s">
        <v>311</v>
      </c>
      <c r="G1911" s="385">
        <v>24630.080000000002</v>
      </c>
    </row>
    <row r="1912" spans="3:7">
      <c r="C1912" s="381" t="s">
        <v>235</v>
      </c>
      <c r="D1912" s="382" t="s">
        <v>235</v>
      </c>
      <c r="E1912" s="391" t="s">
        <v>583</v>
      </c>
      <c r="F1912" s="384" t="s">
        <v>584</v>
      </c>
      <c r="G1912" s="385">
        <v>900</v>
      </c>
    </row>
    <row r="1913" spans="3:7">
      <c r="C1913" s="381" t="s">
        <v>235</v>
      </c>
      <c r="D1913" s="382" t="s">
        <v>235</v>
      </c>
      <c r="E1913" s="391" t="s">
        <v>312</v>
      </c>
      <c r="F1913" s="384" t="s">
        <v>313</v>
      </c>
      <c r="G1913" s="392"/>
    </row>
    <row r="1914" spans="3:7">
      <c r="C1914" s="381" t="s">
        <v>235</v>
      </c>
      <c r="D1914" s="382" t="s">
        <v>235</v>
      </c>
      <c r="E1914" s="391" t="s">
        <v>611</v>
      </c>
      <c r="F1914" s="384" t="s">
        <v>612</v>
      </c>
      <c r="G1914" s="392"/>
    </row>
    <row r="1915" spans="3:7">
      <c r="C1915" s="381" t="s">
        <v>235</v>
      </c>
      <c r="D1915" s="382" t="s">
        <v>235</v>
      </c>
      <c r="E1915" s="383" t="s">
        <v>314</v>
      </c>
      <c r="F1915" s="384" t="s">
        <v>315</v>
      </c>
      <c r="G1915" s="385">
        <v>148410.51</v>
      </c>
    </row>
    <row r="1916" spans="3:7">
      <c r="C1916" s="381" t="s">
        <v>235</v>
      </c>
      <c r="D1916" s="382" t="s">
        <v>235</v>
      </c>
      <c r="E1916" s="386" t="s">
        <v>316</v>
      </c>
      <c r="F1916" s="387" t="s">
        <v>315</v>
      </c>
      <c r="G1916" s="385">
        <v>148410.51</v>
      </c>
    </row>
    <row r="1917" spans="3:7">
      <c r="C1917" s="381" t="s">
        <v>235</v>
      </c>
      <c r="D1917" s="382" t="s">
        <v>235</v>
      </c>
      <c r="E1917" s="383" t="s">
        <v>654</v>
      </c>
      <c r="F1917" s="384" t="s">
        <v>655</v>
      </c>
      <c r="G1917" s="392"/>
    </row>
    <row r="1918" spans="3:7">
      <c r="C1918" s="381" t="s">
        <v>235</v>
      </c>
      <c r="D1918" s="382" t="s">
        <v>235</v>
      </c>
      <c r="E1918" s="383" t="s">
        <v>439</v>
      </c>
      <c r="F1918" s="384" t="s">
        <v>440</v>
      </c>
      <c r="G1918" s="392"/>
    </row>
    <row r="1919" spans="3:7">
      <c r="C1919" s="381" t="s">
        <v>235</v>
      </c>
      <c r="D1919" s="382" t="s">
        <v>235</v>
      </c>
      <c r="E1919" s="383" t="s">
        <v>587</v>
      </c>
      <c r="F1919" s="384" t="s">
        <v>588</v>
      </c>
      <c r="G1919" s="385">
        <v>-13000</v>
      </c>
    </row>
    <row r="1920" spans="3:7">
      <c r="C1920" s="381" t="s">
        <v>235</v>
      </c>
      <c r="D1920" s="382" t="s">
        <v>235</v>
      </c>
      <c r="E1920" s="383" t="s">
        <v>317</v>
      </c>
      <c r="F1920" s="384" t="s">
        <v>318</v>
      </c>
      <c r="G1920" s="385">
        <v>3144170</v>
      </c>
    </row>
    <row r="1921" spans="3:7">
      <c r="C1921" s="381" t="s">
        <v>235</v>
      </c>
      <c r="D1921" s="382" t="s">
        <v>235</v>
      </c>
      <c r="E1921" s="383" t="s">
        <v>589</v>
      </c>
      <c r="F1921" s="384" t="s">
        <v>590</v>
      </c>
      <c r="G1921" s="392"/>
    </row>
    <row r="1922" spans="3:7">
      <c r="C1922" s="381" t="s">
        <v>235</v>
      </c>
      <c r="D1922" s="382" t="s">
        <v>235</v>
      </c>
      <c r="E1922" s="383" t="s">
        <v>319</v>
      </c>
      <c r="F1922" s="384" t="s">
        <v>320</v>
      </c>
      <c r="G1922" s="385">
        <v>508111.77</v>
      </c>
    </row>
    <row r="1923" spans="3:7">
      <c r="C1923" s="381" t="s">
        <v>235</v>
      </c>
      <c r="D1923" s="382" t="s">
        <v>235</v>
      </c>
      <c r="E1923" s="383" t="s">
        <v>703</v>
      </c>
      <c r="F1923" s="384" t="s">
        <v>704</v>
      </c>
      <c r="G1923" s="385">
        <v>8213.52</v>
      </c>
    </row>
    <row r="1924" spans="3:7">
      <c r="C1924" s="381" t="s">
        <v>235</v>
      </c>
      <c r="D1924" s="382" t="s">
        <v>235</v>
      </c>
      <c r="E1924" s="383" t="s">
        <v>705</v>
      </c>
      <c r="F1924" s="384" t="s">
        <v>706</v>
      </c>
      <c r="G1924" s="392"/>
    </row>
    <row r="1925" spans="3:7">
      <c r="C1925" s="381" t="s">
        <v>235</v>
      </c>
      <c r="D1925" s="382" t="s">
        <v>235</v>
      </c>
      <c r="E1925" s="383" t="s">
        <v>707</v>
      </c>
      <c r="F1925" s="384" t="s">
        <v>708</v>
      </c>
      <c r="G1925" s="392"/>
    </row>
    <row r="1926" spans="3:7">
      <c r="C1926" s="381" t="s">
        <v>235</v>
      </c>
      <c r="D1926" s="382" t="s">
        <v>235</v>
      </c>
      <c r="E1926" s="386" t="s">
        <v>321</v>
      </c>
      <c r="F1926" s="387" t="s">
        <v>322</v>
      </c>
      <c r="G1926" s="385">
        <v>3647495.29</v>
      </c>
    </row>
    <row r="1927" spans="3:7">
      <c r="C1927" s="381" t="s">
        <v>235</v>
      </c>
      <c r="D1927" s="382" t="s">
        <v>235</v>
      </c>
      <c r="E1927" s="391" t="s">
        <v>323</v>
      </c>
      <c r="F1927" s="384" t="s">
        <v>324</v>
      </c>
      <c r="G1927" s="385">
        <v>77247.710000000006</v>
      </c>
    </row>
    <row r="1928" spans="3:7">
      <c r="C1928" s="381" t="s">
        <v>235</v>
      </c>
      <c r="D1928" s="382" t="s">
        <v>235</v>
      </c>
      <c r="E1928" s="391" t="s">
        <v>435</v>
      </c>
      <c r="F1928" s="384" t="s">
        <v>436</v>
      </c>
      <c r="G1928" s="385">
        <v>45108</v>
      </c>
    </row>
    <row r="1929" spans="3:7">
      <c r="C1929" s="381" t="s">
        <v>235</v>
      </c>
      <c r="D1929" s="382" t="s">
        <v>235</v>
      </c>
      <c r="E1929" s="391" t="s">
        <v>325</v>
      </c>
      <c r="F1929" s="384" t="s">
        <v>326</v>
      </c>
      <c r="G1929" s="392"/>
    </row>
    <row r="1930" spans="3:7">
      <c r="C1930" s="381" t="s">
        <v>235</v>
      </c>
      <c r="D1930" s="382" t="s">
        <v>235</v>
      </c>
      <c r="E1930" s="391" t="s">
        <v>427</v>
      </c>
      <c r="F1930" s="384" t="s">
        <v>428</v>
      </c>
      <c r="G1930" s="392"/>
    </row>
    <row r="1931" spans="3:7">
      <c r="C1931" s="381" t="s">
        <v>235</v>
      </c>
      <c r="D1931" s="382" t="s">
        <v>235</v>
      </c>
      <c r="E1931" s="391" t="s">
        <v>415</v>
      </c>
      <c r="F1931" s="384" t="s">
        <v>416</v>
      </c>
      <c r="G1931" s="385">
        <v>150.68</v>
      </c>
    </row>
    <row r="1932" spans="3:7">
      <c r="C1932" s="381" t="s">
        <v>235</v>
      </c>
      <c r="D1932" s="382" t="s">
        <v>235</v>
      </c>
      <c r="E1932" s="391" t="s">
        <v>473</v>
      </c>
      <c r="F1932" s="384" t="s">
        <v>474</v>
      </c>
      <c r="G1932" s="392"/>
    </row>
    <row r="1933" spans="3:7">
      <c r="C1933" s="381" t="s">
        <v>235</v>
      </c>
      <c r="D1933" s="382" t="s">
        <v>235</v>
      </c>
      <c r="E1933" s="391" t="s">
        <v>385</v>
      </c>
      <c r="F1933" s="384" t="s">
        <v>386</v>
      </c>
      <c r="G1933" s="385">
        <v>5268.28</v>
      </c>
    </row>
    <row r="1934" spans="3:7">
      <c r="C1934" s="381" t="s">
        <v>235</v>
      </c>
      <c r="D1934" s="382" t="s">
        <v>235</v>
      </c>
      <c r="E1934" s="391" t="s">
        <v>475</v>
      </c>
      <c r="F1934" s="384" t="s">
        <v>476</v>
      </c>
      <c r="G1934" s="392"/>
    </row>
    <row r="1935" spans="3:7">
      <c r="C1935" s="381" t="s">
        <v>235</v>
      </c>
      <c r="D1935" s="382" t="s">
        <v>235</v>
      </c>
      <c r="E1935" s="391" t="s">
        <v>381</v>
      </c>
      <c r="F1935" s="384" t="s">
        <v>382</v>
      </c>
      <c r="G1935" s="385">
        <v>645.04999999999995</v>
      </c>
    </row>
    <row r="1936" spans="3:7">
      <c r="C1936" s="381" t="s">
        <v>235</v>
      </c>
      <c r="D1936" s="382" t="s">
        <v>235</v>
      </c>
      <c r="E1936" s="391" t="s">
        <v>327</v>
      </c>
      <c r="F1936" s="384" t="s">
        <v>328</v>
      </c>
      <c r="G1936" s="392"/>
    </row>
    <row r="1937" spans="3:7">
      <c r="C1937" s="381" t="s">
        <v>235</v>
      </c>
      <c r="D1937" s="382" t="s">
        <v>235</v>
      </c>
      <c r="E1937" s="391" t="s">
        <v>395</v>
      </c>
      <c r="F1937" s="384" t="s">
        <v>396</v>
      </c>
      <c r="G1937" s="385">
        <v>49869.72</v>
      </c>
    </row>
    <row r="1938" spans="3:7">
      <c r="C1938" s="381" t="s">
        <v>235</v>
      </c>
      <c r="D1938" s="382" t="s">
        <v>235</v>
      </c>
      <c r="E1938" s="391" t="s">
        <v>477</v>
      </c>
      <c r="F1938" s="384" t="s">
        <v>478</v>
      </c>
      <c r="G1938" s="392"/>
    </row>
    <row r="1939" spans="3:7">
      <c r="C1939" s="381" t="s">
        <v>235</v>
      </c>
      <c r="D1939" s="382" t="s">
        <v>235</v>
      </c>
      <c r="E1939" s="391" t="s">
        <v>709</v>
      </c>
      <c r="F1939" s="384" t="s">
        <v>710</v>
      </c>
      <c r="G1939" s="392"/>
    </row>
    <row r="1940" spans="3:7">
      <c r="C1940" s="381" t="s">
        <v>235</v>
      </c>
      <c r="D1940" s="382" t="s">
        <v>235</v>
      </c>
      <c r="E1940" s="391" t="s">
        <v>461</v>
      </c>
      <c r="F1940" s="384" t="s">
        <v>462</v>
      </c>
      <c r="G1940" s="385">
        <v>2300.52</v>
      </c>
    </row>
    <row r="1941" spans="3:7">
      <c r="C1941" s="381" t="s">
        <v>235</v>
      </c>
      <c r="D1941" s="382" t="s">
        <v>235</v>
      </c>
      <c r="E1941" s="391" t="s">
        <v>493</v>
      </c>
      <c r="F1941" s="384" t="s">
        <v>494</v>
      </c>
      <c r="G1941" s="392"/>
    </row>
    <row r="1942" spans="3:7">
      <c r="C1942" s="381" t="s">
        <v>235</v>
      </c>
      <c r="D1942" s="382" t="s">
        <v>235</v>
      </c>
      <c r="E1942" s="391" t="s">
        <v>329</v>
      </c>
      <c r="F1942" s="384" t="s">
        <v>330</v>
      </c>
      <c r="G1942" s="392"/>
    </row>
    <row r="1943" spans="3:7">
      <c r="C1943" s="381" t="s">
        <v>235</v>
      </c>
      <c r="D1943" s="382" t="s">
        <v>235</v>
      </c>
      <c r="E1943" s="383" t="s">
        <v>331</v>
      </c>
      <c r="F1943" s="384" t="s">
        <v>332</v>
      </c>
      <c r="G1943" s="385">
        <v>180589.96</v>
      </c>
    </row>
    <row r="1944" spans="3:7">
      <c r="C1944" s="381" t="s">
        <v>235</v>
      </c>
      <c r="D1944" s="382" t="s">
        <v>235</v>
      </c>
      <c r="E1944" s="391" t="s">
        <v>383</v>
      </c>
      <c r="F1944" s="384" t="s">
        <v>384</v>
      </c>
      <c r="G1944" s="385">
        <v>8700</v>
      </c>
    </row>
    <row r="1945" spans="3:7">
      <c r="C1945" s="381" t="s">
        <v>235</v>
      </c>
      <c r="D1945" s="382" t="s">
        <v>235</v>
      </c>
      <c r="E1945" s="391" t="s">
        <v>441</v>
      </c>
      <c r="F1945" s="384" t="s">
        <v>442</v>
      </c>
      <c r="G1945" s="392"/>
    </row>
    <row r="1946" spans="3:7">
      <c r="C1946" s="381" t="s">
        <v>235</v>
      </c>
      <c r="D1946" s="382" t="s">
        <v>235</v>
      </c>
      <c r="E1946" s="391" t="s">
        <v>333</v>
      </c>
      <c r="F1946" s="384" t="s">
        <v>334</v>
      </c>
      <c r="G1946" s="392"/>
    </row>
    <row r="1947" spans="3:7">
      <c r="C1947" s="381" t="s">
        <v>235</v>
      </c>
      <c r="D1947" s="382" t="s">
        <v>235</v>
      </c>
      <c r="E1947" s="391" t="s">
        <v>711</v>
      </c>
      <c r="F1947" s="384" t="s">
        <v>712</v>
      </c>
      <c r="G1947" s="385">
        <v>105600</v>
      </c>
    </row>
    <row r="1948" spans="3:7">
      <c r="C1948" s="381" t="s">
        <v>235</v>
      </c>
      <c r="D1948" s="382" t="s">
        <v>235</v>
      </c>
      <c r="E1948" s="391" t="s">
        <v>399</v>
      </c>
      <c r="F1948" s="384" t="s">
        <v>400</v>
      </c>
      <c r="G1948" s="385">
        <v>4152</v>
      </c>
    </row>
    <row r="1949" spans="3:7">
      <c r="C1949" s="381" t="s">
        <v>235</v>
      </c>
      <c r="D1949" s="382" t="s">
        <v>235</v>
      </c>
      <c r="E1949" s="391" t="s">
        <v>405</v>
      </c>
      <c r="F1949" s="384" t="s">
        <v>406</v>
      </c>
      <c r="G1949" s="392"/>
    </row>
    <row r="1950" spans="3:7">
      <c r="C1950" s="381" t="s">
        <v>235</v>
      </c>
      <c r="D1950" s="382" t="s">
        <v>235</v>
      </c>
      <c r="E1950" s="391" t="s">
        <v>713</v>
      </c>
      <c r="F1950" s="384" t="s">
        <v>714</v>
      </c>
      <c r="G1950" s="392"/>
    </row>
    <row r="1951" spans="3:7">
      <c r="C1951" s="381" t="s">
        <v>235</v>
      </c>
      <c r="D1951" s="382" t="s">
        <v>235</v>
      </c>
      <c r="E1951" s="391" t="s">
        <v>401</v>
      </c>
      <c r="F1951" s="384" t="s">
        <v>402</v>
      </c>
      <c r="G1951" s="392"/>
    </row>
    <row r="1952" spans="3:7">
      <c r="C1952" s="381" t="s">
        <v>235</v>
      </c>
      <c r="D1952" s="382" t="s">
        <v>235</v>
      </c>
      <c r="E1952" s="383" t="s">
        <v>335</v>
      </c>
      <c r="F1952" s="384" t="s">
        <v>336</v>
      </c>
      <c r="G1952" s="385">
        <v>118452</v>
      </c>
    </row>
    <row r="1953" spans="3:7">
      <c r="C1953" s="381" t="s">
        <v>235</v>
      </c>
      <c r="D1953" s="382" t="s">
        <v>235</v>
      </c>
      <c r="E1953" s="386" t="s">
        <v>337</v>
      </c>
      <c r="F1953" s="387" t="s">
        <v>338</v>
      </c>
      <c r="G1953" s="385">
        <v>299041.96000000002</v>
      </c>
    </row>
    <row r="1954" spans="3:7">
      <c r="C1954" s="381" t="s">
        <v>235</v>
      </c>
      <c r="D1954" s="382" t="s">
        <v>235</v>
      </c>
      <c r="E1954" s="383" t="s">
        <v>339</v>
      </c>
      <c r="F1954" s="384" t="s">
        <v>340</v>
      </c>
      <c r="G1954" s="385">
        <v>345</v>
      </c>
    </row>
    <row r="1955" spans="3:7">
      <c r="C1955" s="381" t="s">
        <v>235</v>
      </c>
      <c r="D1955" s="382" t="s">
        <v>235</v>
      </c>
      <c r="E1955" s="383" t="s">
        <v>341</v>
      </c>
      <c r="F1955" s="384" t="s">
        <v>342</v>
      </c>
      <c r="G1955" s="385">
        <v>13294.68</v>
      </c>
    </row>
    <row r="1956" spans="3:7">
      <c r="C1956" s="381" t="s">
        <v>235</v>
      </c>
      <c r="D1956" s="382" t="s">
        <v>235</v>
      </c>
      <c r="E1956" s="383" t="s">
        <v>627</v>
      </c>
      <c r="F1956" s="384" t="s">
        <v>628</v>
      </c>
      <c r="G1956" s="385">
        <v>573.24</v>
      </c>
    </row>
    <row r="1957" spans="3:7">
      <c r="C1957" s="381" t="s">
        <v>235</v>
      </c>
      <c r="D1957" s="382" t="s">
        <v>235</v>
      </c>
      <c r="E1957" s="383" t="s">
        <v>343</v>
      </c>
      <c r="F1957" s="384" t="s">
        <v>344</v>
      </c>
      <c r="G1957" s="385">
        <v>16120.92</v>
      </c>
    </row>
    <row r="1958" spans="3:7">
      <c r="C1958" s="381" t="s">
        <v>235</v>
      </c>
      <c r="D1958" s="382" t="s">
        <v>235</v>
      </c>
      <c r="E1958" s="383" t="s">
        <v>345</v>
      </c>
      <c r="F1958" s="384" t="s">
        <v>346</v>
      </c>
      <c r="G1958" s="385">
        <v>850</v>
      </c>
    </row>
    <row r="1959" spans="3:7">
      <c r="C1959" s="381" t="s">
        <v>235</v>
      </c>
      <c r="D1959" s="382" t="s">
        <v>235</v>
      </c>
      <c r="E1959" s="383" t="s">
        <v>347</v>
      </c>
      <c r="F1959" s="384" t="s">
        <v>348</v>
      </c>
      <c r="G1959" s="392"/>
    </row>
    <row r="1960" spans="3:7">
      <c r="C1960" s="381" t="s">
        <v>235</v>
      </c>
      <c r="D1960" s="382" t="s">
        <v>235</v>
      </c>
      <c r="E1960" s="383" t="s">
        <v>377</v>
      </c>
      <c r="F1960" s="384" t="s">
        <v>378</v>
      </c>
      <c r="G1960" s="385">
        <v>350</v>
      </c>
    </row>
    <row r="1961" spans="3:7">
      <c r="C1961" s="381" t="s">
        <v>235</v>
      </c>
      <c r="D1961" s="382" t="s">
        <v>235</v>
      </c>
      <c r="E1961" s="386" t="s">
        <v>349</v>
      </c>
      <c r="F1961" s="387" t="s">
        <v>350</v>
      </c>
      <c r="G1961" s="385">
        <v>31533.84</v>
      </c>
    </row>
    <row r="1962" spans="3:7">
      <c r="C1962" s="381" t="s">
        <v>235</v>
      </c>
      <c r="D1962" s="382" t="s">
        <v>235</v>
      </c>
      <c r="E1962" s="391" t="s">
        <v>599</v>
      </c>
      <c r="F1962" s="384" t="s">
        <v>600</v>
      </c>
      <c r="G1962" s="385">
        <v>820241.76</v>
      </c>
    </row>
    <row r="1963" spans="3:7">
      <c r="C1963" s="381" t="s">
        <v>235</v>
      </c>
      <c r="D1963" s="382" t="s">
        <v>235</v>
      </c>
      <c r="E1963" s="391" t="s">
        <v>375</v>
      </c>
      <c r="F1963" s="384" t="s">
        <v>376</v>
      </c>
      <c r="G1963" s="385">
        <v>250</v>
      </c>
    </row>
    <row r="1964" spans="3:7">
      <c r="C1964" s="381" t="s">
        <v>235</v>
      </c>
      <c r="D1964" s="382" t="s">
        <v>235</v>
      </c>
      <c r="E1964" s="391" t="s">
        <v>417</v>
      </c>
      <c r="F1964" s="384" t="s">
        <v>418</v>
      </c>
      <c r="G1964" s="385">
        <v>600</v>
      </c>
    </row>
    <row r="1965" spans="3:7">
      <c r="C1965" s="381" t="s">
        <v>235</v>
      </c>
      <c r="D1965" s="382" t="s">
        <v>235</v>
      </c>
      <c r="E1965" s="391" t="s">
        <v>353</v>
      </c>
      <c r="F1965" s="384" t="s">
        <v>354</v>
      </c>
      <c r="G1965" s="385">
        <v>16175.64</v>
      </c>
    </row>
    <row r="1966" spans="3:7">
      <c r="C1966" s="381" t="s">
        <v>235</v>
      </c>
      <c r="D1966" s="382" t="s">
        <v>235</v>
      </c>
      <c r="E1966" s="391" t="s">
        <v>601</v>
      </c>
      <c r="F1966" s="384" t="s">
        <v>602</v>
      </c>
      <c r="G1966" s="385">
        <v>214.44</v>
      </c>
    </row>
    <row r="1967" spans="3:7">
      <c r="C1967" s="381" t="s">
        <v>235</v>
      </c>
      <c r="D1967" s="382" t="s">
        <v>235</v>
      </c>
      <c r="E1967" s="383" t="s">
        <v>357</v>
      </c>
      <c r="F1967" s="384" t="s">
        <v>358</v>
      </c>
      <c r="G1967" s="385">
        <v>837481.84</v>
      </c>
    </row>
    <row r="1968" spans="3:7">
      <c r="C1968" s="381" t="s">
        <v>235</v>
      </c>
      <c r="D1968" s="382" t="s">
        <v>235</v>
      </c>
      <c r="E1968" s="391" t="s">
        <v>359</v>
      </c>
      <c r="F1968" s="384" t="s">
        <v>360</v>
      </c>
      <c r="G1968" s="392"/>
    </row>
    <row r="1969" spans="3:7">
      <c r="C1969" s="381" t="s">
        <v>235</v>
      </c>
      <c r="D1969" s="382" t="s">
        <v>235</v>
      </c>
      <c r="E1969" s="391" t="s">
        <v>361</v>
      </c>
      <c r="F1969" s="384" t="s">
        <v>362</v>
      </c>
      <c r="G1969" s="385">
        <v>1564.7</v>
      </c>
    </row>
    <row r="1970" spans="3:7">
      <c r="C1970" s="381" t="s">
        <v>235</v>
      </c>
      <c r="D1970" s="382" t="s">
        <v>235</v>
      </c>
      <c r="E1970" s="391" t="s">
        <v>419</v>
      </c>
      <c r="F1970" s="384" t="s">
        <v>420</v>
      </c>
      <c r="G1970" s="392"/>
    </row>
    <row r="1971" spans="3:7">
      <c r="C1971" s="381" t="s">
        <v>235</v>
      </c>
      <c r="D1971" s="382" t="s">
        <v>235</v>
      </c>
      <c r="E1971" s="383" t="s">
        <v>363</v>
      </c>
      <c r="F1971" s="384" t="s">
        <v>364</v>
      </c>
      <c r="G1971" s="385">
        <v>1564.7</v>
      </c>
    </row>
    <row r="1972" spans="3:7">
      <c r="C1972" s="381" t="s">
        <v>235</v>
      </c>
      <c r="D1972" s="382" t="s">
        <v>235</v>
      </c>
      <c r="E1972" s="391" t="s">
        <v>407</v>
      </c>
      <c r="F1972" s="384" t="s">
        <v>408</v>
      </c>
      <c r="G1972" s="385">
        <v>1064168.98</v>
      </c>
    </row>
    <row r="1973" spans="3:7">
      <c r="C1973" s="381" t="s">
        <v>235</v>
      </c>
      <c r="D1973" s="382" t="s">
        <v>235</v>
      </c>
      <c r="E1973" s="391" t="s">
        <v>365</v>
      </c>
      <c r="F1973" s="384" t="s">
        <v>366</v>
      </c>
      <c r="G1973" s="385">
        <v>1232</v>
      </c>
    </row>
    <row r="1974" spans="3:7">
      <c r="C1974" s="381" t="s">
        <v>235</v>
      </c>
      <c r="D1974" s="382" t="s">
        <v>235</v>
      </c>
      <c r="E1974" s="383" t="s">
        <v>367</v>
      </c>
      <c r="F1974" s="384" t="s">
        <v>368</v>
      </c>
      <c r="G1974" s="385">
        <v>1065400.98</v>
      </c>
    </row>
    <row r="1975" spans="3:7">
      <c r="C1975" s="381" t="s">
        <v>235</v>
      </c>
      <c r="D1975" s="382" t="s">
        <v>235</v>
      </c>
      <c r="E1975" s="386" t="s">
        <v>369</v>
      </c>
      <c r="F1975" s="387" t="s">
        <v>370</v>
      </c>
      <c r="G1975" s="385">
        <v>1904447.52</v>
      </c>
    </row>
    <row r="1976" spans="3:7">
      <c r="C1976" s="381" t="s">
        <v>235</v>
      </c>
      <c r="D1976" s="382" t="s">
        <v>235</v>
      </c>
      <c r="E1976" s="383" t="s">
        <v>719</v>
      </c>
      <c r="F1976" s="384" t="s">
        <v>720</v>
      </c>
      <c r="G1976" s="392"/>
    </row>
    <row r="1977" spans="3:7">
      <c r="C1977" s="381" t="s">
        <v>235</v>
      </c>
      <c r="D1977" s="382" t="s">
        <v>235</v>
      </c>
      <c r="E1977" s="383" t="s">
        <v>443</v>
      </c>
      <c r="F1977" s="384" t="s">
        <v>444</v>
      </c>
      <c r="G1977" s="385">
        <v>-53788.800000000003</v>
      </c>
    </row>
    <row r="1978" spans="3:7">
      <c r="C1978" s="381" t="s">
        <v>235</v>
      </c>
      <c r="D1978" s="382" t="s">
        <v>235</v>
      </c>
      <c r="E1978" s="383" t="s">
        <v>371</v>
      </c>
      <c r="F1978" s="384" t="s">
        <v>372</v>
      </c>
      <c r="G1978" s="385">
        <v>-74816</v>
      </c>
    </row>
    <row r="1979" spans="3:7">
      <c r="C1979" s="381" t="s">
        <v>235</v>
      </c>
      <c r="D1979" s="382" t="s">
        <v>235</v>
      </c>
      <c r="E1979" s="386" t="s">
        <v>373</v>
      </c>
      <c r="F1979" s="387" t="s">
        <v>374</v>
      </c>
      <c r="G1979" s="385">
        <v>-128604.8</v>
      </c>
    </row>
    <row r="1980" spans="3:7">
      <c r="C1980" s="381" t="s">
        <v>235</v>
      </c>
      <c r="D1980" s="382" t="s">
        <v>235</v>
      </c>
      <c r="E1980" s="381" t="s">
        <v>240</v>
      </c>
      <c r="F1980" s="382" t="s">
        <v>241</v>
      </c>
      <c r="G1980" s="385">
        <v>11813724.57</v>
      </c>
    </row>
    <row r="1981" spans="3:7">
      <c r="C1981" s="381" t="s">
        <v>235</v>
      </c>
      <c r="D1981" s="382" t="s">
        <v>235</v>
      </c>
      <c r="E1981" s="388" t="s">
        <v>242</v>
      </c>
      <c r="F1981" s="389" t="s">
        <v>243</v>
      </c>
      <c r="G1981" s="385">
        <v>11813724.57</v>
      </c>
    </row>
    <row r="1982" spans="3:7">
      <c r="C1982" s="388" t="s">
        <v>723</v>
      </c>
      <c r="D1982" s="389" t="s">
        <v>724</v>
      </c>
      <c r="E1982" s="390" t="s">
        <v>633</v>
      </c>
      <c r="F1982" s="384" t="s">
        <v>634</v>
      </c>
      <c r="G1982" s="392"/>
    </row>
    <row r="1983" spans="3:7">
      <c r="C1983" s="388" t="s">
        <v>235</v>
      </c>
      <c r="D1983" s="389" t="s">
        <v>235</v>
      </c>
      <c r="E1983" s="391" t="s">
        <v>635</v>
      </c>
      <c r="F1983" s="384" t="s">
        <v>636</v>
      </c>
      <c r="G1983" s="392"/>
    </row>
    <row r="1984" spans="3:7">
      <c r="C1984" s="388" t="s">
        <v>235</v>
      </c>
      <c r="D1984" s="389" t="s">
        <v>235</v>
      </c>
      <c r="E1984" s="383" t="s">
        <v>637</v>
      </c>
      <c r="F1984" s="384" t="s">
        <v>638</v>
      </c>
      <c r="G1984" s="392"/>
    </row>
    <row r="1985" spans="3:7">
      <c r="C1985" s="388" t="s">
        <v>235</v>
      </c>
      <c r="D1985" s="389" t="s">
        <v>235</v>
      </c>
      <c r="E1985" s="386" t="s">
        <v>639</v>
      </c>
      <c r="F1985" s="387" t="s">
        <v>640</v>
      </c>
      <c r="G1985" s="392"/>
    </row>
    <row r="1986" spans="3:7">
      <c r="C1986" s="388" t="s">
        <v>235</v>
      </c>
      <c r="D1986" s="389" t="s">
        <v>235</v>
      </c>
      <c r="E1986" s="381" t="s">
        <v>641</v>
      </c>
      <c r="F1986" s="382" t="s">
        <v>642</v>
      </c>
      <c r="G1986" s="392"/>
    </row>
    <row r="1987" spans="3:7">
      <c r="C1987" s="388" t="s">
        <v>235</v>
      </c>
      <c r="D1987" s="389" t="s">
        <v>235</v>
      </c>
      <c r="E1987" s="390" t="s">
        <v>244</v>
      </c>
      <c r="F1987" s="384" t="s">
        <v>245</v>
      </c>
      <c r="G1987" s="385">
        <v>33319267.859999999</v>
      </c>
    </row>
    <row r="1988" spans="3:7">
      <c r="C1988" s="388" t="s">
        <v>235</v>
      </c>
      <c r="D1988" s="389" t="s">
        <v>235</v>
      </c>
      <c r="E1988" s="390" t="s">
        <v>246</v>
      </c>
      <c r="F1988" s="384" t="s">
        <v>247</v>
      </c>
      <c r="G1988" s="385">
        <v>26381536.09</v>
      </c>
    </row>
    <row r="1989" spans="3:7">
      <c r="C1989" s="388" t="s">
        <v>235</v>
      </c>
      <c r="D1989" s="389" t="s">
        <v>235</v>
      </c>
      <c r="E1989" s="390" t="s">
        <v>387</v>
      </c>
      <c r="F1989" s="384" t="s">
        <v>388</v>
      </c>
      <c r="G1989" s="385">
        <v>251198</v>
      </c>
    </row>
    <row r="1990" spans="3:7">
      <c r="C1990" s="388" t="s">
        <v>235</v>
      </c>
      <c r="D1990" s="389" t="s">
        <v>235</v>
      </c>
      <c r="E1990" s="390" t="s">
        <v>421</v>
      </c>
      <c r="F1990" s="384" t="s">
        <v>422</v>
      </c>
      <c r="G1990" s="385">
        <v>11464791.67</v>
      </c>
    </row>
    <row r="1991" spans="3:7">
      <c r="C1991" s="388" t="s">
        <v>235</v>
      </c>
      <c r="D1991" s="389" t="s">
        <v>235</v>
      </c>
      <c r="E1991" s="391" t="s">
        <v>248</v>
      </c>
      <c r="F1991" s="384" t="s">
        <v>249</v>
      </c>
      <c r="G1991" s="385">
        <v>71416793.620000005</v>
      </c>
    </row>
    <row r="1992" spans="3:7">
      <c r="C1992" s="388" t="s">
        <v>235</v>
      </c>
      <c r="D1992" s="389" t="s">
        <v>235</v>
      </c>
      <c r="E1992" s="390" t="s">
        <v>380</v>
      </c>
      <c r="F1992" s="384" t="s">
        <v>231</v>
      </c>
      <c r="G1992" s="385">
        <v>35289.78</v>
      </c>
    </row>
    <row r="1993" spans="3:7">
      <c r="C1993" s="388" t="s">
        <v>235</v>
      </c>
      <c r="D1993" s="389" t="s">
        <v>235</v>
      </c>
      <c r="E1993" s="390" t="s">
        <v>548</v>
      </c>
      <c r="F1993" s="384" t="s">
        <v>511</v>
      </c>
      <c r="G1993" s="385">
        <v>1219544.98</v>
      </c>
    </row>
    <row r="1994" spans="3:7">
      <c r="C1994" s="388" t="s">
        <v>235</v>
      </c>
      <c r="D1994" s="389" t="s">
        <v>235</v>
      </c>
      <c r="E1994" s="390" t="s">
        <v>431</v>
      </c>
      <c r="F1994" s="384" t="s">
        <v>432</v>
      </c>
      <c r="G1994" s="392"/>
    </row>
    <row r="1995" spans="3:7">
      <c r="C1995" s="388" t="s">
        <v>235</v>
      </c>
      <c r="D1995" s="389" t="s">
        <v>235</v>
      </c>
      <c r="E1995" s="390" t="s">
        <v>423</v>
      </c>
      <c r="F1995" s="384" t="s">
        <v>424</v>
      </c>
      <c r="G1995" s="385">
        <v>1712669.45</v>
      </c>
    </row>
    <row r="1996" spans="3:7">
      <c r="C1996" s="388" t="s">
        <v>235</v>
      </c>
      <c r="D1996" s="389" t="s">
        <v>235</v>
      </c>
      <c r="E1996" s="391" t="s">
        <v>250</v>
      </c>
      <c r="F1996" s="384" t="s">
        <v>251</v>
      </c>
      <c r="G1996" s="385">
        <v>2967504.21</v>
      </c>
    </row>
    <row r="1997" spans="3:7">
      <c r="C1997" s="388" t="s">
        <v>235</v>
      </c>
      <c r="D1997" s="389" t="s">
        <v>235</v>
      </c>
      <c r="E1997" s="390" t="s">
        <v>425</v>
      </c>
      <c r="F1997" s="384" t="s">
        <v>426</v>
      </c>
      <c r="G1997" s="385">
        <v>6259.38</v>
      </c>
    </row>
    <row r="1998" spans="3:7">
      <c r="C1998" s="388" t="s">
        <v>235</v>
      </c>
      <c r="D1998" s="389" t="s">
        <v>235</v>
      </c>
      <c r="E1998" s="390" t="s">
        <v>252</v>
      </c>
      <c r="F1998" s="384" t="s">
        <v>253</v>
      </c>
      <c r="G1998" s="385">
        <v>60939.96</v>
      </c>
    </row>
    <row r="1999" spans="3:7">
      <c r="C1999" s="388" t="s">
        <v>235</v>
      </c>
      <c r="D1999" s="389" t="s">
        <v>235</v>
      </c>
      <c r="E1999" s="390" t="s">
        <v>549</v>
      </c>
      <c r="F1999" s="384" t="s">
        <v>550</v>
      </c>
      <c r="G1999" s="385">
        <v>54999.71</v>
      </c>
    </row>
    <row r="2000" spans="3:7">
      <c r="C2000" s="388" t="s">
        <v>235</v>
      </c>
      <c r="D2000" s="389" t="s">
        <v>235</v>
      </c>
      <c r="E2000" s="390" t="s">
        <v>667</v>
      </c>
      <c r="F2000" s="384" t="s">
        <v>668</v>
      </c>
      <c r="G2000" s="392"/>
    </row>
    <row r="2001" spans="3:7">
      <c r="C2001" s="388" t="s">
        <v>235</v>
      </c>
      <c r="D2001" s="389" t="s">
        <v>235</v>
      </c>
      <c r="E2001" s="390" t="s">
        <v>609</v>
      </c>
      <c r="F2001" s="384" t="s">
        <v>610</v>
      </c>
      <c r="G2001" s="392"/>
    </row>
    <row r="2002" spans="3:7">
      <c r="C2002" s="388" t="s">
        <v>235</v>
      </c>
      <c r="D2002" s="389" t="s">
        <v>235</v>
      </c>
      <c r="E2002" s="390" t="s">
        <v>409</v>
      </c>
      <c r="F2002" s="384" t="s">
        <v>410</v>
      </c>
      <c r="G2002" s="385">
        <v>326005.99</v>
      </c>
    </row>
    <row r="2003" spans="3:7">
      <c r="C2003" s="388" t="s">
        <v>235</v>
      </c>
      <c r="D2003" s="389" t="s">
        <v>235</v>
      </c>
      <c r="E2003" s="390" t="s">
        <v>254</v>
      </c>
      <c r="F2003" s="384" t="s">
        <v>255</v>
      </c>
      <c r="G2003" s="392"/>
    </row>
    <row r="2004" spans="3:7">
      <c r="C2004" s="388" t="s">
        <v>235</v>
      </c>
      <c r="D2004" s="389" t="s">
        <v>235</v>
      </c>
      <c r="E2004" s="390" t="s">
        <v>699</v>
      </c>
      <c r="F2004" s="384" t="s">
        <v>700</v>
      </c>
      <c r="G2004" s="392"/>
    </row>
    <row r="2005" spans="3:7">
      <c r="C2005" s="388" t="s">
        <v>235</v>
      </c>
      <c r="D2005" s="389" t="s">
        <v>235</v>
      </c>
      <c r="E2005" s="390" t="s">
        <v>403</v>
      </c>
      <c r="F2005" s="384" t="s">
        <v>404</v>
      </c>
      <c r="G2005" s="392"/>
    </row>
    <row r="2006" spans="3:7">
      <c r="C2006" s="388" t="s">
        <v>235</v>
      </c>
      <c r="D2006" s="389" t="s">
        <v>235</v>
      </c>
      <c r="E2006" s="390" t="s">
        <v>256</v>
      </c>
      <c r="F2006" s="384" t="s">
        <v>257</v>
      </c>
      <c r="G2006" s="392"/>
    </row>
    <row r="2007" spans="3:7">
      <c r="C2007" s="388" t="s">
        <v>235</v>
      </c>
      <c r="D2007" s="389" t="s">
        <v>235</v>
      </c>
      <c r="E2007" s="390" t="s">
        <v>551</v>
      </c>
      <c r="F2007" s="384" t="s">
        <v>552</v>
      </c>
      <c r="G2007" s="392"/>
    </row>
    <row r="2008" spans="3:7">
      <c r="C2008" s="388" t="s">
        <v>235</v>
      </c>
      <c r="D2008" s="389" t="s">
        <v>235</v>
      </c>
      <c r="E2008" s="390" t="s">
        <v>445</v>
      </c>
      <c r="F2008" s="384" t="s">
        <v>255</v>
      </c>
      <c r="G2008" s="392"/>
    </row>
    <row r="2009" spans="3:7">
      <c r="C2009" s="388" t="s">
        <v>235</v>
      </c>
      <c r="D2009" s="389" t="s">
        <v>235</v>
      </c>
      <c r="E2009" s="390" t="s">
        <v>379</v>
      </c>
      <c r="F2009" s="384" t="s">
        <v>255</v>
      </c>
      <c r="G2009" s="392"/>
    </row>
    <row r="2010" spans="3:7">
      <c r="C2010" s="388" t="s">
        <v>235</v>
      </c>
      <c r="D2010" s="389" t="s">
        <v>235</v>
      </c>
      <c r="E2010" s="391" t="s">
        <v>258</v>
      </c>
      <c r="F2010" s="384" t="s">
        <v>259</v>
      </c>
      <c r="G2010" s="385">
        <v>448205.04</v>
      </c>
    </row>
    <row r="2011" spans="3:7">
      <c r="C2011" s="388" t="s">
        <v>235</v>
      </c>
      <c r="D2011" s="389" t="s">
        <v>235</v>
      </c>
      <c r="E2011" s="383" t="s">
        <v>260</v>
      </c>
      <c r="F2011" s="384" t="s">
        <v>261</v>
      </c>
      <c r="G2011" s="385">
        <v>74832502.870000005</v>
      </c>
    </row>
    <row r="2012" spans="3:7">
      <c r="C2012" s="388" t="s">
        <v>235</v>
      </c>
      <c r="D2012" s="389" t="s">
        <v>235</v>
      </c>
      <c r="E2012" s="390" t="s">
        <v>262</v>
      </c>
      <c r="F2012" s="384" t="s">
        <v>263</v>
      </c>
      <c r="G2012" s="385">
        <v>11198153.65</v>
      </c>
    </row>
    <row r="2013" spans="3:7">
      <c r="C2013" s="388" t="s">
        <v>235</v>
      </c>
      <c r="D2013" s="389" t="s">
        <v>235</v>
      </c>
      <c r="E2013" s="390" t="s">
        <v>264</v>
      </c>
      <c r="F2013" s="384" t="s">
        <v>265</v>
      </c>
      <c r="G2013" s="385">
        <v>4106465.68</v>
      </c>
    </row>
    <row r="2014" spans="3:7">
      <c r="C2014" s="388" t="s">
        <v>235</v>
      </c>
      <c r="D2014" s="389" t="s">
        <v>235</v>
      </c>
      <c r="E2014" s="390" t="s">
        <v>266</v>
      </c>
      <c r="F2014" s="384" t="s">
        <v>267</v>
      </c>
      <c r="G2014" s="385">
        <v>-8120089.4500000002</v>
      </c>
    </row>
    <row r="2015" spans="3:7">
      <c r="C2015" s="388" t="s">
        <v>235</v>
      </c>
      <c r="D2015" s="389" t="s">
        <v>235</v>
      </c>
      <c r="E2015" s="390" t="s">
        <v>446</v>
      </c>
      <c r="F2015" s="384" t="s">
        <v>269</v>
      </c>
      <c r="G2015" s="392"/>
    </row>
    <row r="2016" spans="3:7">
      <c r="C2016" s="388" t="s">
        <v>235</v>
      </c>
      <c r="D2016" s="389" t="s">
        <v>235</v>
      </c>
      <c r="E2016" s="390" t="s">
        <v>447</v>
      </c>
      <c r="F2016" s="384" t="s">
        <v>271</v>
      </c>
      <c r="G2016" s="392"/>
    </row>
    <row r="2017" spans="3:7">
      <c r="C2017" s="388" t="s">
        <v>235</v>
      </c>
      <c r="D2017" s="389" t="s">
        <v>235</v>
      </c>
      <c r="E2017" s="390" t="s">
        <v>448</v>
      </c>
      <c r="F2017" s="384" t="s">
        <v>449</v>
      </c>
      <c r="G2017" s="392"/>
    </row>
    <row r="2018" spans="3:7">
      <c r="C2018" s="388" t="s">
        <v>235</v>
      </c>
      <c r="D2018" s="389" t="s">
        <v>235</v>
      </c>
      <c r="E2018" s="390" t="s">
        <v>268</v>
      </c>
      <c r="F2018" s="384" t="s">
        <v>269</v>
      </c>
      <c r="G2018" s="392"/>
    </row>
    <row r="2019" spans="3:7">
      <c r="C2019" s="388" t="s">
        <v>235</v>
      </c>
      <c r="D2019" s="389" t="s">
        <v>235</v>
      </c>
      <c r="E2019" s="390" t="s">
        <v>270</v>
      </c>
      <c r="F2019" s="384" t="s">
        <v>271</v>
      </c>
      <c r="G2019" s="392"/>
    </row>
    <row r="2020" spans="3:7">
      <c r="C2020" s="388" t="s">
        <v>235</v>
      </c>
      <c r="D2020" s="389" t="s">
        <v>235</v>
      </c>
      <c r="E2020" s="390" t="s">
        <v>272</v>
      </c>
      <c r="F2020" s="384" t="s">
        <v>273</v>
      </c>
      <c r="G2020" s="392"/>
    </row>
    <row r="2021" spans="3:7">
      <c r="C2021" s="388" t="s">
        <v>235</v>
      </c>
      <c r="D2021" s="389" t="s">
        <v>235</v>
      </c>
      <c r="E2021" s="391" t="s">
        <v>274</v>
      </c>
      <c r="F2021" s="384" t="s">
        <v>275</v>
      </c>
      <c r="G2021" s="385">
        <v>7184529.8799999999</v>
      </c>
    </row>
    <row r="2022" spans="3:7">
      <c r="C2022" s="388" t="s">
        <v>235</v>
      </c>
      <c r="D2022" s="389" t="s">
        <v>235</v>
      </c>
      <c r="E2022" s="390" t="s">
        <v>276</v>
      </c>
      <c r="F2022" s="384" t="s">
        <v>277</v>
      </c>
      <c r="G2022" s="385">
        <v>4731335.96</v>
      </c>
    </row>
    <row r="2023" spans="3:7">
      <c r="C2023" s="388" t="s">
        <v>235</v>
      </c>
      <c r="D2023" s="389" t="s">
        <v>235</v>
      </c>
      <c r="E2023" s="390" t="s">
        <v>278</v>
      </c>
      <c r="F2023" s="384" t="s">
        <v>279</v>
      </c>
      <c r="G2023" s="392"/>
    </row>
    <row r="2024" spans="3:7">
      <c r="C2024" s="388" t="s">
        <v>235</v>
      </c>
      <c r="D2024" s="389" t="s">
        <v>235</v>
      </c>
      <c r="E2024" s="391" t="s">
        <v>280</v>
      </c>
      <c r="F2024" s="384" t="s">
        <v>281</v>
      </c>
      <c r="G2024" s="385">
        <v>4731335.96</v>
      </c>
    </row>
    <row r="2025" spans="3:7">
      <c r="C2025" s="388" t="s">
        <v>235</v>
      </c>
      <c r="D2025" s="389" t="s">
        <v>235</v>
      </c>
      <c r="E2025" s="390" t="s">
        <v>619</v>
      </c>
      <c r="F2025" s="384" t="s">
        <v>620</v>
      </c>
      <c r="G2025" s="392"/>
    </row>
    <row r="2026" spans="3:7">
      <c r="C2026" s="388" t="s">
        <v>235</v>
      </c>
      <c r="D2026" s="389" t="s">
        <v>235</v>
      </c>
      <c r="E2026" s="391" t="s">
        <v>621</v>
      </c>
      <c r="F2026" s="384" t="s">
        <v>622</v>
      </c>
      <c r="G2026" s="392"/>
    </row>
    <row r="2027" spans="3:7">
      <c r="C2027" s="388" t="s">
        <v>235</v>
      </c>
      <c r="D2027" s="389" t="s">
        <v>235</v>
      </c>
      <c r="E2027" s="390" t="s">
        <v>282</v>
      </c>
      <c r="F2027" s="384" t="s">
        <v>283</v>
      </c>
      <c r="G2027" s="385">
        <v>557882.31000000006</v>
      </c>
    </row>
    <row r="2028" spans="3:7">
      <c r="C2028" s="388" t="s">
        <v>235</v>
      </c>
      <c r="D2028" s="389" t="s">
        <v>235</v>
      </c>
      <c r="E2028" s="390" t="s">
        <v>284</v>
      </c>
      <c r="F2028" s="384" t="s">
        <v>285</v>
      </c>
      <c r="G2028" s="392"/>
    </row>
    <row r="2029" spans="3:7">
      <c r="C2029" s="388" t="s">
        <v>235</v>
      </c>
      <c r="D2029" s="389" t="s">
        <v>235</v>
      </c>
      <c r="E2029" s="390" t="s">
        <v>450</v>
      </c>
      <c r="F2029" s="384" t="s">
        <v>285</v>
      </c>
      <c r="G2029" s="392"/>
    </row>
    <row r="2030" spans="3:7">
      <c r="C2030" s="388" t="s">
        <v>235</v>
      </c>
      <c r="D2030" s="389" t="s">
        <v>235</v>
      </c>
      <c r="E2030" s="391" t="s">
        <v>286</v>
      </c>
      <c r="F2030" s="384" t="s">
        <v>287</v>
      </c>
      <c r="G2030" s="385">
        <v>557882.31000000006</v>
      </c>
    </row>
    <row r="2031" spans="3:7">
      <c r="C2031" s="388" t="s">
        <v>235</v>
      </c>
      <c r="D2031" s="389" t="s">
        <v>235</v>
      </c>
      <c r="E2031" s="383" t="s">
        <v>288</v>
      </c>
      <c r="F2031" s="384" t="s">
        <v>289</v>
      </c>
      <c r="G2031" s="385">
        <v>12473748.15</v>
      </c>
    </row>
    <row r="2032" spans="3:7">
      <c r="C2032" s="388" t="s">
        <v>235</v>
      </c>
      <c r="D2032" s="389" t="s">
        <v>235</v>
      </c>
      <c r="E2032" s="386" t="s">
        <v>290</v>
      </c>
      <c r="F2032" s="387" t="s">
        <v>291</v>
      </c>
      <c r="G2032" s="385">
        <v>87306251.019999996</v>
      </c>
    </row>
    <row r="2033" spans="3:7">
      <c r="C2033" s="388" t="s">
        <v>235</v>
      </c>
      <c r="D2033" s="389" t="s">
        <v>235</v>
      </c>
      <c r="E2033" s="391" t="s">
        <v>292</v>
      </c>
      <c r="F2033" s="384" t="s">
        <v>293</v>
      </c>
      <c r="G2033" s="385">
        <v>378738.17</v>
      </c>
    </row>
    <row r="2034" spans="3:7">
      <c r="C2034" s="388" t="s">
        <v>235</v>
      </c>
      <c r="D2034" s="389" t="s">
        <v>235</v>
      </c>
      <c r="E2034" s="391" t="s">
        <v>393</v>
      </c>
      <c r="F2034" s="384" t="s">
        <v>394</v>
      </c>
      <c r="G2034" s="392"/>
    </row>
    <row r="2035" spans="3:7">
      <c r="C2035" s="388" t="s">
        <v>235</v>
      </c>
      <c r="D2035" s="389" t="s">
        <v>235</v>
      </c>
      <c r="E2035" s="391" t="s">
        <v>717</v>
      </c>
      <c r="F2035" s="384" t="s">
        <v>718</v>
      </c>
      <c r="G2035" s="392"/>
    </row>
    <row r="2036" spans="3:7">
      <c r="C2036" s="388" t="s">
        <v>235</v>
      </c>
      <c r="D2036" s="389" t="s">
        <v>235</v>
      </c>
      <c r="E2036" s="391" t="s">
        <v>294</v>
      </c>
      <c r="F2036" s="384" t="s">
        <v>295</v>
      </c>
      <c r="G2036" s="385">
        <v>242890.35</v>
      </c>
    </row>
    <row r="2037" spans="3:7">
      <c r="C2037" s="388" t="s">
        <v>235</v>
      </c>
      <c r="D2037" s="389" t="s">
        <v>235</v>
      </c>
      <c r="E2037" s="391" t="s">
        <v>296</v>
      </c>
      <c r="F2037" s="384" t="s">
        <v>297</v>
      </c>
      <c r="G2037" s="385">
        <v>7950.5</v>
      </c>
    </row>
    <row r="2038" spans="3:7">
      <c r="C2038" s="388" t="s">
        <v>235</v>
      </c>
      <c r="D2038" s="389" t="s">
        <v>235</v>
      </c>
      <c r="E2038" s="391" t="s">
        <v>298</v>
      </c>
      <c r="F2038" s="384" t="s">
        <v>299</v>
      </c>
      <c r="G2038" s="385">
        <v>316054.03000000003</v>
      </c>
    </row>
    <row r="2039" spans="3:7">
      <c r="C2039" s="388" t="s">
        <v>235</v>
      </c>
      <c r="D2039" s="389" t="s">
        <v>235</v>
      </c>
      <c r="E2039" s="391" t="s">
        <v>300</v>
      </c>
      <c r="F2039" s="384" t="s">
        <v>301</v>
      </c>
      <c r="G2039" s="385">
        <v>345359.35</v>
      </c>
    </row>
    <row r="2040" spans="3:7">
      <c r="C2040" s="388" t="s">
        <v>235</v>
      </c>
      <c r="D2040" s="389" t="s">
        <v>235</v>
      </c>
      <c r="E2040" s="391" t="s">
        <v>302</v>
      </c>
      <c r="F2040" s="384" t="s">
        <v>303</v>
      </c>
      <c r="G2040" s="385">
        <v>25849.71</v>
      </c>
    </row>
    <row r="2041" spans="3:7">
      <c r="C2041" s="388" t="s">
        <v>235</v>
      </c>
      <c r="D2041" s="389" t="s">
        <v>235</v>
      </c>
      <c r="E2041" s="391" t="s">
        <v>304</v>
      </c>
      <c r="F2041" s="384" t="s">
        <v>305</v>
      </c>
      <c r="G2041" s="385">
        <v>102285.78</v>
      </c>
    </row>
    <row r="2042" spans="3:7">
      <c r="C2042" s="388" t="s">
        <v>235</v>
      </c>
      <c r="D2042" s="389" t="s">
        <v>235</v>
      </c>
      <c r="E2042" s="391" t="s">
        <v>306</v>
      </c>
      <c r="F2042" s="384" t="s">
        <v>307</v>
      </c>
      <c r="G2042" s="385">
        <v>27290.15</v>
      </c>
    </row>
    <row r="2043" spans="3:7">
      <c r="C2043" s="388" t="s">
        <v>235</v>
      </c>
      <c r="D2043" s="389" t="s">
        <v>235</v>
      </c>
      <c r="E2043" s="391" t="s">
        <v>433</v>
      </c>
      <c r="F2043" s="384" t="s">
        <v>434</v>
      </c>
      <c r="G2043" s="385">
        <v>2179.44</v>
      </c>
    </row>
    <row r="2044" spans="3:7">
      <c r="C2044" s="388" t="s">
        <v>235</v>
      </c>
      <c r="D2044" s="389" t="s">
        <v>235</v>
      </c>
      <c r="E2044" s="391" t="s">
        <v>451</v>
      </c>
      <c r="F2044" s="384" t="s">
        <v>452</v>
      </c>
      <c r="G2044" s="385">
        <v>2062.3200000000002</v>
      </c>
    </row>
    <row r="2045" spans="3:7">
      <c r="C2045" s="388" t="s">
        <v>235</v>
      </c>
      <c r="D2045" s="389" t="s">
        <v>235</v>
      </c>
      <c r="E2045" s="391" t="s">
        <v>308</v>
      </c>
      <c r="F2045" s="384" t="s">
        <v>309</v>
      </c>
      <c r="G2045" s="385">
        <v>102745.7</v>
      </c>
    </row>
    <row r="2046" spans="3:7">
      <c r="C2046" s="388" t="s">
        <v>235</v>
      </c>
      <c r="D2046" s="389" t="s">
        <v>235</v>
      </c>
      <c r="E2046" s="391" t="s">
        <v>310</v>
      </c>
      <c r="F2046" s="384" t="s">
        <v>311</v>
      </c>
      <c r="G2046" s="385">
        <v>706183.8</v>
      </c>
    </row>
    <row r="2047" spans="3:7">
      <c r="C2047" s="388" t="s">
        <v>235</v>
      </c>
      <c r="D2047" s="389" t="s">
        <v>235</v>
      </c>
      <c r="E2047" s="391" t="s">
        <v>583</v>
      </c>
      <c r="F2047" s="384" t="s">
        <v>584</v>
      </c>
      <c r="G2047" s="385">
        <v>19976.759999999998</v>
      </c>
    </row>
    <row r="2048" spans="3:7">
      <c r="C2048" s="388" t="s">
        <v>235</v>
      </c>
      <c r="D2048" s="389" t="s">
        <v>235</v>
      </c>
      <c r="E2048" s="391" t="s">
        <v>312</v>
      </c>
      <c r="F2048" s="384" t="s">
        <v>313</v>
      </c>
      <c r="G2048" s="385">
        <v>82358.289999999994</v>
      </c>
    </row>
    <row r="2049" spans="3:7">
      <c r="C2049" s="388" t="s">
        <v>235</v>
      </c>
      <c r="D2049" s="389" t="s">
        <v>235</v>
      </c>
      <c r="E2049" s="391" t="s">
        <v>585</v>
      </c>
      <c r="F2049" s="384" t="s">
        <v>586</v>
      </c>
      <c r="G2049" s="385">
        <v>8110.08</v>
      </c>
    </row>
    <row r="2050" spans="3:7">
      <c r="C2050" s="388" t="s">
        <v>235</v>
      </c>
      <c r="D2050" s="389" t="s">
        <v>235</v>
      </c>
      <c r="E2050" s="391" t="s">
        <v>611</v>
      </c>
      <c r="F2050" s="384" t="s">
        <v>612</v>
      </c>
      <c r="G2050" s="385">
        <v>1549.68</v>
      </c>
    </row>
    <row r="2051" spans="3:7">
      <c r="C2051" s="388" t="s">
        <v>235</v>
      </c>
      <c r="D2051" s="389" t="s">
        <v>235</v>
      </c>
      <c r="E2051" s="391" t="s">
        <v>453</v>
      </c>
      <c r="F2051" s="384" t="s">
        <v>454</v>
      </c>
      <c r="G2051" s="392"/>
    </row>
    <row r="2052" spans="3:7">
      <c r="C2052" s="388" t="s">
        <v>235</v>
      </c>
      <c r="D2052" s="389" t="s">
        <v>235</v>
      </c>
      <c r="E2052" s="391" t="s">
        <v>455</v>
      </c>
      <c r="F2052" s="384" t="s">
        <v>456</v>
      </c>
      <c r="G2052" s="392"/>
    </row>
    <row r="2053" spans="3:7">
      <c r="C2053" s="388" t="s">
        <v>235</v>
      </c>
      <c r="D2053" s="389" t="s">
        <v>235</v>
      </c>
      <c r="E2053" s="391" t="s">
        <v>457</v>
      </c>
      <c r="F2053" s="384" t="s">
        <v>458</v>
      </c>
      <c r="G2053" s="392"/>
    </row>
    <row r="2054" spans="3:7">
      <c r="C2054" s="388" t="s">
        <v>235</v>
      </c>
      <c r="D2054" s="389" t="s">
        <v>235</v>
      </c>
      <c r="E2054" s="383" t="s">
        <v>314</v>
      </c>
      <c r="F2054" s="384" t="s">
        <v>315</v>
      </c>
      <c r="G2054" s="385">
        <v>2371584.11</v>
      </c>
    </row>
    <row r="2055" spans="3:7">
      <c r="C2055" s="388" t="s">
        <v>235</v>
      </c>
      <c r="D2055" s="389" t="s">
        <v>235</v>
      </c>
      <c r="E2055" s="386" t="s">
        <v>316</v>
      </c>
      <c r="F2055" s="387" t="s">
        <v>315</v>
      </c>
      <c r="G2055" s="385">
        <v>2371584.11</v>
      </c>
    </row>
    <row r="2056" spans="3:7">
      <c r="C2056" s="388" t="s">
        <v>235</v>
      </c>
      <c r="D2056" s="389" t="s">
        <v>235</v>
      </c>
      <c r="E2056" s="383" t="s">
        <v>652</v>
      </c>
      <c r="F2056" s="384" t="s">
        <v>653</v>
      </c>
      <c r="G2056" s="385">
        <v>132</v>
      </c>
    </row>
    <row r="2057" spans="3:7">
      <c r="C2057" s="388" t="s">
        <v>235</v>
      </c>
      <c r="D2057" s="389" t="s">
        <v>235</v>
      </c>
      <c r="E2057" s="383" t="s">
        <v>654</v>
      </c>
      <c r="F2057" s="384" t="s">
        <v>655</v>
      </c>
      <c r="G2057" s="385">
        <v>36</v>
      </c>
    </row>
    <row r="2058" spans="3:7">
      <c r="C2058" s="388" t="s">
        <v>235</v>
      </c>
      <c r="D2058" s="389" t="s">
        <v>235</v>
      </c>
      <c r="E2058" s="383" t="s">
        <v>625</v>
      </c>
      <c r="F2058" s="384" t="s">
        <v>626</v>
      </c>
      <c r="G2058" s="385">
        <v>1224</v>
      </c>
    </row>
    <row r="2059" spans="3:7">
      <c r="C2059" s="388" t="s">
        <v>235</v>
      </c>
      <c r="D2059" s="389" t="s">
        <v>235</v>
      </c>
      <c r="E2059" s="383" t="s">
        <v>411</v>
      </c>
      <c r="F2059" s="384" t="s">
        <v>412</v>
      </c>
      <c r="G2059" s="392"/>
    </row>
    <row r="2060" spans="3:7">
      <c r="C2060" s="388" t="s">
        <v>235</v>
      </c>
      <c r="D2060" s="389" t="s">
        <v>235</v>
      </c>
      <c r="E2060" s="383" t="s">
        <v>439</v>
      </c>
      <c r="F2060" s="384" t="s">
        <v>440</v>
      </c>
      <c r="G2060" s="392"/>
    </row>
    <row r="2061" spans="3:7">
      <c r="C2061" s="388" t="s">
        <v>235</v>
      </c>
      <c r="D2061" s="389" t="s">
        <v>235</v>
      </c>
      <c r="E2061" s="383" t="s">
        <v>587</v>
      </c>
      <c r="F2061" s="384" t="s">
        <v>588</v>
      </c>
      <c r="G2061" s="385">
        <v>-13000</v>
      </c>
    </row>
    <row r="2062" spans="3:7">
      <c r="C2062" s="388" t="s">
        <v>235</v>
      </c>
      <c r="D2062" s="389" t="s">
        <v>235</v>
      </c>
      <c r="E2062" s="383" t="s">
        <v>317</v>
      </c>
      <c r="F2062" s="384" t="s">
        <v>318</v>
      </c>
      <c r="G2062" s="385">
        <v>3798796.54</v>
      </c>
    </row>
    <row r="2063" spans="3:7">
      <c r="C2063" s="388" t="s">
        <v>235</v>
      </c>
      <c r="D2063" s="389" t="s">
        <v>235</v>
      </c>
      <c r="E2063" s="383" t="s">
        <v>656</v>
      </c>
      <c r="F2063" s="384" t="s">
        <v>657</v>
      </c>
      <c r="G2063" s="385">
        <v>3000</v>
      </c>
    </row>
    <row r="2064" spans="3:7">
      <c r="C2064" s="388" t="s">
        <v>235</v>
      </c>
      <c r="D2064" s="389" t="s">
        <v>235</v>
      </c>
      <c r="E2064" s="383" t="s">
        <v>589</v>
      </c>
      <c r="F2064" s="384" t="s">
        <v>590</v>
      </c>
      <c r="G2064" s="385">
        <v>207468</v>
      </c>
    </row>
    <row r="2065" spans="3:7">
      <c r="C2065" s="388" t="s">
        <v>235</v>
      </c>
      <c r="D2065" s="389" t="s">
        <v>235</v>
      </c>
      <c r="E2065" s="383" t="s">
        <v>591</v>
      </c>
      <c r="F2065" s="384" t="s">
        <v>592</v>
      </c>
      <c r="G2065" s="392"/>
    </row>
    <row r="2066" spans="3:7">
      <c r="C2066" s="388" t="s">
        <v>235</v>
      </c>
      <c r="D2066" s="389" t="s">
        <v>235</v>
      </c>
      <c r="E2066" s="383" t="s">
        <v>319</v>
      </c>
      <c r="F2066" s="384" t="s">
        <v>320</v>
      </c>
      <c r="G2066" s="385">
        <v>14645682.210000001</v>
      </c>
    </row>
    <row r="2067" spans="3:7">
      <c r="C2067" s="388" t="s">
        <v>235</v>
      </c>
      <c r="D2067" s="389" t="s">
        <v>235</v>
      </c>
      <c r="E2067" s="383" t="s">
        <v>593</v>
      </c>
      <c r="F2067" s="384" t="s">
        <v>594</v>
      </c>
      <c r="G2067" s="385">
        <v>-38244</v>
      </c>
    </row>
    <row r="2068" spans="3:7">
      <c r="C2068" s="388" t="s">
        <v>235</v>
      </c>
      <c r="D2068" s="389" t="s">
        <v>235</v>
      </c>
      <c r="E2068" s="383" t="s">
        <v>703</v>
      </c>
      <c r="F2068" s="384" t="s">
        <v>704</v>
      </c>
      <c r="G2068" s="385">
        <v>8213.52</v>
      </c>
    </row>
    <row r="2069" spans="3:7">
      <c r="C2069" s="388" t="s">
        <v>235</v>
      </c>
      <c r="D2069" s="389" t="s">
        <v>235</v>
      </c>
      <c r="E2069" s="383" t="s">
        <v>705</v>
      </c>
      <c r="F2069" s="384" t="s">
        <v>706</v>
      </c>
      <c r="G2069" s="392"/>
    </row>
    <row r="2070" spans="3:7">
      <c r="C2070" s="388" t="s">
        <v>235</v>
      </c>
      <c r="D2070" s="389" t="s">
        <v>235</v>
      </c>
      <c r="E2070" s="383" t="s">
        <v>707</v>
      </c>
      <c r="F2070" s="384" t="s">
        <v>708</v>
      </c>
      <c r="G2070" s="392"/>
    </row>
    <row r="2071" spans="3:7">
      <c r="C2071" s="388" t="s">
        <v>235</v>
      </c>
      <c r="D2071" s="389" t="s">
        <v>235</v>
      </c>
      <c r="E2071" s="383" t="s">
        <v>658</v>
      </c>
      <c r="F2071" s="384" t="s">
        <v>659</v>
      </c>
      <c r="G2071" s="392"/>
    </row>
    <row r="2072" spans="3:7">
      <c r="C2072" s="388" t="s">
        <v>235</v>
      </c>
      <c r="D2072" s="389" t="s">
        <v>235</v>
      </c>
      <c r="E2072" s="383" t="s">
        <v>459</v>
      </c>
      <c r="F2072" s="384" t="s">
        <v>460</v>
      </c>
      <c r="G2072" s="392"/>
    </row>
    <row r="2073" spans="3:7">
      <c r="C2073" s="388" t="s">
        <v>235</v>
      </c>
      <c r="D2073" s="389" t="s">
        <v>235</v>
      </c>
      <c r="E2073" s="386" t="s">
        <v>321</v>
      </c>
      <c r="F2073" s="387" t="s">
        <v>322</v>
      </c>
      <c r="G2073" s="385">
        <v>18613308.27</v>
      </c>
    </row>
    <row r="2074" spans="3:7">
      <c r="C2074" s="388" t="s">
        <v>235</v>
      </c>
      <c r="D2074" s="389" t="s">
        <v>235</v>
      </c>
      <c r="E2074" s="391" t="s">
        <v>323</v>
      </c>
      <c r="F2074" s="384" t="s">
        <v>324</v>
      </c>
      <c r="G2074" s="385">
        <v>270029.28999999998</v>
      </c>
    </row>
    <row r="2075" spans="3:7">
      <c r="C2075" s="388" t="s">
        <v>235</v>
      </c>
      <c r="D2075" s="389" t="s">
        <v>235</v>
      </c>
      <c r="E2075" s="391" t="s">
        <v>435</v>
      </c>
      <c r="F2075" s="384" t="s">
        <v>436</v>
      </c>
      <c r="G2075" s="385">
        <v>252250.8</v>
      </c>
    </row>
    <row r="2076" spans="3:7">
      <c r="C2076" s="388" t="s">
        <v>235</v>
      </c>
      <c r="D2076" s="389" t="s">
        <v>235</v>
      </c>
      <c r="E2076" s="391" t="s">
        <v>325</v>
      </c>
      <c r="F2076" s="384" t="s">
        <v>326</v>
      </c>
      <c r="G2076" s="392"/>
    </row>
    <row r="2077" spans="3:7">
      <c r="C2077" s="388" t="s">
        <v>235</v>
      </c>
      <c r="D2077" s="389" t="s">
        <v>235</v>
      </c>
      <c r="E2077" s="391" t="s">
        <v>479</v>
      </c>
      <c r="F2077" s="384" t="s">
        <v>480</v>
      </c>
      <c r="G2077" s="392"/>
    </row>
    <row r="2078" spans="3:7">
      <c r="C2078" s="388" t="s">
        <v>235</v>
      </c>
      <c r="D2078" s="389" t="s">
        <v>235</v>
      </c>
      <c r="E2078" s="391" t="s">
        <v>427</v>
      </c>
      <c r="F2078" s="384" t="s">
        <v>428</v>
      </c>
      <c r="G2078" s="385">
        <v>80661.960000000006</v>
      </c>
    </row>
    <row r="2079" spans="3:7">
      <c r="C2079" s="388" t="s">
        <v>235</v>
      </c>
      <c r="D2079" s="389" t="s">
        <v>235</v>
      </c>
      <c r="E2079" s="391" t="s">
        <v>415</v>
      </c>
      <c r="F2079" s="384" t="s">
        <v>416</v>
      </c>
      <c r="G2079" s="385">
        <v>3339.33</v>
      </c>
    </row>
    <row r="2080" spans="3:7">
      <c r="C2080" s="388" t="s">
        <v>235</v>
      </c>
      <c r="D2080" s="389" t="s">
        <v>235</v>
      </c>
      <c r="E2080" s="391" t="s">
        <v>473</v>
      </c>
      <c r="F2080" s="384" t="s">
        <v>474</v>
      </c>
      <c r="G2080" s="385">
        <v>22120.080000000002</v>
      </c>
    </row>
    <row r="2081" spans="3:7">
      <c r="C2081" s="388" t="s">
        <v>235</v>
      </c>
      <c r="D2081" s="389" t="s">
        <v>235</v>
      </c>
      <c r="E2081" s="391" t="s">
        <v>385</v>
      </c>
      <c r="F2081" s="384" t="s">
        <v>386</v>
      </c>
      <c r="G2081" s="385">
        <v>18388.12</v>
      </c>
    </row>
    <row r="2082" spans="3:7">
      <c r="C2082" s="388" t="s">
        <v>235</v>
      </c>
      <c r="D2082" s="389" t="s">
        <v>235</v>
      </c>
      <c r="E2082" s="391" t="s">
        <v>475</v>
      </c>
      <c r="F2082" s="384" t="s">
        <v>476</v>
      </c>
      <c r="G2082" s="385">
        <v>42638.400000000001</v>
      </c>
    </row>
    <row r="2083" spans="3:7">
      <c r="C2083" s="388" t="s">
        <v>235</v>
      </c>
      <c r="D2083" s="389" t="s">
        <v>235</v>
      </c>
      <c r="E2083" s="391" t="s">
        <v>381</v>
      </c>
      <c r="F2083" s="384" t="s">
        <v>382</v>
      </c>
      <c r="G2083" s="385">
        <v>113615.7</v>
      </c>
    </row>
    <row r="2084" spans="3:7">
      <c r="C2084" s="388" t="s">
        <v>235</v>
      </c>
      <c r="D2084" s="389" t="s">
        <v>235</v>
      </c>
      <c r="E2084" s="391" t="s">
        <v>327</v>
      </c>
      <c r="F2084" s="384" t="s">
        <v>328</v>
      </c>
      <c r="G2084" s="385">
        <v>147262.56</v>
      </c>
    </row>
    <row r="2085" spans="3:7">
      <c r="C2085" s="388" t="s">
        <v>235</v>
      </c>
      <c r="D2085" s="389" t="s">
        <v>235</v>
      </c>
      <c r="E2085" s="391" t="s">
        <v>395</v>
      </c>
      <c r="F2085" s="384" t="s">
        <v>396</v>
      </c>
      <c r="G2085" s="385">
        <v>56122.2</v>
      </c>
    </row>
    <row r="2086" spans="3:7">
      <c r="C2086" s="388" t="s">
        <v>235</v>
      </c>
      <c r="D2086" s="389" t="s">
        <v>235</v>
      </c>
      <c r="E2086" s="391" t="s">
        <v>477</v>
      </c>
      <c r="F2086" s="384" t="s">
        <v>478</v>
      </c>
      <c r="G2086" s="385">
        <v>20922.12</v>
      </c>
    </row>
    <row r="2087" spans="3:7">
      <c r="C2087" s="388" t="s">
        <v>235</v>
      </c>
      <c r="D2087" s="389" t="s">
        <v>235</v>
      </c>
      <c r="E2087" s="391" t="s">
        <v>709</v>
      </c>
      <c r="F2087" s="384" t="s">
        <v>710</v>
      </c>
      <c r="G2087" s="392"/>
    </row>
    <row r="2088" spans="3:7">
      <c r="C2088" s="388" t="s">
        <v>235</v>
      </c>
      <c r="D2088" s="389" t="s">
        <v>235</v>
      </c>
      <c r="E2088" s="391" t="s">
        <v>461</v>
      </c>
      <c r="F2088" s="384" t="s">
        <v>462</v>
      </c>
      <c r="G2088" s="385">
        <v>28858.799999999999</v>
      </c>
    </row>
    <row r="2089" spans="3:7">
      <c r="C2089" s="388" t="s">
        <v>235</v>
      </c>
      <c r="D2089" s="389" t="s">
        <v>235</v>
      </c>
      <c r="E2089" s="391" t="s">
        <v>493</v>
      </c>
      <c r="F2089" s="384" t="s">
        <v>494</v>
      </c>
      <c r="G2089" s="392"/>
    </row>
    <row r="2090" spans="3:7">
      <c r="C2090" s="388" t="s">
        <v>235</v>
      </c>
      <c r="D2090" s="389" t="s">
        <v>235</v>
      </c>
      <c r="E2090" s="391" t="s">
        <v>463</v>
      </c>
      <c r="F2090" s="384" t="s">
        <v>464</v>
      </c>
      <c r="G2090" s="392"/>
    </row>
    <row r="2091" spans="3:7">
      <c r="C2091" s="388" t="s">
        <v>235</v>
      </c>
      <c r="D2091" s="389" t="s">
        <v>235</v>
      </c>
      <c r="E2091" s="391" t="s">
        <v>465</v>
      </c>
      <c r="F2091" s="384" t="s">
        <v>466</v>
      </c>
      <c r="G2091" s="392"/>
    </row>
    <row r="2092" spans="3:7">
      <c r="C2092" s="388" t="s">
        <v>235</v>
      </c>
      <c r="D2092" s="389" t="s">
        <v>235</v>
      </c>
      <c r="E2092" s="391" t="s">
        <v>467</v>
      </c>
      <c r="F2092" s="384" t="s">
        <v>468</v>
      </c>
      <c r="G2092" s="392"/>
    </row>
    <row r="2093" spans="3:7">
      <c r="C2093" s="388" t="s">
        <v>235</v>
      </c>
      <c r="D2093" s="389" t="s">
        <v>235</v>
      </c>
      <c r="E2093" s="391" t="s">
        <v>469</v>
      </c>
      <c r="F2093" s="384" t="s">
        <v>470</v>
      </c>
      <c r="G2093" s="392"/>
    </row>
    <row r="2094" spans="3:7">
      <c r="C2094" s="388" t="s">
        <v>235</v>
      </c>
      <c r="D2094" s="389" t="s">
        <v>235</v>
      </c>
      <c r="E2094" s="391" t="s">
        <v>329</v>
      </c>
      <c r="F2094" s="384" t="s">
        <v>330</v>
      </c>
      <c r="G2094" s="392"/>
    </row>
    <row r="2095" spans="3:7">
      <c r="C2095" s="388" t="s">
        <v>235</v>
      </c>
      <c r="D2095" s="389" t="s">
        <v>235</v>
      </c>
      <c r="E2095" s="383" t="s">
        <v>331</v>
      </c>
      <c r="F2095" s="384" t="s">
        <v>332</v>
      </c>
      <c r="G2095" s="385">
        <v>1056209.3600000001</v>
      </c>
    </row>
    <row r="2096" spans="3:7">
      <c r="C2096" s="388" t="s">
        <v>235</v>
      </c>
      <c r="D2096" s="389" t="s">
        <v>235</v>
      </c>
      <c r="E2096" s="391" t="s">
        <v>383</v>
      </c>
      <c r="F2096" s="384" t="s">
        <v>384</v>
      </c>
      <c r="G2096" s="385">
        <v>4550280.68</v>
      </c>
    </row>
    <row r="2097" spans="3:7">
      <c r="C2097" s="388" t="s">
        <v>235</v>
      </c>
      <c r="D2097" s="389" t="s">
        <v>235</v>
      </c>
      <c r="E2097" s="391" t="s">
        <v>441</v>
      </c>
      <c r="F2097" s="384" t="s">
        <v>442</v>
      </c>
      <c r="G2097" s="385">
        <v>12693.24</v>
      </c>
    </row>
    <row r="2098" spans="3:7">
      <c r="C2098" s="388" t="s">
        <v>235</v>
      </c>
      <c r="D2098" s="389" t="s">
        <v>235</v>
      </c>
      <c r="E2098" s="391" t="s">
        <v>333</v>
      </c>
      <c r="F2098" s="384" t="s">
        <v>334</v>
      </c>
      <c r="G2098" s="385">
        <v>11812.96</v>
      </c>
    </row>
    <row r="2099" spans="3:7">
      <c r="C2099" s="388" t="s">
        <v>235</v>
      </c>
      <c r="D2099" s="389" t="s">
        <v>235</v>
      </c>
      <c r="E2099" s="391" t="s">
        <v>397</v>
      </c>
      <c r="F2099" s="384" t="s">
        <v>398</v>
      </c>
      <c r="G2099" s="385">
        <v>8144.28</v>
      </c>
    </row>
    <row r="2100" spans="3:7">
      <c r="C2100" s="388" t="s">
        <v>235</v>
      </c>
      <c r="D2100" s="389" t="s">
        <v>235</v>
      </c>
      <c r="E2100" s="391" t="s">
        <v>429</v>
      </c>
      <c r="F2100" s="384" t="s">
        <v>430</v>
      </c>
      <c r="G2100" s="385">
        <v>118716.84</v>
      </c>
    </row>
    <row r="2101" spans="3:7">
      <c r="C2101" s="388" t="s">
        <v>235</v>
      </c>
      <c r="D2101" s="389" t="s">
        <v>235</v>
      </c>
      <c r="E2101" s="391" t="s">
        <v>711</v>
      </c>
      <c r="F2101" s="384" t="s">
        <v>712</v>
      </c>
      <c r="G2101" s="385">
        <v>105600</v>
      </c>
    </row>
    <row r="2102" spans="3:7">
      <c r="C2102" s="388" t="s">
        <v>235</v>
      </c>
      <c r="D2102" s="389" t="s">
        <v>235</v>
      </c>
      <c r="E2102" s="391" t="s">
        <v>399</v>
      </c>
      <c r="F2102" s="384" t="s">
        <v>400</v>
      </c>
      <c r="G2102" s="385">
        <v>156427.79999999999</v>
      </c>
    </row>
    <row r="2103" spans="3:7">
      <c r="C2103" s="388" t="s">
        <v>235</v>
      </c>
      <c r="D2103" s="389" t="s">
        <v>235</v>
      </c>
      <c r="E2103" s="391" t="s">
        <v>405</v>
      </c>
      <c r="F2103" s="384" t="s">
        <v>406</v>
      </c>
      <c r="G2103" s="385">
        <v>-2027876.28</v>
      </c>
    </row>
    <row r="2104" spans="3:7">
      <c r="C2104" s="388" t="s">
        <v>235</v>
      </c>
      <c r="D2104" s="389" t="s">
        <v>235</v>
      </c>
      <c r="E2104" s="391" t="s">
        <v>691</v>
      </c>
      <c r="F2104" s="384" t="s">
        <v>692</v>
      </c>
      <c r="G2104" s="385">
        <v>219158.96</v>
      </c>
    </row>
    <row r="2105" spans="3:7">
      <c r="C2105" s="388" t="s">
        <v>235</v>
      </c>
      <c r="D2105" s="389" t="s">
        <v>235</v>
      </c>
      <c r="E2105" s="391" t="s">
        <v>713</v>
      </c>
      <c r="F2105" s="384" t="s">
        <v>714</v>
      </c>
      <c r="G2105" s="392"/>
    </row>
    <row r="2106" spans="3:7">
      <c r="C2106" s="388" t="s">
        <v>235</v>
      </c>
      <c r="D2106" s="389" t="s">
        <v>235</v>
      </c>
      <c r="E2106" s="391" t="s">
        <v>613</v>
      </c>
      <c r="F2106" s="384" t="s">
        <v>614</v>
      </c>
      <c r="G2106" s="392"/>
    </row>
    <row r="2107" spans="3:7">
      <c r="C2107" s="388" t="s">
        <v>235</v>
      </c>
      <c r="D2107" s="389" t="s">
        <v>235</v>
      </c>
      <c r="E2107" s="391" t="s">
        <v>401</v>
      </c>
      <c r="F2107" s="384" t="s">
        <v>402</v>
      </c>
      <c r="G2107" s="392"/>
    </row>
    <row r="2108" spans="3:7">
      <c r="C2108" s="388" t="s">
        <v>235</v>
      </c>
      <c r="D2108" s="389" t="s">
        <v>235</v>
      </c>
      <c r="E2108" s="383" t="s">
        <v>335</v>
      </c>
      <c r="F2108" s="384" t="s">
        <v>336</v>
      </c>
      <c r="G2108" s="385">
        <v>3154958.48</v>
      </c>
    </row>
    <row r="2109" spans="3:7">
      <c r="C2109" s="388" t="s">
        <v>235</v>
      </c>
      <c r="D2109" s="389" t="s">
        <v>235</v>
      </c>
      <c r="E2109" s="386" t="s">
        <v>337</v>
      </c>
      <c r="F2109" s="387" t="s">
        <v>338</v>
      </c>
      <c r="G2109" s="385">
        <v>4211167.84</v>
      </c>
    </row>
    <row r="2110" spans="3:7">
      <c r="C2110" s="388" t="s">
        <v>235</v>
      </c>
      <c r="D2110" s="389" t="s">
        <v>235</v>
      </c>
      <c r="E2110" s="383" t="s">
        <v>595</v>
      </c>
      <c r="F2110" s="384" t="s">
        <v>596</v>
      </c>
      <c r="G2110" s="392"/>
    </row>
    <row r="2111" spans="3:7">
      <c r="C2111" s="388" t="s">
        <v>235</v>
      </c>
      <c r="D2111" s="389" t="s">
        <v>235</v>
      </c>
      <c r="E2111" s="383" t="s">
        <v>615</v>
      </c>
      <c r="F2111" s="384" t="s">
        <v>616</v>
      </c>
      <c r="G2111" s="392"/>
    </row>
    <row r="2112" spans="3:7">
      <c r="C2112" s="388" t="s">
        <v>235</v>
      </c>
      <c r="D2112" s="389" t="s">
        <v>235</v>
      </c>
      <c r="E2112" s="386" t="s">
        <v>597</v>
      </c>
      <c r="F2112" s="387" t="s">
        <v>598</v>
      </c>
      <c r="G2112" s="392"/>
    </row>
    <row r="2113" spans="3:7">
      <c r="C2113" s="388" t="s">
        <v>235</v>
      </c>
      <c r="D2113" s="389" t="s">
        <v>235</v>
      </c>
      <c r="E2113" s="383" t="s">
        <v>389</v>
      </c>
      <c r="F2113" s="384" t="s">
        <v>390</v>
      </c>
      <c r="G2113" s="385">
        <v>2820.16</v>
      </c>
    </row>
    <row r="2114" spans="3:7">
      <c r="C2114" s="388" t="s">
        <v>235</v>
      </c>
      <c r="D2114" s="389" t="s">
        <v>235</v>
      </c>
      <c r="E2114" s="383" t="s">
        <v>437</v>
      </c>
      <c r="F2114" s="384" t="s">
        <v>438</v>
      </c>
      <c r="G2114" s="392"/>
    </row>
    <row r="2115" spans="3:7">
      <c r="C2115" s="388" t="s">
        <v>235</v>
      </c>
      <c r="D2115" s="389" t="s">
        <v>235</v>
      </c>
      <c r="E2115" s="383" t="s">
        <v>495</v>
      </c>
      <c r="F2115" s="384" t="s">
        <v>496</v>
      </c>
      <c r="G2115" s="392"/>
    </row>
    <row r="2116" spans="3:7">
      <c r="C2116" s="388" t="s">
        <v>235</v>
      </c>
      <c r="D2116" s="389" t="s">
        <v>235</v>
      </c>
      <c r="E2116" s="386" t="s">
        <v>391</v>
      </c>
      <c r="F2116" s="387" t="s">
        <v>392</v>
      </c>
      <c r="G2116" s="385">
        <v>2820.16</v>
      </c>
    </row>
    <row r="2117" spans="3:7">
      <c r="C2117" s="388" t="s">
        <v>235</v>
      </c>
      <c r="D2117" s="389" t="s">
        <v>235</v>
      </c>
      <c r="E2117" s="383" t="s">
        <v>339</v>
      </c>
      <c r="F2117" s="384" t="s">
        <v>340</v>
      </c>
      <c r="G2117" s="385">
        <v>35645.96</v>
      </c>
    </row>
    <row r="2118" spans="3:7">
      <c r="C2118" s="388" t="s">
        <v>235</v>
      </c>
      <c r="D2118" s="389" t="s">
        <v>235</v>
      </c>
      <c r="E2118" s="383" t="s">
        <v>660</v>
      </c>
      <c r="F2118" s="384" t="s">
        <v>661</v>
      </c>
      <c r="G2118" s="385">
        <v>49990</v>
      </c>
    </row>
    <row r="2119" spans="3:7">
      <c r="C2119" s="388" t="s">
        <v>235</v>
      </c>
      <c r="D2119" s="389" t="s">
        <v>235</v>
      </c>
      <c r="E2119" s="383" t="s">
        <v>341</v>
      </c>
      <c r="F2119" s="384" t="s">
        <v>342</v>
      </c>
      <c r="G2119" s="385">
        <v>128074.6</v>
      </c>
    </row>
    <row r="2120" spans="3:7">
      <c r="C2120" s="388" t="s">
        <v>235</v>
      </c>
      <c r="D2120" s="389" t="s">
        <v>235</v>
      </c>
      <c r="E2120" s="383" t="s">
        <v>679</v>
      </c>
      <c r="F2120" s="384" t="s">
        <v>680</v>
      </c>
      <c r="G2120" s="392"/>
    </row>
    <row r="2121" spans="3:7">
      <c r="C2121" s="388" t="s">
        <v>235</v>
      </c>
      <c r="D2121" s="389" t="s">
        <v>235</v>
      </c>
      <c r="E2121" s="383" t="s">
        <v>693</v>
      </c>
      <c r="F2121" s="384" t="s">
        <v>694</v>
      </c>
      <c r="G2121" s="392"/>
    </row>
    <row r="2122" spans="3:7">
      <c r="C2122" s="388" t="s">
        <v>235</v>
      </c>
      <c r="D2122" s="389" t="s">
        <v>235</v>
      </c>
      <c r="E2122" s="383" t="s">
        <v>627</v>
      </c>
      <c r="F2122" s="384" t="s">
        <v>628</v>
      </c>
      <c r="G2122" s="385">
        <v>5547.24</v>
      </c>
    </row>
    <row r="2123" spans="3:7">
      <c r="C2123" s="388" t="s">
        <v>235</v>
      </c>
      <c r="D2123" s="389" t="s">
        <v>235</v>
      </c>
      <c r="E2123" s="383" t="s">
        <v>413</v>
      </c>
      <c r="F2123" s="384" t="s">
        <v>414</v>
      </c>
      <c r="G2123" s="385">
        <v>900</v>
      </c>
    </row>
    <row r="2124" spans="3:7">
      <c r="C2124" s="388" t="s">
        <v>235</v>
      </c>
      <c r="D2124" s="389" t="s">
        <v>235</v>
      </c>
      <c r="E2124" s="383" t="s">
        <v>343</v>
      </c>
      <c r="F2124" s="384" t="s">
        <v>344</v>
      </c>
      <c r="G2124" s="385">
        <v>402198.06</v>
      </c>
    </row>
    <row r="2125" spans="3:7">
      <c r="C2125" s="388" t="s">
        <v>235</v>
      </c>
      <c r="D2125" s="389" t="s">
        <v>235</v>
      </c>
      <c r="E2125" s="383" t="s">
        <v>345</v>
      </c>
      <c r="F2125" s="384" t="s">
        <v>346</v>
      </c>
      <c r="G2125" s="385">
        <v>1344096.44</v>
      </c>
    </row>
    <row r="2126" spans="3:7">
      <c r="C2126" s="388" t="s">
        <v>235</v>
      </c>
      <c r="D2126" s="389" t="s">
        <v>235</v>
      </c>
      <c r="E2126" s="383" t="s">
        <v>347</v>
      </c>
      <c r="F2126" s="384" t="s">
        <v>348</v>
      </c>
      <c r="G2126" s="385">
        <v>13869159.890000001</v>
      </c>
    </row>
    <row r="2127" spans="3:7">
      <c r="C2127" s="388" t="s">
        <v>235</v>
      </c>
      <c r="D2127" s="389" t="s">
        <v>235</v>
      </c>
      <c r="E2127" s="383" t="s">
        <v>377</v>
      </c>
      <c r="F2127" s="384" t="s">
        <v>378</v>
      </c>
      <c r="G2127" s="385">
        <v>11523.32</v>
      </c>
    </row>
    <row r="2128" spans="3:7">
      <c r="C2128" s="388" t="s">
        <v>235</v>
      </c>
      <c r="D2128" s="389" t="s">
        <v>235</v>
      </c>
      <c r="E2128" s="386" t="s">
        <v>349</v>
      </c>
      <c r="F2128" s="387" t="s">
        <v>350</v>
      </c>
      <c r="G2128" s="385">
        <v>15847135.51</v>
      </c>
    </row>
    <row r="2129" spans="3:7">
      <c r="C2129" s="388" t="s">
        <v>235</v>
      </c>
      <c r="D2129" s="389" t="s">
        <v>235</v>
      </c>
      <c r="E2129" s="391" t="s">
        <v>599</v>
      </c>
      <c r="F2129" s="384" t="s">
        <v>600</v>
      </c>
      <c r="G2129" s="385">
        <v>1839491.64</v>
      </c>
    </row>
    <row r="2130" spans="3:7">
      <c r="C2130" s="388" t="s">
        <v>235</v>
      </c>
      <c r="D2130" s="389" t="s">
        <v>235</v>
      </c>
      <c r="E2130" s="391" t="s">
        <v>351</v>
      </c>
      <c r="F2130" s="384" t="s">
        <v>352</v>
      </c>
      <c r="G2130" s="385">
        <v>116049.9</v>
      </c>
    </row>
    <row r="2131" spans="3:7">
      <c r="C2131" s="388" t="s">
        <v>235</v>
      </c>
      <c r="D2131" s="389" t="s">
        <v>235</v>
      </c>
      <c r="E2131" s="391" t="s">
        <v>375</v>
      </c>
      <c r="F2131" s="384" t="s">
        <v>376</v>
      </c>
      <c r="G2131" s="385">
        <v>2065635.95</v>
      </c>
    </row>
    <row r="2132" spans="3:7">
      <c r="C2132" s="388" t="s">
        <v>235</v>
      </c>
      <c r="D2132" s="389" t="s">
        <v>235</v>
      </c>
      <c r="E2132" s="391" t="s">
        <v>417</v>
      </c>
      <c r="F2132" s="384" t="s">
        <v>418</v>
      </c>
      <c r="G2132" s="385">
        <v>600</v>
      </c>
    </row>
    <row r="2133" spans="3:7">
      <c r="C2133" s="388" t="s">
        <v>235</v>
      </c>
      <c r="D2133" s="389" t="s">
        <v>235</v>
      </c>
      <c r="E2133" s="391" t="s">
        <v>353</v>
      </c>
      <c r="F2133" s="384" t="s">
        <v>354</v>
      </c>
      <c r="G2133" s="385">
        <v>626262.22</v>
      </c>
    </row>
    <row r="2134" spans="3:7">
      <c r="C2134" s="388" t="s">
        <v>235</v>
      </c>
      <c r="D2134" s="389" t="s">
        <v>235</v>
      </c>
      <c r="E2134" s="391" t="s">
        <v>355</v>
      </c>
      <c r="F2134" s="384" t="s">
        <v>356</v>
      </c>
      <c r="G2134" s="385">
        <v>57531.89</v>
      </c>
    </row>
    <row r="2135" spans="3:7">
      <c r="C2135" s="388" t="s">
        <v>235</v>
      </c>
      <c r="D2135" s="389" t="s">
        <v>235</v>
      </c>
      <c r="E2135" s="391" t="s">
        <v>601</v>
      </c>
      <c r="F2135" s="384" t="s">
        <v>602</v>
      </c>
      <c r="G2135" s="385">
        <v>832680.25</v>
      </c>
    </row>
    <row r="2136" spans="3:7">
      <c r="C2136" s="388" t="s">
        <v>235</v>
      </c>
      <c r="D2136" s="389" t="s">
        <v>235</v>
      </c>
      <c r="E2136" s="391" t="s">
        <v>662</v>
      </c>
      <c r="F2136" s="384" t="s">
        <v>663</v>
      </c>
      <c r="G2136" s="392"/>
    </row>
    <row r="2137" spans="3:7">
      <c r="C2137" s="388" t="s">
        <v>235</v>
      </c>
      <c r="D2137" s="389" t="s">
        <v>235</v>
      </c>
      <c r="E2137" s="391" t="s">
        <v>471</v>
      </c>
      <c r="F2137" s="384" t="s">
        <v>472</v>
      </c>
      <c r="G2137" s="392"/>
    </row>
    <row r="2138" spans="3:7">
      <c r="C2138" s="388" t="s">
        <v>235</v>
      </c>
      <c r="D2138" s="389" t="s">
        <v>235</v>
      </c>
      <c r="E2138" s="383" t="s">
        <v>357</v>
      </c>
      <c r="F2138" s="384" t="s">
        <v>358</v>
      </c>
      <c r="G2138" s="385">
        <v>5538251.8499999996</v>
      </c>
    </row>
    <row r="2139" spans="3:7">
      <c r="C2139" s="388" t="s">
        <v>235</v>
      </c>
      <c r="D2139" s="389" t="s">
        <v>235</v>
      </c>
      <c r="E2139" s="391" t="s">
        <v>359</v>
      </c>
      <c r="F2139" s="384" t="s">
        <v>360</v>
      </c>
      <c r="G2139" s="385">
        <v>53778.02</v>
      </c>
    </row>
    <row r="2140" spans="3:7">
      <c r="C2140" s="388" t="s">
        <v>235</v>
      </c>
      <c r="D2140" s="389" t="s">
        <v>235</v>
      </c>
      <c r="E2140" s="391" t="s">
        <v>361</v>
      </c>
      <c r="F2140" s="384" t="s">
        <v>362</v>
      </c>
      <c r="G2140" s="385">
        <v>19423.39</v>
      </c>
    </row>
    <row r="2141" spans="3:7">
      <c r="C2141" s="388" t="s">
        <v>235</v>
      </c>
      <c r="D2141" s="389" t="s">
        <v>235</v>
      </c>
      <c r="E2141" s="391" t="s">
        <v>419</v>
      </c>
      <c r="F2141" s="384" t="s">
        <v>420</v>
      </c>
      <c r="G2141" s="385">
        <v>1546825.22</v>
      </c>
    </row>
    <row r="2142" spans="3:7">
      <c r="C2142" s="388" t="s">
        <v>235</v>
      </c>
      <c r="D2142" s="389" t="s">
        <v>235</v>
      </c>
      <c r="E2142" s="383" t="s">
        <v>363</v>
      </c>
      <c r="F2142" s="384" t="s">
        <v>364</v>
      </c>
      <c r="G2142" s="385">
        <v>1620026.63</v>
      </c>
    </row>
    <row r="2143" spans="3:7">
      <c r="C2143" s="388" t="s">
        <v>235</v>
      </c>
      <c r="D2143" s="389" t="s">
        <v>235</v>
      </c>
      <c r="E2143" s="391" t="s">
        <v>617</v>
      </c>
      <c r="F2143" s="384" t="s">
        <v>618</v>
      </c>
      <c r="G2143" s="385">
        <v>181284.3</v>
      </c>
    </row>
    <row r="2144" spans="3:7">
      <c r="C2144" s="388" t="s">
        <v>235</v>
      </c>
      <c r="D2144" s="389" t="s">
        <v>235</v>
      </c>
      <c r="E2144" s="391" t="s">
        <v>407</v>
      </c>
      <c r="F2144" s="384" t="s">
        <v>408</v>
      </c>
      <c r="G2144" s="385">
        <v>1989556.66</v>
      </c>
    </row>
    <row r="2145" spans="3:7">
      <c r="C2145" s="388" t="s">
        <v>235</v>
      </c>
      <c r="D2145" s="389" t="s">
        <v>235</v>
      </c>
      <c r="E2145" s="391" t="s">
        <v>365</v>
      </c>
      <c r="F2145" s="384" t="s">
        <v>366</v>
      </c>
      <c r="G2145" s="385">
        <v>118794.57</v>
      </c>
    </row>
    <row r="2146" spans="3:7">
      <c r="C2146" s="388" t="s">
        <v>235</v>
      </c>
      <c r="D2146" s="389" t="s">
        <v>235</v>
      </c>
      <c r="E2146" s="383" t="s">
        <v>367</v>
      </c>
      <c r="F2146" s="384" t="s">
        <v>368</v>
      </c>
      <c r="G2146" s="385">
        <v>2289635.5299999998</v>
      </c>
    </row>
    <row r="2147" spans="3:7">
      <c r="C2147" s="388" t="s">
        <v>235</v>
      </c>
      <c r="D2147" s="389" t="s">
        <v>235</v>
      </c>
      <c r="E2147" s="386" t="s">
        <v>369</v>
      </c>
      <c r="F2147" s="387" t="s">
        <v>370</v>
      </c>
      <c r="G2147" s="385">
        <v>9447914.0099999998</v>
      </c>
    </row>
    <row r="2148" spans="3:7">
      <c r="C2148" s="388" t="s">
        <v>235</v>
      </c>
      <c r="D2148" s="389" t="s">
        <v>235</v>
      </c>
      <c r="E2148" s="383" t="s">
        <v>629</v>
      </c>
      <c r="F2148" s="384" t="s">
        <v>630</v>
      </c>
      <c r="G2148" s="392"/>
    </row>
    <row r="2149" spans="3:7">
      <c r="C2149" s="388" t="s">
        <v>235</v>
      </c>
      <c r="D2149" s="389" t="s">
        <v>235</v>
      </c>
      <c r="E2149" s="383" t="s">
        <v>664</v>
      </c>
      <c r="F2149" s="384" t="s">
        <v>665</v>
      </c>
      <c r="G2149" s="385">
        <v>1492.56</v>
      </c>
    </row>
    <row r="2150" spans="3:7">
      <c r="C2150" s="388" t="s">
        <v>235</v>
      </c>
      <c r="D2150" s="389" t="s">
        <v>235</v>
      </c>
      <c r="E2150" s="383" t="s">
        <v>603</v>
      </c>
      <c r="F2150" s="384" t="s">
        <v>604</v>
      </c>
      <c r="G2150" s="385">
        <v>58605.919999999998</v>
      </c>
    </row>
    <row r="2151" spans="3:7">
      <c r="C2151" s="388" t="s">
        <v>235</v>
      </c>
      <c r="D2151" s="389" t="s">
        <v>235</v>
      </c>
      <c r="E2151" s="386" t="s">
        <v>605</v>
      </c>
      <c r="F2151" s="387" t="s">
        <v>606</v>
      </c>
      <c r="G2151" s="385">
        <v>60098.48</v>
      </c>
    </row>
    <row r="2152" spans="3:7">
      <c r="C2152" s="388" t="s">
        <v>235</v>
      </c>
      <c r="D2152" s="389" t="s">
        <v>235</v>
      </c>
      <c r="E2152" s="383" t="s">
        <v>719</v>
      </c>
      <c r="F2152" s="384" t="s">
        <v>720</v>
      </c>
      <c r="G2152" s="392"/>
    </row>
    <row r="2153" spans="3:7">
      <c r="C2153" s="388" t="s">
        <v>235</v>
      </c>
      <c r="D2153" s="389" t="s">
        <v>235</v>
      </c>
      <c r="E2153" s="383" t="s">
        <v>443</v>
      </c>
      <c r="F2153" s="384" t="s">
        <v>444</v>
      </c>
      <c r="G2153" s="385">
        <v>-225788.79999999999</v>
      </c>
    </row>
    <row r="2154" spans="3:7">
      <c r="C2154" s="388" t="s">
        <v>235</v>
      </c>
      <c r="D2154" s="389" t="s">
        <v>235</v>
      </c>
      <c r="E2154" s="383" t="s">
        <v>675</v>
      </c>
      <c r="F2154" s="384" t="s">
        <v>676</v>
      </c>
      <c r="G2154" s="392"/>
    </row>
    <row r="2155" spans="3:7">
      <c r="C2155" s="388" t="s">
        <v>235</v>
      </c>
      <c r="D2155" s="389" t="s">
        <v>235</v>
      </c>
      <c r="E2155" s="383" t="s">
        <v>371</v>
      </c>
      <c r="F2155" s="384" t="s">
        <v>372</v>
      </c>
      <c r="G2155" s="385">
        <v>-767849.41</v>
      </c>
    </row>
    <row r="2156" spans="3:7">
      <c r="C2156" s="388" t="s">
        <v>235</v>
      </c>
      <c r="D2156" s="389" t="s">
        <v>235</v>
      </c>
      <c r="E2156" s="383" t="s">
        <v>631</v>
      </c>
      <c r="F2156" s="384" t="s">
        <v>632</v>
      </c>
      <c r="G2156" s="392"/>
    </row>
    <row r="2157" spans="3:7">
      <c r="C2157" s="388" t="s">
        <v>235</v>
      </c>
      <c r="D2157" s="389" t="s">
        <v>235</v>
      </c>
      <c r="E2157" s="383" t="s">
        <v>623</v>
      </c>
      <c r="F2157" s="384" t="s">
        <v>624</v>
      </c>
      <c r="G2157" s="392"/>
    </row>
    <row r="2158" spans="3:7">
      <c r="C2158" s="388" t="s">
        <v>235</v>
      </c>
      <c r="D2158" s="389" t="s">
        <v>235</v>
      </c>
      <c r="E2158" s="386" t="s">
        <v>373</v>
      </c>
      <c r="F2158" s="387" t="s">
        <v>374</v>
      </c>
      <c r="G2158" s="385">
        <v>-993638.21</v>
      </c>
    </row>
  </sheetData>
  <pageMargins left="0.75" right="0.75" top="1" bottom="1" header="0.5" footer="0.5"/>
  <pageSetup scale="75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2" tint="-0.499984740745262"/>
    <pageSetUpPr fitToPage="1"/>
  </sheetPr>
  <dimension ref="A1:E17"/>
  <sheetViews>
    <sheetView zoomScale="80" zoomScaleNormal="80" zoomScaleSheetLayoutView="100" workbookViewId="0">
      <selection activeCell="A2" sqref="A2"/>
    </sheetView>
  </sheetViews>
  <sheetFormatPr defaultColWidth="9.109375" defaultRowHeight="13.2"/>
  <cols>
    <col min="1" max="1" width="45.88671875" style="59" customWidth="1"/>
    <col min="2" max="3" width="14.6640625" style="60" customWidth="1"/>
    <col min="4" max="4" width="14.6640625" style="64" customWidth="1"/>
    <col min="5" max="5" width="2.6640625" style="60" customWidth="1"/>
    <col min="6" max="16384" width="9.109375" style="59"/>
  </cols>
  <sheetData>
    <row r="1" spans="1:5" s="63" customFormat="1">
      <c r="A1" s="63" t="s">
        <v>739</v>
      </c>
      <c r="B1" s="419"/>
      <c r="C1" s="419"/>
      <c r="D1" s="420"/>
      <c r="E1" s="419"/>
    </row>
    <row r="2" spans="1:5" s="63" customFormat="1">
      <c r="A2" s="63" t="s">
        <v>728</v>
      </c>
      <c r="B2" s="419"/>
      <c r="C2" s="419"/>
      <c r="D2" s="420"/>
      <c r="E2" s="419"/>
    </row>
    <row r="3" spans="1:5" s="63" customFormat="1" ht="13.8" thickBot="1">
      <c r="B3" s="419"/>
      <c r="C3" s="419"/>
      <c r="D3" s="420"/>
      <c r="E3" s="419"/>
    </row>
    <row r="4" spans="1:5" ht="13.8" thickBot="1">
      <c r="B4" s="416" t="s">
        <v>66</v>
      </c>
      <c r="C4" s="417"/>
      <c r="D4" s="418"/>
    </row>
    <row r="5" spans="1:5" ht="44.25" customHeight="1">
      <c r="A5" s="61" t="s">
        <v>67</v>
      </c>
      <c r="B5" s="62" t="s">
        <v>68</v>
      </c>
      <c r="C5" s="62" t="s">
        <v>69</v>
      </c>
      <c r="D5" s="62" t="s">
        <v>70</v>
      </c>
    </row>
    <row r="6" spans="1:5">
      <c r="A6" s="63"/>
      <c r="B6" s="62"/>
      <c r="C6" s="62"/>
      <c r="D6" s="62"/>
    </row>
    <row r="7" spans="1:5">
      <c r="A7" s="63"/>
      <c r="B7" s="62"/>
      <c r="C7" s="62"/>
      <c r="D7" s="62"/>
    </row>
    <row r="8" spans="1:5">
      <c r="A8" s="63" t="s">
        <v>71</v>
      </c>
    </row>
    <row r="9" spans="1:5">
      <c r="A9" s="65" t="s">
        <v>72</v>
      </c>
      <c r="B9" s="66">
        <v>1122053</v>
      </c>
      <c r="C9" s="66">
        <v>28624</v>
      </c>
      <c r="D9" s="66">
        <f>SUM(B9:C9)</f>
        <v>1150677</v>
      </c>
    </row>
    <row r="10" spans="1:5">
      <c r="A10" s="65" t="s">
        <v>73</v>
      </c>
      <c r="B10" s="45">
        <v>0</v>
      </c>
      <c r="C10" s="45">
        <v>0</v>
      </c>
      <c r="D10" s="45">
        <f t="shared" ref="D10:D11" si="0">SUM(B10:C10)</f>
        <v>0</v>
      </c>
    </row>
    <row r="11" spans="1:5" ht="13.8" thickBot="1">
      <c r="A11" s="65" t="s">
        <v>74</v>
      </c>
      <c r="B11" s="67">
        <v>0</v>
      </c>
      <c r="C11" s="67">
        <v>0</v>
      </c>
      <c r="D11" s="67">
        <f t="shared" si="0"/>
        <v>0</v>
      </c>
    </row>
    <row r="12" spans="1:5" s="63" customFormat="1" ht="13.8" thickTop="1">
      <c r="A12" s="63" t="s">
        <v>51</v>
      </c>
      <c r="B12" s="68">
        <f>SUM(B9:B11)</f>
        <v>1122053</v>
      </c>
      <c r="C12" s="68">
        <f t="shared" ref="C12:D12" si="1">SUM(C9:C11)</f>
        <v>28624</v>
      </c>
      <c r="D12" s="69">
        <f t="shared" si="1"/>
        <v>1150677</v>
      </c>
      <c r="E12" s="68"/>
    </row>
    <row r="14" spans="1:5">
      <c r="A14" s="63" t="s">
        <v>75</v>
      </c>
    </row>
    <row r="15" spans="1:5">
      <c r="A15" s="65" t="s">
        <v>76</v>
      </c>
      <c r="B15" s="45">
        <v>0</v>
      </c>
      <c r="C15" s="45">
        <v>0</v>
      </c>
      <c r="D15" s="45">
        <f t="shared" ref="D15" si="2">SUM(B15:C15)</f>
        <v>0</v>
      </c>
    </row>
    <row r="16" spans="1:5" ht="13.8" thickBot="1">
      <c r="A16" s="65" t="s">
        <v>77</v>
      </c>
      <c r="B16" s="70">
        <v>370650</v>
      </c>
      <c r="C16" s="70">
        <v>14398</v>
      </c>
      <c r="D16" s="70">
        <f>SUM(B16:C16)</f>
        <v>385048</v>
      </c>
    </row>
    <row r="17" spans="1:5" ht="13.8" thickTop="1">
      <c r="A17" s="63" t="s">
        <v>78</v>
      </c>
      <c r="B17" s="68">
        <f>SUM(B15:B16)</f>
        <v>370650</v>
      </c>
      <c r="C17" s="68">
        <f t="shared" ref="C17:D17" si="3">SUM(C15:C16)</f>
        <v>14398</v>
      </c>
      <c r="D17" s="69">
        <f t="shared" si="3"/>
        <v>385048</v>
      </c>
      <c r="E17" s="68"/>
    </row>
  </sheetData>
  <mergeCells count="1">
    <mergeCell ref="B4:D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</sheetPr>
  <dimension ref="A1:AK258"/>
  <sheetViews>
    <sheetView zoomScale="80" zoomScaleNormal="80" workbookViewId="0">
      <selection activeCell="A2" sqref="A2"/>
    </sheetView>
  </sheetViews>
  <sheetFormatPr defaultRowHeight="13.2"/>
  <cols>
    <col min="1" max="1" width="24" style="192" customWidth="1"/>
    <col min="2" max="2" width="12.88671875" style="192" bestFit="1" customWidth="1"/>
    <col min="3" max="9" width="12.6640625" style="192" bestFit="1" customWidth="1"/>
    <col min="10" max="10" width="13.44140625" style="192" bestFit="1" customWidth="1"/>
    <col min="11" max="13" width="13.33203125" style="192" bestFit="1" customWidth="1"/>
    <col min="14" max="14" width="13.88671875" style="192" bestFit="1" customWidth="1"/>
    <col min="15" max="15" width="14.33203125" style="192" customWidth="1"/>
    <col min="16" max="16" width="13" style="192" customWidth="1"/>
    <col min="17" max="17" width="15" style="192" customWidth="1"/>
    <col min="18" max="18" width="15.5546875" style="192" customWidth="1"/>
    <col min="19" max="20" width="12.5546875" style="192" customWidth="1"/>
    <col min="21" max="21" width="20" style="192" customWidth="1"/>
    <col min="22" max="22" width="12.5546875" style="192" customWidth="1"/>
    <col min="23" max="23" width="13.109375" style="192" customWidth="1"/>
    <col min="24" max="24" width="19.44140625" style="192" bestFit="1" customWidth="1"/>
    <col min="25" max="25" width="11.33203125" style="192" bestFit="1" customWidth="1"/>
    <col min="26" max="256" width="9.109375" style="192"/>
    <col min="257" max="257" width="24" style="192" customWidth="1"/>
    <col min="258" max="258" width="12.88671875" style="192" bestFit="1" customWidth="1"/>
    <col min="259" max="265" width="12.6640625" style="192" bestFit="1" customWidth="1"/>
    <col min="266" max="266" width="13.44140625" style="192" bestFit="1" customWidth="1"/>
    <col min="267" max="269" width="13.33203125" style="192" bestFit="1" customWidth="1"/>
    <col min="270" max="270" width="13.88671875" style="192" bestFit="1" customWidth="1"/>
    <col min="271" max="271" width="14.33203125" style="192" customWidth="1"/>
    <col min="272" max="272" width="13" style="192" customWidth="1"/>
    <col min="273" max="273" width="15" style="192" customWidth="1"/>
    <col min="274" max="274" width="15.5546875" style="192" customWidth="1"/>
    <col min="275" max="276" width="12.5546875" style="192" customWidth="1"/>
    <col min="277" max="277" width="20" style="192" customWidth="1"/>
    <col min="278" max="278" width="12.5546875" style="192" customWidth="1"/>
    <col min="279" max="279" width="13.109375" style="192" customWidth="1"/>
    <col min="280" max="280" width="19.44140625" style="192" bestFit="1" customWidth="1"/>
    <col min="281" max="281" width="11.33203125" style="192" bestFit="1" customWidth="1"/>
    <col min="282" max="512" width="9.109375" style="192"/>
    <col min="513" max="513" width="24" style="192" customWidth="1"/>
    <col min="514" max="514" width="12.88671875" style="192" bestFit="1" customWidth="1"/>
    <col min="515" max="521" width="12.6640625" style="192" bestFit="1" customWidth="1"/>
    <col min="522" max="522" width="13.44140625" style="192" bestFit="1" customWidth="1"/>
    <col min="523" max="525" width="13.33203125" style="192" bestFit="1" customWidth="1"/>
    <col min="526" max="526" width="13.88671875" style="192" bestFit="1" customWidth="1"/>
    <col min="527" max="527" width="14.33203125" style="192" customWidth="1"/>
    <col min="528" max="528" width="13" style="192" customWidth="1"/>
    <col min="529" max="529" width="15" style="192" customWidth="1"/>
    <col min="530" max="530" width="15.5546875" style="192" customWidth="1"/>
    <col min="531" max="532" width="12.5546875" style="192" customWidth="1"/>
    <col min="533" max="533" width="20" style="192" customWidth="1"/>
    <col min="534" max="534" width="12.5546875" style="192" customWidth="1"/>
    <col min="535" max="535" width="13.109375" style="192" customWidth="1"/>
    <col min="536" max="536" width="19.44140625" style="192" bestFit="1" customWidth="1"/>
    <col min="537" max="537" width="11.33203125" style="192" bestFit="1" customWidth="1"/>
    <col min="538" max="768" width="9.109375" style="192"/>
    <col min="769" max="769" width="24" style="192" customWidth="1"/>
    <col min="770" max="770" width="12.88671875" style="192" bestFit="1" customWidth="1"/>
    <col min="771" max="777" width="12.6640625" style="192" bestFit="1" customWidth="1"/>
    <col min="778" max="778" width="13.44140625" style="192" bestFit="1" customWidth="1"/>
    <col min="779" max="781" width="13.33203125" style="192" bestFit="1" customWidth="1"/>
    <col min="782" max="782" width="13.88671875" style="192" bestFit="1" customWidth="1"/>
    <col min="783" max="783" width="14.33203125" style="192" customWidth="1"/>
    <col min="784" max="784" width="13" style="192" customWidth="1"/>
    <col min="785" max="785" width="15" style="192" customWidth="1"/>
    <col min="786" max="786" width="15.5546875" style="192" customWidth="1"/>
    <col min="787" max="788" width="12.5546875" style="192" customWidth="1"/>
    <col min="789" max="789" width="20" style="192" customWidth="1"/>
    <col min="790" max="790" width="12.5546875" style="192" customWidth="1"/>
    <col min="791" max="791" width="13.109375" style="192" customWidth="1"/>
    <col min="792" max="792" width="19.44140625" style="192" bestFit="1" customWidth="1"/>
    <col min="793" max="793" width="11.33203125" style="192" bestFit="1" customWidth="1"/>
    <col min="794" max="1024" width="9.109375" style="192"/>
    <col min="1025" max="1025" width="24" style="192" customWidth="1"/>
    <col min="1026" max="1026" width="12.88671875" style="192" bestFit="1" customWidth="1"/>
    <col min="1027" max="1033" width="12.6640625" style="192" bestFit="1" customWidth="1"/>
    <col min="1034" max="1034" width="13.44140625" style="192" bestFit="1" customWidth="1"/>
    <col min="1035" max="1037" width="13.33203125" style="192" bestFit="1" customWidth="1"/>
    <col min="1038" max="1038" width="13.88671875" style="192" bestFit="1" customWidth="1"/>
    <col min="1039" max="1039" width="14.33203125" style="192" customWidth="1"/>
    <col min="1040" max="1040" width="13" style="192" customWidth="1"/>
    <col min="1041" max="1041" width="15" style="192" customWidth="1"/>
    <col min="1042" max="1042" width="15.5546875" style="192" customWidth="1"/>
    <col min="1043" max="1044" width="12.5546875" style="192" customWidth="1"/>
    <col min="1045" max="1045" width="20" style="192" customWidth="1"/>
    <col min="1046" max="1046" width="12.5546875" style="192" customWidth="1"/>
    <col min="1047" max="1047" width="13.109375" style="192" customWidth="1"/>
    <col min="1048" max="1048" width="19.44140625" style="192" bestFit="1" customWidth="1"/>
    <col min="1049" max="1049" width="11.33203125" style="192" bestFit="1" customWidth="1"/>
    <col min="1050" max="1280" width="9.109375" style="192"/>
    <col min="1281" max="1281" width="24" style="192" customWidth="1"/>
    <col min="1282" max="1282" width="12.88671875" style="192" bestFit="1" customWidth="1"/>
    <col min="1283" max="1289" width="12.6640625" style="192" bestFit="1" customWidth="1"/>
    <col min="1290" max="1290" width="13.44140625" style="192" bestFit="1" customWidth="1"/>
    <col min="1291" max="1293" width="13.33203125" style="192" bestFit="1" customWidth="1"/>
    <col min="1294" max="1294" width="13.88671875" style="192" bestFit="1" customWidth="1"/>
    <col min="1295" max="1295" width="14.33203125" style="192" customWidth="1"/>
    <col min="1296" max="1296" width="13" style="192" customWidth="1"/>
    <col min="1297" max="1297" width="15" style="192" customWidth="1"/>
    <col min="1298" max="1298" width="15.5546875" style="192" customWidth="1"/>
    <col min="1299" max="1300" width="12.5546875" style="192" customWidth="1"/>
    <col min="1301" max="1301" width="20" style="192" customWidth="1"/>
    <col min="1302" max="1302" width="12.5546875" style="192" customWidth="1"/>
    <col min="1303" max="1303" width="13.109375" style="192" customWidth="1"/>
    <col min="1304" max="1304" width="19.44140625" style="192" bestFit="1" customWidth="1"/>
    <col min="1305" max="1305" width="11.33203125" style="192" bestFit="1" customWidth="1"/>
    <col min="1306" max="1536" width="9.109375" style="192"/>
    <col min="1537" max="1537" width="24" style="192" customWidth="1"/>
    <col min="1538" max="1538" width="12.88671875" style="192" bestFit="1" customWidth="1"/>
    <col min="1539" max="1545" width="12.6640625" style="192" bestFit="1" customWidth="1"/>
    <col min="1546" max="1546" width="13.44140625" style="192" bestFit="1" customWidth="1"/>
    <col min="1547" max="1549" width="13.33203125" style="192" bestFit="1" customWidth="1"/>
    <col min="1550" max="1550" width="13.88671875" style="192" bestFit="1" customWidth="1"/>
    <col min="1551" max="1551" width="14.33203125" style="192" customWidth="1"/>
    <col min="1552" max="1552" width="13" style="192" customWidth="1"/>
    <col min="1553" max="1553" width="15" style="192" customWidth="1"/>
    <col min="1554" max="1554" width="15.5546875" style="192" customWidth="1"/>
    <col min="1555" max="1556" width="12.5546875" style="192" customWidth="1"/>
    <col min="1557" max="1557" width="20" style="192" customWidth="1"/>
    <col min="1558" max="1558" width="12.5546875" style="192" customWidth="1"/>
    <col min="1559" max="1559" width="13.109375" style="192" customWidth="1"/>
    <col min="1560" max="1560" width="19.44140625" style="192" bestFit="1" customWidth="1"/>
    <col min="1561" max="1561" width="11.33203125" style="192" bestFit="1" customWidth="1"/>
    <col min="1562" max="1792" width="9.109375" style="192"/>
    <col min="1793" max="1793" width="24" style="192" customWidth="1"/>
    <col min="1794" max="1794" width="12.88671875" style="192" bestFit="1" customWidth="1"/>
    <col min="1795" max="1801" width="12.6640625" style="192" bestFit="1" customWidth="1"/>
    <col min="1802" max="1802" width="13.44140625" style="192" bestFit="1" customWidth="1"/>
    <col min="1803" max="1805" width="13.33203125" style="192" bestFit="1" customWidth="1"/>
    <col min="1806" max="1806" width="13.88671875" style="192" bestFit="1" customWidth="1"/>
    <col min="1807" max="1807" width="14.33203125" style="192" customWidth="1"/>
    <col min="1808" max="1808" width="13" style="192" customWidth="1"/>
    <col min="1809" max="1809" width="15" style="192" customWidth="1"/>
    <col min="1810" max="1810" width="15.5546875" style="192" customWidth="1"/>
    <col min="1811" max="1812" width="12.5546875" style="192" customWidth="1"/>
    <col min="1813" max="1813" width="20" style="192" customWidth="1"/>
    <col min="1814" max="1814" width="12.5546875" style="192" customWidth="1"/>
    <col min="1815" max="1815" width="13.109375" style="192" customWidth="1"/>
    <col min="1816" max="1816" width="19.44140625" style="192" bestFit="1" customWidth="1"/>
    <col min="1817" max="1817" width="11.33203125" style="192" bestFit="1" customWidth="1"/>
    <col min="1818" max="2048" width="9.109375" style="192"/>
    <col min="2049" max="2049" width="24" style="192" customWidth="1"/>
    <col min="2050" max="2050" width="12.88671875" style="192" bestFit="1" customWidth="1"/>
    <col min="2051" max="2057" width="12.6640625" style="192" bestFit="1" customWidth="1"/>
    <col min="2058" max="2058" width="13.44140625" style="192" bestFit="1" customWidth="1"/>
    <col min="2059" max="2061" width="13.33203125" style="192" bestFit="1" customWidth="1"/>
    <col min="2062" max="2062" width="13.88671875" style="192" bestFit="1" customWidth="1"/>
    <col min="2063" max="2063" width="14.33203125" style="192" customWidth="1"/>
    <col min="2064" max="2064" width="13" style="192" customWidth="1"/>
    <col min="2065" max="2065" width="15" style="192" customWidth="1"/>
    <col min="2066" max="2066" width="15.5546875" style="192" customWidth="1"/>
    <col min="2067" max="2068" width="12.5546875" style="192" customWidth="1"/>
    <col min="2069" max="2069" width="20" style="192" customWidth="1"/>
    <col min="2070" max="2070" width="12.5546875" style="192" customWidth="1"/>
    <col min="2071" max="2071" width="13.109375" style="192" customWidth="1"/>
    <col min="2072" max="2072" width="19.44140625" style="192" bestFit="1" customWidth="1"/>
    <col min="2073" max="2073" width="11.33203125" style="192" bestFit="1" customWidth="1"/>
    <col min="2074" max="2304" width="9.109375" style="192"/>
    <col min="2305" max="2305" width="24" style="192" customWidth="1"/>
    <col min="2306" max="2306" width="12.88671875" style="192" bestFit="1" customWidth="1"/>
    <col min="2307" max="2313" width="12.6640625" style="192" bestFit="1" customWidth="1"/>
    <col min="2314" max="2314" width="13.44140625" style="192" bestFit="1" customWidth="1"/>
    <col min="2315" max="2317" width="13.33203125" style="192" bestFit="1" customWidth="1"/>
    <col min="2318" max="2318" width="13.88671875" style="192" bestFit="1" customWidth="1"/>
    <col min="2319" max="2319" width="14.33203125" style="192" customWidth="1"/>
    <col min="2320" max="2320" width="13" style="192" customWidth="1"/>
    <col min="2321" max="2321" width="15" style="192" customWidth="1"/>
    <col min="2322" max="2322" width="15.5546875" style="192" customWidth="1"/>
    <col min="2323" max="2324" width="12.5546875" style="192" customWidth="1"/>
    <col min="2325" max="2325" width="20" style="192" customWidth="1"/>
    <col min="2326" max="2326" width="12.5546875" style="192" customWidth="1"/>
    <col min="2327" max="2327" width="13.109375" style="192" customWidth="1"/>
    <col min="2328" max="2328" width="19.44140625" style="192" bestFit="1" customWidth="1"/>
    <col min="2329" max="2329" width="11.33203125" style="192" bestFit="1" customWidth="1"/>
    <col min="2330" max="2560" width="9.109375" style="192"/>
    <col min="2561" max="2561" width="24" style="192" customWidth="1"/>
    <col min="2562" max="2562" width="12.88671875" style="192" bestFit="1" customWidth="1"/>
    <col min="2563" max="2569" width="12.6640625" style="192" bestFit="1" customWidth="1"/>
    <col min="2570" max="2570" width="13.44140625" style="192" bestFit="1" customWidth="1"/>
    <col min="2571" max="2573" width="13.33203125" style="192" bestFit="1" customWidth="1"/>
    <col min="2574" max="2574" width="13.88671875" style="192" bestFit="1" customWidth="1"/>
    <col min="2575" max="2575" width="14.33203125" style="192" customWidth="1"/>
    <col min="2576" max="2576" width="13" style="192" customWidth="1"/>
    <col min="2577" max="2577" width="15" style="192" customWidth="1"/>
    <col min="2578" max="2578" width="15.5546875" style="192" customWidth="1"/>
    <col min="2579" max="2580" width="12.5546875" style="192" customWidth="1"/>
    <col min="2581" max="2581" width="20" style="192" customWidth="1"/>
    <col min="2582" max="2582" width="12.5546875" style="192" customWidth="1"/>
    <col min="2583" max="2583" width="13.109375" style="192" customWidth="1"/>
    <col min="2584" max="2584" width="19.44140625" style="192" bestFit="1" customWidth="1"/>
    <col min="2585" max="2585" width="11.33203125" style="192" bestFit="1" customWidth="1"/>
    <col min="2586" max="2816" width="9.109375" style="192"/>
    <col min="2817" max="2817" width="24" style="192" customWidth="1"/>
    <col min="2818" max="2818" width="12.88671875" style="192" bestFit="1" customWidth="1"/>
    <col min="2819" max="2825" width="12.6640625" style="192" bestFit="1" customWidth="1"/>
    <col min="2826" max="2826" width="13.44140625" style="192" bestFit="1" customWidth="1"/>
    <col min="2827" max="2829" width="13.33203125" style="192" bestFit="1" customWidth="1"/>
    <col min="2830" max="2830" width="13.88671875" style="192" bestFit="1" customWidth="1"/>
    <col min="2831" max="2831" width="14.33203125" style="192" customWidth="1"/>
    <col min="2832" max="2832" width="13" style="192" customWidth="1"/>
    <col min="2833" max="2833" width="15" style="192" customWidth="1"/>
    <col min="2834" max="2834" width="15.5546875" style="192" customWidth="1"/>
    <col min="2835" max="2836" width="12.5546875" style="192" customWidth="1"/>
    <col min="2837" max="2837" width="20" style="192" customWidth="1"/>
    <col min="2838" max="2838" width="12.5546875" style="192" customWidth="1"/>
    <col min="2839" max="2839" width="13.109375" style="192" customWidth="1"/>
    <col min="2840" max="2840" width="19.44140625" style="192" bestFit="1" customWidth="1"/>
    <col min="2841" max="2841" width="11.33203125" style="192" bestFit="1" customWidth="1"/>
    <col min="2842" max="3072" width="9.109375" style="192"/>
    <col min="3073" max="3073" width="24" style="192" customWidth="1"/>
    <col min="3074" max="3074" width="12.88671875" style="192" bestFit="1" customWidth="1"/>
    <col min="3075" max="3081" width="12.6640625" style="192" bestFit="1" customWidth="1"/>
    <col min="3082" max="3082" width="13.44140625" style="192" bestFit="1" customWidth="1"/>
    <col min="3083" max="3085" width="13.33203125" style="192" bestFit="1" customWidth="1"/>
    <col min="3086" max="3086" width="13.88671875" style="192" bestFit="1" customWidth="1"/>
    <col min="3087" max="3087" width="14.33203125" style="192" customWidth="1"/>
    <col min="3088" max="3088" width="13" style="192" customWidth="1"/>
    <col min="3089" max="3089" width="15" style="192" customWidth="1"/>
    <col min="3090" max="3090" width="15.5546875" style="192" customWidth="1"/>
    <col min="3091" max="3092" width="12.5546875" style="192" customWidth="1"/>
    <col min="3093" max="3093" width="20" style="192" customWidth="1"/>
    <col min="3094" max="3094" width="12.5546875" style="192" customWidth="1"/>
    <col min="3095" max="3095" width="13.109375" style="192" customWidth="1"/>
    <col min="3096" max="3096" width="19.44140625" style="192" bestFit="1" customWidth="1"/>
    <col min="3097" max="3097" width="11.33203125" style="192" bestFit="1" customWidth="1"/>
    <col min="3098" max="3328" width="9.109375" style="192"/>
    <col min="3329" max="3329" width="24" style="192" customWidth="1"/>
    <col min="3330" max="3330" width="12.88671875" style="192" bestFit="1" customWidth="1"/>
    <col min="3331" max="3337" width="12.6640625" style="192" bestFit="1" customWidth="1"/>
    <col min="3338" max="3338" width="13.44140625" style="192" bestFit="1" customWidth="1"/>
    <col min="3339" max="3341" width="13.33203125" style="192" bestFit="1" customWidth="1"/>
    <col min="3342" max="3342" width="13.88671875" style="192" bestFit="1" customWidth="1"/>
    <col min="3343" max="3343" width="14.33203125" style="192" customWidth="1"/>
    <col min="3344" max="3344" width="13" style="192" customWidth="1"/>
    <col min="3345" max="3345" width="15" style="192" customWidth="1"/>
    <col min="3346" max="3346" width="15.5546875" style="192" customWidth="1"/>
    <col min="3347" max="3348" width="12.5546875" style="192" customWidth="1"/>
    <col min="3349" max="3349" width="20" style="192" customWidth="1"/>
    <col min="3350" max="3350" width="12.5546875" style="192" customWidth="1"/>
    <col min="3351" max="3351" width="13.109375" style="192" customWidth="1"/>
    <col min="3352" max="3352" width="19.44140625" style="192" bestFit="1" customWidth="1"/>
    <col min="3353" max="3353" width="11.33203125" style="192" bestFit="1" customWidth="1"/>
    <col min="3354" max="3584" width="9.109375" style="192"/>
    <col min="3585" max="3585" width="24" style="192" customWidth="1"/>
    <col min="3586" max="3586" width="12.88671875" style="192" bestFit="1" customWidth="1"/>
    <col min="3587" max="3593" width="12.6640625" style="192" bestFit="1" customWidth="1"/>
    <col min="3594" max="3594" width="13.44140625" style="192" bestFit="1" customWidth="1"/>
    <col min="3595" max="3597" width="13.33203125" style="192" bestFit="1" customWidth="1"/>
    <col min="3598" max="3598" width="13.88671875" style="192" bestFit="1" customWidth="1"/>
    <col min="3599" max="3599" width="14.33203125" style="192" customWidth="1"/>
    <col min="3600" max="3600" width="13" style="192" customWidth="1"/>
    <col min="3601" max="3601" width="15" style="192" customWidth="1"/>
    <col min="3602" max="3602" width="15.5546875" style="192" customWidth="1"/>
    <col min="3603" max="3604" width="12.5546875" style="192" customWidth="1"/>
    <col min="3605" max="3605" width="20" style="192" customWidth="1"/>
    <col min="3606" max="3606" width="12.5546875" style="192" customWidth="1"/>
    <col min="3607" max="3607" width="13.109375" style="192" customWidth="1"/>
    <col min="3608" max="3608" width="19.44140625" style="192" bestFit="1" customWidth="1"/>
    <col min="3609" max="3609" width="11.33203125" style="192" bestFit="1" customWidth="1"/>
    <col min="3610" max="3840" width="9.109375" style="192"/>
    <col min="3841" max="3841" width="24" style="192" customWidth="1"/>
    <col min="3842" max="3842" width="12.88671875" style="192" bestFit="1" customWidth="1"/>
    <col min="3843" max="3849" width="12.6640625" style="192" bestFit="1" customWidth="1"/>
    <col min="3850" max="3850" width="13.44140625" style="192" bestFit="1" customWidth="1"/>
    <col min="3851" max="3853" width="13.33203125" style="192" bestFit="1" customWidth="1"/>
    <col min="3854" max="3854" width="13.88671875" style="192" bestFit="1" customWidth="1"/>
    <col min="3855" max="3855" width="14.33203125" style="192" customWidth="1"/>
    <col min="3856" max="3856" width="13" style="192" customWidth="1"/>
    <col min="3857" max="3857" width="15" style="192" customWidth="1"/>
    <col min="3858" max="3858" width="15.5546875" style="192" customWidth="1"/>
    <col min="3859" max="3860" width="12.5546875" style="192" customWidth="1"/>
    <col min="3861" max="3861" width="20" style="192" customWidth="1"/>
    <col min="3862" max="3862" width="12.5546875" style="192" customWidth="1"/>
    <col min="3863" max="3863" width="13.109375" style="192" customWidth="1"/>
    <col min="3864" max="3864" width="19.44140625" style="192" bestFit="1" customWidth="1"/>
    <col min="3865" max="3865" width="11.33203125" style="192" bestFit="1" customWidth="1"/>
    <col min="3866" max="4096" width="9.109375" style="192"/>
    <col min="4097" max="4097" width="24" style="192" customWidth="1"/>
    <col min="4098" max="4098" width="12.88671875" style="192" bestFit="1" customWidth="1"/>
    <col min="4099" max="4105" width="12.6640625" style="192" bestFit="1" customWidth="1"/>
    <col min="4106" max="4106" width="13.44140625" style="192" bestFit="1" customWidth="1"/>
    <col min="4107" max="4109" width="13.33203125" style="192" bestFit="1" customWidth="1"/>
    <col min="4110" max="4110" width="13.88671875" style="192" bestFit="1" customWidth="1"/>
    <col min="4111" max="4111" width="14.33203125" style="192" customWidth="1"/>
    <col min="4112" max="4112" width="13" style="192" customWidth="1"/>
    <col min="4113" max="4113" width="15" style="192" customWidth="1"/>
    <col min="4114" max="4114" width="15.5546875" style="192" customWidth="1"/>
    <col min="4115" max="4116" width="12.5546875" style="192" customWidth="1"/>
    <col min="4117" max="4117" width="20" style="192" customWidth="1"/>
    <col min="4118" max="4118" width="12.5546875" style="192" customWidth="1"/>
    <col min="4119" max="4119" width="13.109375" style="192" customWidth="1"/>
    <col min="4120" max="4120" width="19.44140625" style="192" bestFit="1" customWidth="1"/>
    <col min="4121" max="4121" width="11.33203125" style="192" bestFit="1" customWidth="1"/>
    <col min="4122" max="4352" width="9.109375" style="192"/>
    <col min="4353" max="4353" width="24" style="192" customWidth="1"/>
    <col min="4354" max="4354" width="12.88671875" style="192" bestFit="1" customWidth="1"/>
    <col min="4355" max="4361" width="12.6640625" style="192" bestFit="1" customWidth="1"/>
    <col min="4362" max="4362" width="13.44140625" style="192" bestFit="1" customWidth="1"/>
    <col min="4363" max="4365" width="13.33203125" style="192" bestFit="1" customWidth="1"/>
    <col min="4366" max="4366" width="13.88671875" style="192" bestFit="1" customWidth="1"/>
    <col min="4367" max="4367" width="14.33203125" style="192" customWidth="1"/>
    <col min="4368" max="4368" width="13" style="192" customWidth="1"/>
    <col min="4369" max="4369" width="15" style="192" customWidth="1"/>
    <col min="4370" max="4370" width="15.5546875" style="192" customWidth="1"/>
    <col min="4371" max="4372" width="12.5546875" style="192" customWidth="1"/>
    <col min="4373" max="4373" width="20" style="192" customWidth="1"/>
    <col min="4374" max="4374" width="12.5546875" style="192" customWidth="1"/>
    <col min="4375" max="4375" width="13.109375" style="192" customWidth="1"/>
    <col min="4376" max="4376" width="19.44140625" style="192" bestFit="1" customWidth="1"/>
    <col min="4377" max="4377" width="11.33203125" style="192" bestFit="1" customWidth="1"/>
    <col min="4378" max="4608" width="9.109375" style="192"/>
    <col min="4609" max="4609" width="24" style="192" customWidth="1"/>
    <col min="4610" max="4610" width="12.88671875" style="192" bestFit="1" customWidth="1"/>
    <col min="4611" max="4617" width="12.6640625" style="192" bestFit="1" customWidth="1"/>
    <col min="4618" max="4618" width="13.44140625" style="192" bestFit="1" customWidth="1"/>
    <col min="4619" max="4621" width="13.33203125" style="192" bestFit="1" customWidth="1"/>
    <col min="4622" max="4622" width="13.88671875" style="192" bestFit="1" customWidth="1"/>
    <col min="4623" max="4623" width="14.33203125" style="192" customWidth="1"/>
    <col min="4624" max="4624" width="13" style="192" customWidth="1"/>
    <col min="4625" max="4625" width="15" style="192" customWidth="1"/>
    <col min="4626" max="4626" width="15.5546875" style="192" customWidth="1"/>
    <col min="4627" max="4628" width="12.5546875" style="192" customWidth="1"/>
    <col min="4629" max="4629" width="20" style="192" customWidth="1"/>
    <col min="4630" max="4630" width="12.5546875" style="192" customWidth="1"/>
    <col min="4631" max="4631" width="13.109375" style="192" customWidth="1"/>
    <col min="4632" max="4632" width="19.44140625" style="192" bestFit="1" customWidth="1"/>
    <col min="4633" max="4633" width="11.33203125" style="192" bestFit="1" customWidth="1"/>
    <col min="4634" max="4864" width="9.109375" style="192"/>
    <col min="4865" max="4865" width="24" style="192" customWidth="1"/>
    <col min="4866" max="4866" width="12.88671875" style="192" bestFit="1" customWidth="1"/>
    <col min="4867" max="4873" width="12.6640625" style="192" bestFit="1" customWidth="1"/>
    <col min="4874" max="4874" width="13.44140625" style="192" bestFit="1" customWidth="1"/>
    <col min="4875" max="4877" width="13.33203125" style="192" bestFit="1" customWidth="1"/>
    <col min="4878" max="4878" width="13.88671875" style="192" bestFit="1" customWidth="1"/>
    <col min="4879" max="4879" width="14.33203125" style="192" customWidth="1"/>
    <col min="4880" max="4880" width="13" style="192" customWidth="1"/>
    <col min="4881" max="4881" width="15" style="192" customWidth="1"/>
    <col min="4882" max="4882" width="15.5546875" style="192" customWidth="1"/>
    <col min="4883" max="4884" width="12.5546875" style="192" customWidth="1"/>
    <col min="4885" max="4885" width="20" style="192" customWidth="1"/>
    <col min="4886" max="4886" width="12.5546875" style="192" customWidth="1"/>
    <col min="4887" max="4887" width="13.109375" style="192" customWidth="1"/>
    <col min="4888" max="4888" width="19.44140625" style="192" bestFit="1" customWidth="1"/>
    <col min="4889" max="4889" width="11.33203125" style="192" bestFit="1" customWidth="1"/>
    <col min="4890" max="5120" width="9.109375" style="192"/>
    <col min="5121" max="5121" width="24" style="192" customWidth="1"/>
    <col min="5122" max="5122" width="12.88671875" style="192" bestFit="1" customWidth="1"/>
    <col min="5123" max="5129" width="12.6640625" style="192" bestFit="1" customWidth="1"/>
    <col min="5130" max="5130" width="13.44140625" style="192" bestFit="1" customWidth="1"/>
    <col min="5131" max="5133" width="13.33203125" style="192" bestFit="1" customWidth="1"/>
    <col min="5134" max="5134" width="13.88671875" style="192" bestFit="1" customWidth="1"/>
    <col min="5135" max="5135" width="14.33203125" style="192" customWidth="1"/>
    <col min="5136" max="5136" width="13" style="192" customWidth="1"/>
    <col min="5137" max="5137" width="15" style="192" customWidth="1"/>
    <col min="5138" max="5138" width="15.5546875" style="192" customWidth="1"/>
    <col min="5139" max="5140" width="12.5546875" style="192" customWidth="1"/>
    <col min="5141" max="5141" width="20" style="192" customWidth="1"/>
    <col min="5142" max="5142" width="12.5546875" style="192" customWidth="1"/>
    <col min="5143" max="5143" width="13.109375" style="192" customWidth="1"/>
    <col min="5144" max="5144" width="19.44140625" style="192" bestFit="1" customWidth="1"/>
    <col min="5145" max="5145" width="11.33203125" style="192" bestFit="1" customWidth="1"/>
    <col min="5146" max="5376" width="9.109375" style="192"/>
    <col min="5377" max="5377" width="24" style="192" customWidth="1"/>
    <col min="5378" max="5378" width="12.88671875" style="192" bestFit="1" customWidth="1"/>
    <col min="5379" max="5385" width="12.6640625" style="192" bestFit="1" customWidth="1"/>
    <col min="5386" max="5386" width="13.44140625" style="192" bestFit="1" customWidth="1"/>
    <col min="5387" max="5389" width="13.33203125" style="192" bestFit="1" customWidth="1"/>
    <col min="5390" max="5390" width="13.88671875" style="192" bestFit="1" customWidth="1"/>
    <col min="5391" max="5391" width="14.33203125" style="192" customWidth="1"/>
    <col min="5392" max="5392" width="13" style="192" customWidth="1"/>
    <col min="5393" max="5393" width="15" style="192" customWidth="1"/>
    <col min="5394" max="5394" width="15.5546875" style="192" customWidth="1"/>
    <col min="5395" max="5396" width="12.5546875" style="192" customWidth="1"/>
    <col min="5397" max="5397" width="20" style="192" customWidth="1"/>
    <col min="5398" max="5398" width="12.5546875" style="192" customWidth="1"/>
    <col min="5399" max="5399" width="13.109375" style="192" customWidth="1"/>
    <col min="5400" max="5400" width="19.44140625" style="192" bestFit="1" customWidth="1"/>
    <col min="5401" max="5401" width="11.33203125" style="192" bestFit="1" customWidth="1"/>
    <col min="5402" max="5632" width="9.109375" style="192"/>
    <col min="5633" max="5633" width="24" style="192" customWidth="1"/>
    <col min="5634" max="5634" width="12.88671875" style="192" bestFit="1" customWidth="1"/>
    <col min="5635" max="5641" width="12.6640625" style="192" bestFit="1" customWidth="1"/>
    <col min="5642" max="5642" width="13.44140625" style="192" bestFit="1" customWidth="1"/>
    <col min="5643" max="5645" width="13.33203125" style="192" bestFit="1" customWidth="1"/>
    <col min="5646" max="5646" width="13.88671875" style="192" bestFit="1" customWidth="1"/>
    <col min="5647" max="5647" width="14.33203125" style="192" customWidth="1"/>
    <col min="5648" max="5648" width="13" style="192" customWidth="1"/>
    <col min="5649" max="5649" width="15" style="192" customWidth="1"/>
    <col min="5650" max="5650" width="15.5546875" style="192" customWidth="1"/>
    <col min="5651" max="5652" width="12.5546875" style="192" customWidth="1"/>
    <col min="5653" max="5653" width="20" style="192" customWidth="1"/>
    <col min="5654" max="5654" width="12.5546875" style="192" customWidth="1"/>
    <col min="5655" max="5655" width="13.109375" style="192" customWidth="1"/>
    <col min="5656" max="5656" width="19.44140625" style="192" bestFit="1" customWidth="1"/>
    <col min="5657" max="5657" width="11.33203125" style="192" bestFit="1" customWidth="1"/>
    <col min="5658" max="5888" width="9.109375" style="192"/>
    <col min="5889" max="5889" width="24" style="192" customWidth="1"/>
    <col min="5890" max="5890" width="12.88671875" style="192" bestFit="1" customWidth="1"/>
    <col min="5891" max="5897" width="12.6640625" style="192" bestFit="1" customWidth="1"/>
    <col min="5898" max="5898" width="13.44140625" style="192" bestFit="1" customWidth="1"/>
    <col min="5899" max="5901" width="13.33203125" style="192" bestFit="1" customWidth="1"/>
    <col min="5902" max="5902" width="13.88671875" style="192" bestFit="1" customWidth="1"/>
    <col min="5903" max="5903" width="14.33203125" style="192" customWidth="1"/>
    <col min="5904" max="5904" width="13" style="192" customWidth="1"/>
    <col min="5905" max="5905" width="15" style="192" customWidth="1"/>
    <col min="5906" max="5906" width="15.5546875" style="192" customWidth="1"/>
    <col min="5907" max="5908" width="12.5546875" style="192" customWidth="1"/>
    <col min="5909" max="5909" width="20" style="192" customWidth="1"/>
    <col min="5910" max="5910" width="12.5546875" style="192" customWidth="1"/>
    <col min="5911" max="5911" width="13.109375" style="192" customWidth="1"/>
    <col min="5912" max="5912" width="19.44140625" style="192" bestFit="1" customWidth="1"/>
    <col min="5913" max="5913" width="11.33203125" style="192" bestFit="1" customWidth="1"/>
    <col min="5914" max="6144" width="9.109375" style="192"/>
    <col min="6145" max="6145" width="24" style="192" customWidth="1"/>
    <col min="6146" max="6146" width="12.88671875" style="192" bestFit="1" customWidth="1"/>
    <col min="6147" max="6153" width="12.6640625" style="192" bestFit="1" customWidth="1"/>
    <col min="6154" max="6154" width="13.44140625" style="192" bestFit="1" customWidth="1"/>
    <col min="6155" max="6157" width="13.33203125" style="192" bestFit="1" customWidth="1"/>
    <col min="6158" max="6158" width="13.88671875" style="192" bestFit="1" customWidth="1"/>
    <col min="6159" max="6159" width="14.33203125" style="192" customWidth="1"/>
    <col min="6160" max="6160" width="13" style="192" customWidth="1"/>
    <col min="6161" max="6161" width="15" style="192" customWidth="1"/>
    <col min="6162" max="6162" width="15.5546875" style="192" customWidth="1"/>
    <col min="6163" max="6164" width="12.5546875" style="192" customWidth="1"/>
    <col min="6165" max="6165" width="20" style="192" customWidth="1"/>
    <col min="6166" max="6166" width="12.5546875" style="192" customWidth="1"/>
    <col min="6167" max="6167" width="13.109375" style="192" customWidth="1"/>
    <col min="6168" max="6168" width="19.44140625" style="192" bestFit="1" customWidth="1"/>
    <col min="6169" max="6169" width="11.33203125" style="192" bestFit="1" customWidth="1"/>
    <col min="6170" max="6400" width="9.109375" style="192"/>
    <col min="6401" max="6401" width="24" style="192" customWidth="1"/>
    <col min="6402" max="6402" width="12.88671875" style="192" bestFit="1" customWidth="1"/>
    <col min="6403" max="6409" width="12.6640625" style="192" bestFit="1" customWidth="1"/>
    <col min="6410" max="6410" width="13.44140625" style="192" bestFit="1" customWidth="1"/>
    <col min="6411" max="6413" width="13.33203125" style="192" bestFit="1" customWidth="1"/>
    <col min="6414" max="6414" width="13.88671875" style="192" bestFit="1" customWidth="1"/>
    <col min="6415" max="6415" width="14.33203125" style="192" customWidth="1"/>
    <col min="6416" max="6416" width="13" style="192" customWidth="1"/>
    <col min="6417" max="6417" width="15" style="192" customWidth="1"/>
    <col min="6418" max="6418" width="15.5546875" style="192" customWidth="1"/>
    <col min="6419" max="6420" width="12.5546875" style="192" customWidth="1"/>
    <col min="6421" max="6421" width="20" style="192" customWidth="1"/>
    <col min="6422" max="6422" width="12.5546875" style="192" customWidth="1"/>
    <col min="6423" max="6423" width="13.109375" style="192" customWidth="1"/>
    <col min="6424" max="6424" width="19.44140625" style="192" bestFit="1" customWidth="1"/>
    <col min="6425" max="6425" width="11.33203125" style="192" bestFit="1" customWidth="1"/>
    <col min="6426" max="6656" width="9.109375" style="192"/>
    <col min="6657" max="6657" width="24" style="192" customWidth="1"/>
    <col min="6658" max="6658" width="12.88671875" style="192" bestFit="1" customWidth="1"/>
    <col min="6659" max="6665" width="12.6640625" style="192" bestFit="1" customWidth="1"/>
    <col min="6666" max="6666" width="13.44140625" style="192" bestFit="1" customWidth="1"/>
    <col min="6667" max="6669" width="13.33203125" style="192" bestFit="1" customWidth="1"/>
    <col min="6670" max="6670" width="13.88671875" style="192" bestFit="1" customWidth="1"/>
    <col min="6671" max="6671" width="14.33203125" style="192" customWidth="1"/>
    <col min="6672" max="6672" width="13" style="192" customWidth="1"/>
    <col min="6673" max="6673" width="15" style="192" customWidth="1"/>
    <col min="6674" max="6674" width="15.5546875" style="192" customWidth="1"/>
    <col min="6675" max="6676" width="12.5546875" style="192" customWidth="1"/>
    <col min="6677" max="6677" width="20" style="192" customWidth="1"/>
    <col min="6678" max="6678" width="12.5546875" style="192" customWidth="1"/>
    <col min="6679" max="6679" width="13.109375" style="192" customWidth="1"/>
    <col min="6680" max="6680" width="19.44140625" style="192" bestFit="1" customWidth="1"/>
    <col min="6681" max="6681" width="11.33203125" style="192" bestFit="1" customWidth="1"/>
    <col min="6682" max="6912" width="9.109375" style="192"/>
    <col min="6913" max="6913" width="24" style="192" customWidth="1"/>
    <col min="6914" max="6914" width="12.88671875" style="192" bestFit="1" customWidth="1"/>
    <col min="6915" max="6921" width="12.6640625" style="192" bestFit="1" customWidth="1"/>
    <col min="6922" max="6922" width="13.44140625" style="192" bestFit="1" customWidth="1"/>
    <col min="6923" max="6925" width="13.33203125" style="192" bestFit="1" customWidth="1"/>
    <col min="6926" max="6926" width="13.88671875" style="192" bestFit="1" customWidth="1"/>
    <col min="6927" max="6927" width="14.33203125" style="192" customWidth="1"/>
    <col min="6928" max="6928" width="13" style="192" customWidth="1"/>
    <col min="6929" max="6929" width="15" style="192" customWidth="1"/>
    <col min="6930" max="6930" width="15.5546875" style="192" customWidth="1"/>
    <col min="6931" max="6932" width="12.5546875" style="192" customWidth="1"/>
    <col min="6933" max="6933" width="20" style="192" customWidth="1"/>
    <col min="6934" max="6934" width="12.5546875" style="192" customWidth="1"/>
    <col min="6935" max="6935" width="13.109375" style="192" customWidth="1"/>
    <col min="6936" max="6936" width="19.44140625" style="192" bestFit="1" customWidth="1"/>
    <col min="6937" max="6937" width="11.33203125" style="192" bestFit="1" customWidth="1"/>
    <col min="6938" max="7168" width="9.109375" style="192"/>
    <col min="7169" max="7169" width="24" style="192" customWidth="1"/>
    <col min="7170" max="7170" width="12.88671875" style="192" bestFit="1" customWidth="1"/>
    <col min="7171" max="7177" width="12.6640625" style="192" bestFit="1" customWidth="1"/>
    <col min="7178" max="7178" width="13.44140625" style="192" bestFit="1" customWidth="1"/>
    <col min="7179" max="7181" width="13.33203125" style="192" bestFit="1" customWidth="1"/>
    <col min="7182" max="7182" width="13.88671875" style="192" bestFit="1" customWidth="1"/>
    <col min="7183" max="7183" width="14.33203125" style="192" customWidth="1"/>
    <col min="7184" max="7184" width="13" style="192" customWidth="1"/>
    <col min="7185" max="7185" width="15" style="192" customWidth="1"/>
    <col min="7186" max="7186" width="15.5546875" style="192" customWidth="1"/>
    <col min="7187" max="7188" width="12.5546875" style="192" customWidth="1"/>
    <col min="7189" max="7189" width="20" style="192" customWidth="1"/>
    <col min="7190" max="7190" width="12.5546875" style="192" customWidth="1"/>
    <col min="7191" max="7191" width="13.109375" style="192" customWidth="1"/>
    <col min="7192" max="7192" width="19.44140625" style="192" bestFit="1" customWidth="1"/>
    <col min="7193" max="7193" width="11.33203125" style="192" bestFit="1" customWidth="1"/>
    <col min="7194" max="7424" width="9.109375" style="192"/>
    <col min="7425" max="7425" width="24" style="192" customWidth="1"/>
    <col min="7426" max="7426" width="12.88671875" style="192" bestFit="1" customWidth="1"/>
    <col min="7427" max="7433" width="12.6640625" style="192" bestFit="1" customWidth="1"/>
    <col min="7434" max="7434" width="13.44140625" style="192" bestFit="1" customWidth="1"/>
    <col min="7435" max="7437" width="13.33203125" style="192" bestFit="1" customWidth="1"/>
    <col min="7438" max="7438" width="13.88671875" style="192" bestFit="1" customWidth="1"/>
    <col min="7439" max="7439" width="14.33203125" style="192" customWidth="1"/>
    <col min="7440" max="7440" width="13" style="192" customWidth="1"/>
    <col min="7441" max="7441" width="15" style="192" customWidth="1"/>
    <col min="7442" max="7442" width="15.5546875" style="192" customWidth="1"/>
    <col min="7443" max="7444" width="12.5546875" style="192" customWidth="1"/>
    <col min="7445" max="7445" width="20" style="192" customWidth="1"/>
    <col min="7446" max="7446" width="12.5546875" style="192" customWidth="1"/>
    <col min="7447" max="7447" width="13.109375" style="192" customWidth="1"/>
    <col min="7448" max="7448" width="19.44140625" style="192" bestFit="1" customWidth="1"/>
    <col min="7449" max="7449" width="11.33203125" style="192" bestFit="1" customWidth="1"/>
    <col min="7450" max="7680" width="9.109375" style="192"/>
    <col min="7681" max="7681" width="24" style="192" customWidth="1"/>
    <col min="7682" max="7682" width="12.88671875" style="192" bestFit="1" customWidth="1"/>
    <col min="7683" max="7689" width="12.6640625" style="192" bestFit="1" customWidth="1"/>
    <col min="7690" max="7690" width="13.44140625" style="192" bestFit="1" customWidth="1"/>
    <col min="7691" max="7693" width="13.33203125" style="192" bestFit="1" customWidth="1"/>
    <col min="7694" max="7694" width="13.88671875" style="192" bestFit="1" customWidth="1"/>
    <col min="7695" max="7695" width="14.33203125" style="192" customWidth="1"/>
    <col min="7696" max="7696" width="13" style="192" customWidth="1"/>
    <col min="7697" max="7697" width="15" style="192" customWidth="1"/>
    <col min="7698" max="7698" width="15.5546875" style="192" customWidth="1"/>
    <col min="7699" max="7700" width="12.5546875" style="192" customWidth="1"/>
    <col min="7701" max="7701" width="20" style="192" customWidth="1"/>
    <col min="7702" max="7702" width="12.5546875" style="192" customWidth="1"/>
    <col min="7703" max="7703" width="13.109375" style="192" customWidth="1"/>
    <col min="7704" max="7704" width="19.44140625" style="192" bestFit="1" customWidth="1"/>
    <col min="7705" max="7705" width="11.33203125" style="192" bestFit="1" customWidth="1"/>
    <col min="7706" max="7936" width="9.109375" style="192"/>
    <col min="7937" max="7937" width="24" style="192" customWidth="1"/>
    <col min="7938" max="7938" width="12.88671875" style="192" bestFit="1" customWidth="1"/>
    <col min="7939" max="7945" width="12.6640625" style="192" bestFit="1" customWidth="1"/>
    <col min="7946" max="7946" width="13.44140625" style="192" bestFit="1" customWidth="1"/>
    <col min="7947" max="7949" width="13.33203125" style="192" bestFit="1" customWidth="1"/>
    <col min="7950" max="7950" width="13.88671875" style="192" bestFit="1" customWidth="1"/>
    <col min="7951" max="7951" width="14.33203125" style="192" customWidth="1"/>
    <col min="7952" max="7952" width="13" style="192" customWidth="1"/>
    <col min="7953" max="7953" width="15" style="192" customWidth="1"/>
    <col min="7954" max="7954" width="15.5546875" style="192" customWidth="1"/>
    <col min="7955" max="7956" width="12.5546875" style="192" customWidth="1"/>
    <col min="7957" max="7957" width="20" style="192" customWidth="1"/>
    <col min="7958" max="7958" width="12.5546875" style="192" customWidth="1"/>
    <col min="7959" max="7959" width="13.109375" style="192" customWidth="1"/>
    <col min="7960" max="7960" width="19.44140625" style="192" bestFit="1" customWidth="1"/>
    <col min="7961" max="7961" width="11.33203125" style="192" bestFit="1" customWidth="1"/>
    <col min="7962" max="8192" width="9.109375" style="192"/>
    <col min="8193" max="8193" width="24" style="192" customWidth="1"/>
    <col min="8194" max="8194" width="12.88671875" style="192" bestFit="1" customWidth="1"/>
    <col min="8195" max="8201" width="12.6640625" style="192" bestFit="1" customWidth="1"/>
    <col min="8202" max="8202" width="13.44140625" style="192" bestFit="1" customWidth="1"/>
    <col min="8203" max="8205" width="13.33203125" style="192" bestFit="1" customWidth="1"/>
    <col min="8206" max="8206" width="13.88671875" style="192" bestFit="1" customWidth="1"/>
    <col min="8207" max="8207" width="14.33203125" style="192" customWidth="1"/>
    <col min="8208" max="8208" width="13" style="192" customWidth="1"/>
    <col min="8209" max="8209" width="15" style="192" customWidth="1"/>
    <col min="8210" max="8210" width="15.5546875" style="192" customWidth="1"/>
    <col min="8211" max="8212" width="12.5546875" style="192" customWidth="1"/>
    <col min="8213" max="8213" width="20" style="192" customWidth="1"/>
    <col min="8214" max="8214" width="12.5546875" style="192" customWidth="1"/>
    <col min="8215" max="8215" width="13.109375" style="192" customWidth="1"/>
    <col min="8216" max="8216" width="19.44140625" style="192" bestFit="1" customWidth="1"/>
    <col min="8217" max="8217" width="11.33203125" style="192" bestFit="1" customWidth="1"/>
    <col min="8218" max="8448" width="9.109375" style="192"/>
    <col min="8449" max="8449" width="24" style="192" customWidth="1"/>
    <col min="8450" max="8450" width="12.88671875" style="192" bestFit="1" customWidth="1"/>
    <col min="8451" max="8457" width="12.6640625" style="192" bestFit="1" customWidth="1"/>
    <col min="8458" max="8458" width="13.44140625" style="192" bestFit="1" customWidth="1"/>
    <col min="8459" max="8461" width="13.33203125" style="192" bestFit="1" customWidth="1"/>
    <col min="8462" max="8462" width="13.88671875" style="192" bestFit="1" customWidth="1"/>
    <col min="8463" max="8463" width="14.33203125" style="192" customWidth="1"/>
    <col min="8464" max="8464" width="13" style="192" customWidth="1"/>
    <col min="8465" max="8465" width="15" style="192" customWidth="1"/>
    <col min="8466" max="8466" width="15.5546875" style="192" customWidth="1"/>
    <col min="8467" max="8468" width="12.5546875" style="192" customWidth="1"/>
    <col min="8469" max="8469" width="20" style="192" customWidth="1"/>
    <col min="8470" max="8470" width="12.5546875" style="192" customWidth="1"/>
    <col min="8471" max="8471" width="13.109375" style="192" customWidth="1"/>
    <col min="8472" max="8472" width="19.44140625" style="192" bestFit="1" customWidth="1"/>
    <col min="8473" max="8473" width="11.33203125" style="192" bestFit="1" customWidth="1"/>
    <col min="8474" max="8704" width="9.109375" style="192"/>
    <col min="8705" max="8705" width="24" style="192" customWidth="1"/>
    <col min="8706" max="8706" width="12.88671875" style="192" bestFit="1" customWidth="1"/>
    <col min="8707" max="8713" width="12.6640625" style="192" bestFit="1" customWidth="1"/>
    <col min="8714" max="8714" width="13.44140625" style="192" bestFit="1" customWidth="1"/>
    <col min="8715" max="8717" width="13.33203125" style="192" bestFit="1" customWidth="1"/>
    <col min="8718" max="8718" width="13.88671875" style="192" bestFit="1" customWidth="1"/>
    <col min="8719" max="8719" width="14.33203125" style="192" customWidth="1"/>
    <col min="8720" max="8720" width="13" style="192" customWidth="1"/>
    <col min="8721" max="8721" width="15" style="192" customWidth="1"/>
    <col min="8722" max="8722" width="15.5546875" style="192" customWidth="1"/>
    <col min="8723" max="8724" width="12.5546875" style="192" customWidth="1"/>
    <col min="8725" max="8725" width="20" style="192" customWidth="1"/>
    <col min="8726" max="8726" width="12.5546875" style="192" customWidth="1"/>
    <col min="8727" max="8727" width="13.109375" style="192" customWidth="1"/>
    <col min="8728" max="8728" width="19.44140625" style="192" bestFit="1" customWidth="1"/>
    <col min="8729" max="8729" width="11.33203125" style="192" bestFit="1" customWidth="1"/>
    <col min="8730" max="8960" width="9.109375" style="192"/>
    <col min="8961" max="8961" width="24" style="192" customWidth="1"/>
    <col min="8962" max="8962" width="12.88671875" style="192" bestFit="1" customWidth="1"/>
    <col min="8963" max="8969" width="12.6640625" style="192" bestFit="1" customWidth="1"/>
    <col min="8970" max="8970" width="13.44140625" style="192" bestFit="1" customWidth="1"/>
    <col min="8971" max="8973" width="13.33203125" style="192" bestFit="1" customWidth="1"/>
    <col min="8974" max="8974" width="13.88671875" style="192" bestFit="1" customWidth="1"/>
    <col min="8975" max="8975" width="14.33203125" style="192" customWidth="1"/>
    <col min="8976" max="8976" width="13" style="192" customWidth="1"/>
    <col min="8977" max="8977" width="15" style="192" customWidth="1"/>
    <col min="8978" max="8978" width="15.5546875" style="192" customWidth="1"/>
    <col min="8979" max="8980" width="12.5546875" style="192" customWidth="1"/>
    <col min="8981" max="8981" width="20" style="192" customWidth="1"/>
    <col min="8982" max="8982" width="12.5546875" style="192" customWidth="1"/>
    <col min="8983" max="8983" width="13.109375" style="192" customWidth="1"/>
    <col min="8984" max="8984" width="19.44140625" style="192" bestFit="1" customWidth="1"/>
    <col min="8985" max="8985" width="11.33203125" style="192" bestFit="1" customWidth="1"/>
    <col min="8986" max="9216" width="9.109375" style="192"/>
    <col min="9217" max="9217" width="24" style="192" customWidth="1"/>
    <col min="9218" max="9218" width="12.88671875" style="192" bestFit="1" customWidth="1"/>
    <col min="9219" max="9225" width="12.6640625" style="192" bestFit="1" customWidth="1"/>
    <col min="9226" max="9226" width="13.44140625" style="192" bestFit="1" customWidth="1"/>
    <col min="9227" max="9229" width="13.33203125" style="192" bestFit="1" customWidth="1"/>
    <col min="9230" max="9230" width="13.88671875" style="192" bestFit="1" customWidth="1"/>
    <col min="9231" max="9231" width="14.33203125" style="192" customWidth="1"/>
    <col min="9232" max="9232" width="13" style="192" customWidth="1"/>
    <col min="9233" max="9233" width="15" style="192" customWidth="1"/>
    <col min="9234" max="9234" width="15.5546875" style="192" customWidth="1"/>
    <col min="9235" max="9236" width="12.5546875" style="192" customWidth="1"/>
    <col min="9237" max="9237" width="20" style="192" customWidth="1"/>
    <col min="9238" max="9238" width="12.5546875" style="192" customWidth="1"/>
    <col min="9239" max="9239" width="13.109375" style="192" customWidth="1"/>
    <col min="9240" max="9240" width="19.44140625" style="192" bestFit="1" customWidth="1"/>
    <col min="9241" max="9241" width="11.33203125" style="192" bestFit="1" customWidth="1"/>
    <col min="9242" max="9472" width="9.109375" style="192"/>
    <col min="9473" max="9473" width="24" style="192" customWidth="1"/>
    <col min="9474" max="9474" width="12.88671875" style="192" bestFit="1" customWidth="1"/>
    <col min="9475" max="9481" width="12.6640625" style="192" bestFit="1" customWidth="1"/>
    <col min="9482" max="9482" width="13.44140625" style="192" bestFit="1" customWidth="1"/>
    <col min="9483" max="9485" width="13.33203125" style="192" bestFit="1" customWidth="1"/>
    <col min="9486" max="9486" width="13.88671875" style="192" bestFit="1" customWidth="1"/>
    <col min="9487" max="9487" width="14.33203125" style="192" customWidth="1"/>
    <col min="9488" max="9488" width="13" style="192" customWidth="1"/>
    <col min="9489" max="9489" width="15" style="192" customWidth="1"/>
    <col min="9490" max="9490" width="15.5546875" style="192" customWidth="1"/>
    <col min="9491" max="9492" width="12.5546875" style="192" customWidth="1"/>
    <col min="9493" max="9493" width="20" style="192" customWidth="1"/>
    <col min="9494" max="9494" width="12.5546875" style="192" customWidth="1"/>
    <col min="9495" max="9495" width="13.109375" style="192" customWidth="1"/>
    <col min="9496" max="9496" width="19.44140625" style="192" bestFit="1" customWidth="1"/>
    <col min="9497" max="9497" width="11.33203125" style="192" bestFit="1" customWidth="1"/>
    <col min="9498" max="9728" width="9.109375" style="192"/>
    <col min="9729" max="9729" width="24" style="192" customWidth="1"/>
    <col min="9730" max="9730" width="12.88671875" style="192" bestFit="1" customWidth="1"/>
    <col min="9731" max="9737" width="12.6640625" style="192" bestFit="1" customWidth="1"/>
    <col min="9738" max="9738" width="13.44140625" style="192" bestFit="1" customWidth="1"/>
    <col min="9739" max="9741" width="13.33203125" style="192" bestFit="1" customWidth="1"/>
    <col min="9742" max="9742" width="13.88671875" style="192" bestFit="1" customWidth="1"/>
    <col min="9743" max="9743" width="14.33203125" style="192" customWidth="1"/>
    <col min="9744" max="9744" width="13" style="192" customWidth="1"/>
    <col min="9745" max="9745" width="15" style="192" customWidth="1"/>
    <col min="9746" max="9746" width="15.5546875" style="192" customWidth="1"/>
    <col min="9747" max="9748" width="12.5546875" style="192" customWidth="1"/>
    <col min="9749" max="9749" width="20" style="192" customWidth="1"/>
    <col min="9750" max="9750" width="12.5546875" style="192" customWidth="1"/>
    <col min="9751" max="9751" width="13.109375" style="192" customWidth="1"/>
    <col min="9752" max="9752" width="19.44140625" style="192" bestFit="1" customWidth="1"/>
    <col min="9753" max="9753" width="11.33203125" style="192" bestFit="1" customWidth="1"/>
    <col min="9754" max="9984" width="9.109375" style="192"/>
    <col min="9985" max="9985" width="24" style="192" customWidth="1"/>
    <col min="9986" max="9986" width="12.88671875" style="192" bestFit="1" customWidth="1"/>
    <col min="9987" max="9993" width="12.6640625" style="192" bestFit="1" customWidth="1"/>
    <col min="9994" max="9994" width="13.44140625" style="192" bestFit="1" customWidth="1"/>
    <col min="9995" max="9997" width="13.33203125" style="192" bestFit="1" customWidth="1"/>
    <col min="9998" max="9998" width="13.88671875" style="192" bestFit="1" customWidth="1"/>
    <col min="9999" max="9999" width="14.33203125" style="192" customWidth="1"/>
    <col min="10000" max="10000" width="13" style="192" customWidth="1"/>
    <col min="10001" max="10001" width="15" style="192" customWidth="1"/>
    <col min="10002" max="10002" width="15.5546875" style="192" customWidth="1"/>
    <col min="10003" max="10004" width="12.5546875" style="192" customWidth="1"/>
    <col min="10005" max="10005" width="20" style="192" customWidth="1"/>
    <col min="10006" max="10006" width="12.5546875" style="192" customWidth="1"/>
    <col min="10007" max="10007" width="13.109375" style="192" customWidth="1"/>
    <col min="10008" max="10008" width="19.44140625" style="192" bestFit="1" customWidth="1"/>
    <col min="10009" max="10009" width="11.33203125" style="192" bestFit="1" customWidth="1"/>
    <col min="10010" max="10240" width="9.109375" style="192"/>
    <col min="10241" max="10241" width="24" style="192" customWidth="1"/>
    <col min="10242" max="10242" width="12.88671875" style="192" bestFit="1" customWidth="1"/>
    <col min="10243" max="10249" width="12.6640625" style="192" bestFit="1" customWidth="1"/>
    <col min="10250" max="10250" width="13.44140625" style="192" bestFit="1" customWidth="1"/>
    <col min="10251" max="10253" width="13.33203125" style="192" bestFit="1" customWidth="1"/>
    <col min="10254" max="10254" width="13.88671875" style="192" bestFit="1" customWidth="1"/>
    <col min="10255" max="10255" width="14.33203125" style="192" customWidth="1"/>
    <col min="10256" max="10256" width="13" style="192" customWidth="1"/>
    <col min="10257" max="10257" width="15" style="192" customWidth="1"/>
    <col min="10258" max="10258" width="15.5546875" style="192" customWidth="1"/>
    <col min="10259" max="10260" width="12.5546875" style="192" customWidth="1"/>
    <col min="10261" max="10261" width="20" style="192" customWidth="1"/>
    <col min="10262" max="10262" width="12.5546875" style="192" customWidth="1"/>
    <col min="10263" max="10263" width="13.109375" style="192" customWidth="1"/>
    <col min="10264" max="10264" width="19.44140625" style="192" bestFit="1" customWidth="1"/>
    <col min="10265" max="10265" width="11.33203125" style="192" bestFit="1" customWidth="1"/>
    <col min="10266" max="10496" width="9.109375" style="192"/>
    <col min="10497" max="10497" width="24" style="192" customWidth="1"/>
    <col min="10498" max="10498" width="12.88671875" style="192" bestFit="1" customWidth="1"/>
    <col min="10499" max="10505" width="12.6640625" style="192" bestFit="1" customWidth="1"/>
    <col min="10506" max="10506" width="13.44140625" style="192" bestFit="1" customWidth="1"/>
    <col min="10507" max="10509" width="13.33203125" style="192" bestFit="1" customWidth="1"/>
    <col min="10510" max="10510" width="13.88671875" style="192" bestFit="1" customWidth="1"/>
    <col min="10511" max="10511" width="14.33203125" style="192" customWidth="1"/>
    <col min="10512" max="10512" width="13" style="192" customWidth="1"/>
    <col min="10513" max="10513" width="15" style="192" customWidth="1"/>
    <col min="10514" max="10514" width="15.5546875" style="192" customWidth="1"/>
    <col min="10515" max="10516" width="12.5546875" style="192" customWidth="1"/>
    <col min="10517" max="10517" width="20" style="192" customWidth="1"/>
    <col min="10518" max="10518" width="12.5546875" style="192" customWidth="1"/>
    <col min="10519" max="10519" width="13.109375" style="192" customWidth="1"/>
    <col min="10520" max="10520" width="19.44140625" style="192" bestFit="1" customWidth="1"/>
    <col min="10521" max="10521" width="11.33203125" style="192" bestFit="1" customWidth="1"/>
    <col min="10522" max="10752" width="9.109375" style="192"/>
    <col min="10753" max="10753" width="24" style="192" customWidth="1"/>
    <col min="10754" max="10754" width="12.88671875" style="192" bestFit="1" customWidth="1"/>
    <col min="10755" max="10761" width="12.6640625" style="192" bestFit="1" customWidth="1"/>
    <col min="10762" max="10762" width="13.44140625" style="192" bestFit="1" customWidth="1"/>
    <col min="10763" max="10765" width="13.33203125" style="192" bestFit="1" customWidth="1"/>
    <col min="10766" max="10766" width="13.88671875" style="192" bestFit="1" customWidth="1"/>
    <col min="10767" max="10767" width="14.33203125" style="192" customWidth="1"/>
    <col min="10768" max="10768" width="13" style="192" customWidth="1"/>
    <col min="10769" max="10769" width="15" style="192" customWidth="1"/>
    <col min="10770" max="10770" width="15.5546875" style="192" customWidth="1"/>
    <col min="10771" max="10772" width="12.5546875" style="192" customWidth="1"/>
    <col min="10773" max="10773" width="20" style="192" customWidth="1"/>
    <col min="10774" max="10774" width="12.5546875" style="192" customWidth="1"/>
    <col min="10775" max="10775" width="13.109375" style="192" customWidth="1"/>
    <col min="10776" max="10776" width="19.44140625" style="192" bestFit="1" customWidth="1"/>
    <col min="10777" max="10777" width="11.33203125" style="192" bestFit="1" customWidth="1"/>
    <col min="10778" max="11008" width="9.109375" style="192"/>
    <col min="11009" max="11009" width="24" style="192" customWidth="1"/>
    <col min="11010" max="11010" width="12.88671875" style="192" bestFit="1" customWidth="1"/>
    <col min="11011" max="11017" width="12.6640625" style="192" bestFit="1" customWidth="1"/>
    <col min="11018" max="11018" width="13.44140625" style="192" bestFit="1" customWidth="1"/>
    <col min="11019" max="11021" width="13.33203125" style="192" bestFit="1" customWidth="1"/>
    <col min="11022" max="11022" width="13.88671875" style="192" bestFit="1" customWidth="1"/>
    <col min="11023" max="11023" width="14.33203125" style="192" customWidth="1"/>
    <col min="11024" max="11024" width="13" style="192" customWidth="1"/>
    <col min="11025" max="11025" width="15" style="192" customWidth="1"/>
    <col min="11026" max="11026" width="15.5546875" style="192" customWidth="1"/>
    <col min="11027" max="11028" width="12.5546875" style="192" customWidth="1"/>
    <col min="11029" max="11029" width="20" style="192" customWidth="1"/>
    <col min="11030" max="11030" width="12.5546875" style="192" customWidth="1"/>
    <col min="11031" max="11031" width="13.109375" style="192" customWidth="1"/>
    <col min="11032" max="11032" width="19.44140625" style="192" bestFit="1" customWidth="1"/>
    <col min="11033" max="11033" width="11.33203125" style="192" bestFit="1" customWidth="1"/>
    <col min="11034" max="11264" width="9.109375" style="192"/>
    <col min="11265" max="11265" width="24" style="192" customWidth="1"/>
    <col min="11266" max="11266" width="12.88671875" style="192" bestFit="1" customWidth="1"/>
    <col min="11267" max="11273" width="12.6640625" style="192" bestFit="1" customWidth="1"/>
    <col min="11274" max="11274" width="13.44140625" style="192" bestFit="1" customWidth="1"/>
    <col min="11275" max="11277" width="13.33203125" style="192" bestFit="1" customWidth="1"/>
    <col min="11278" max="11278" width="13.88671875" style="192" bestFit="1" customWidth="1"/>
    <col min="11279" max="11279" width="14.33203125" style="192" customWidth="1"/>
    <col min="11280" max="11280" width="13" style="192" customWidth="1"/>
    <col min="11281" max="11281" width="15" style="192" customWidth="1"/>
    <col min="11282" max="11282" width="15.5546875" style="192" customWidth="1"/>
    <col min="11283" max="11284" width="12.5546875" style="192" customWidth="1"/>
    <col min="11285" max="11285" width="20" style="192" customWidth="1"/>
    <col min="11286" max="11286" width="12.5546875" style="192" customWidth="1"/>
    <col min="11287" max="11287" width="13.109375" style="192" customWidth="1"/>
    <col min="11288" max="11288" width="19.44140625" style="192" bestFit="1" customWidth="1"/>
    <col min="11289" max="11289" width="11.33203125" style="192" bestFit="1" customWidth="1"/>
    <col min="11290" max="11520" width="9.109375" style="192"/>
    <col min="11521" max="11521" width="24" style="192" customWidth="1"/>
    <col min="11522" max="11522" width="12.88671875" style="192" bestFit="1" customWidth="1"/>
    <col min="11523" max="11529" width="12.6640625" style="192" bestFit="1" customWidth="1"/>
    <col min="11530" max="11530" width="13.44140625" style="192" bestFit="1" customWidth="1"/>
    <col min="11531" max="11533" width="13.33203125" style="192" bestFit="1" customWidth="1"/>
    <col min="11534" max="11534" width="13.88671875" style="192" bestFit="1" customWidth="1"/>
    <col min="11535" max="11535" width="14.33203125" style="192" customWidth="1"/>
    <col min="11536" max="11536" width="13" style="192" customWidth="1"/>
    <col min="11537" max="11537" width="15" style="192" customWidth="1"/>
    <col min="11538" max="11538" width="15.5546875" style="192" customWidth="1"/>
    <col min="11539" max="11540" width="12.5546875" style="192" customWidth="1"/>
    <col min="11541" max="11541" width="20" style="192" customWidth="1"/>
    <col min="11542" max="11542" width="12.5546875" style="192" customWidth="1"/>
    <col min="11543" max="11543" width="13.109375" style="192" customWidth="1"/>
    <col min="11544" max="11544" width="19.44140625" style="192" bestFit="1" customWidth="1"/>
    <col min="11545" max="11545" width="11.33203125" style="192" bestFit="1" customWidth="1"/>
    <col min="11546" max="11776" width="9.109375" style="192"/>
    <col min="11777" max="11777" width="24" style="192" customWidth="1"/>
    <col min="11778" max="11778" width="12.88671875" style="192" bestFit="1" customWidth="1"/>
    <col min="11779" max="11785" width="12.6640625" style="192" bestFit="1" customWidth="1"/>
    <col min="11786" max="11786" width="13.44140625" style="192" bestFit="1" customWidth="1"/>
    <col min="11787" max="11789" width="13.33203125" style="192" bestFit="1" customWidth="1"/>
    <col min="11790" max="11790" width="13.88671875" style="192" bestFit="1" customWidth="1"/>
    <col min="11791" max="11791" width="14.33203125" style="192" customWidth="1"/>
    <col min="11792" max="11792" width="13" style="192" customWidth="1"/>
    <col min="11793" max="11793" width="15" style="192" customWidth="1"/>
    <col min="11794" max="11794" width="15.5546875" style="192" customWidth="1"/>
    <col min="11795" max="11796" width="12.5546875" style="192" customWidth="1"/>
    <col min="11797" max="11797" width="20" style="192" customWidth="1"/>
    <col min="11798" max="11798" width="12.5546875" style="192" customWidth="1"/>
    <col min="11799" max="11799" width="13.109375" style="192" customWidth="1"/>
    <col min="11800" max="11800" width="19.44140625" style="192" bestFit="1" customWidth="1"/>
    <col min="11801" max="11801" width="11.33203125" style="192" bestFit="1" customWidth="1"/>
    <col min="11802" max="12032" width="9.109375" style="192"/>
    <col min="12033" max="12033" width="24" style="192" customWidth="1"/>
    <col min="12034" max="12034" width="12.88671875" style="192" bestFit="1" customWidth="1"/>
    <col min="12035" max="12041" width="12.6640625" style="192" bestFit="1" customWidth="1"/>
    <col min="12042" max="12042" width="13.44140625" style="192" bestFit="1" customWidth="1"/>
    <col min="12043" max="12045" width="13.33203125" style="192" bestFit="1" customWidth="1"/>
    <col min="12046" max="12046" width="13.88671875" style="192" bestFit="1" customWidth="1"/>
    <col min="12047" max="12047" width="14.33203125" style="192" customWidth="1"/>
    <col min="12048" max="12048" width="13" style="192" customWidth="1"/>
    <col min="12049" max="12049" width="15" style="192" customWidth="1"/>
    <col min="12050" max="12050" width="15.5546875" style="192" customWidth="1"/>
    <col min="12051" max="12052" width="12.5546875" style="192" customWidth="1"/>
    <col min="12053" max="12053" width="20" style="192" customWidth="1"/>
    <col min="12054" max="12054" width="12.5546875" style="192" customWidth="1"/>
    <col min="12055" max="12055" width="13.109375" style="192" customWidth="1"/>
    <col min="12056" max="12056" width="19.44140625" style="192" bestFit="1" customWidth="1"/>
    <col min="12057" max="12057" width="11.33203125" style="192" bestFit="1" customWidth="1"/>
    <col min="12058" max="12288" width="9.109375" style="192"/>
    <col min="12289" max="12289" width="24" style="192" customWidth="1"/>
    <col min="12290" max="12290" width="12.88671875" style="192" bestFit="1" customWidth="1"/>
    <col min="12291" max="12297" width="12.6640625" style="192" bestFit="1" customWidth="1"/>
    <col min="12298" max="12298" width="13.44140625" style="192" bestFit="1" customWidth="1"/>
    <col min="12299" max="12301" width="13.33203125" style="192" bestFit="1" customWidth="1"/>
    <col min="12302" max="12302" width="13.88671875" style="192" bestFit="1" customWidth="1"/>
    <col min="12303" max="12303" width="14.33203125" style="192" customWidth="1"/>
    <col min="12304" max="12304" width="13" style="192" customWidth="1"/>
    <col min="12305" max="12305" width="15" style="192" customWidth="1"/>
    <col min="12306" max="12306" width="15.5546875" style="192" customWidth="1"/>
    <col min="12307" max="12308" width="12.5546875" style="192" customWidth="1"/>
    <col min="12309" max="12309" width="20" style="192" customWidth="1"/>
    <col min="12310" max="12310" width="12.5546875" style="192" customWidth="1"/>
    <col min="12311" max="12311" width="13.109375" style="192" customWidth="1"/>
    <col min="12312" max="12312" width="19.44140625" style="192" bestFit="1" customWidth="1"/>
    <col min="12313" max="12313" width="11.33203125" style="192" bestFit="1" customWidth="1"/>
    <col min="12314" max="12544" width="9.109375" style="192"/>
    <col min="12545" max="12545" width="24" style="192" customWidth="1"/>
    <col min="12546" max="12546" width="12.88671875" style="192" bestFit="1" customWidth="1"/>
    <col min="12547" max="12553" width="12.6640625" style="192" bestFit="1" customWidth="1"/>
    <col min="12554" max="12554" width="13.44140625" style="192" bestFit="1" customWidth="1"/>
    <col min="12555" max="12557" width="13.33203125" style="192" bestFit="1" customWidth="1"/>
    <col min="12558" max="12558" width="13.88671875" style="192" bestFit="1" customWidth="1"/>
    <col min="12559" max="12559" width="14.33203125" style="192" customWidth="1"/>
    <col min="12560" max="12560" width="13" style="192" customWidth="1"/>
    <col min="12561" max="12561" width="15" style="192" customWidth="1"/>
    <col min="12562" max="12562" width="15.5546875" style="192" customWidth="1"/>
    <col min="12563" max="12564" width="12.5546875" style="192" customWidth="1"/>
    <col min="12565" max="12565" width="20" style="192" customWidth="1"/>
    <col min="12566" max="12566" width="12.5546875" style="192" customWidth="1"/>
    <col min="12567" max="12567" width="13.109375" style="192" customWidth="1"/>
    <col min="12568" max="12568" width="19.44140625" style="192" bestFit="1" customWidth="1"/>
    <col min="12569" max="12569" width="11.33203125" style="192" bestFit="1" customWidth="1"/>
    <col min="12570" max="12800" width="9.109375" style="192"/>
    <col min="12801" max="12801" width="24" style="192" customWidth="1"/>
    <col min="12802" max="12802" width="12.88671875" style="192" bestFit="1" customWidth="1"/>
    <col min="12803" max="12809" width="12.6640625" style="192" bestFit="1" customWidth="1"/>
    <col min="12810" max="12810" width="13.44140625" style="192" bestFit="1" customWidth="1"/>
    <col min="12811" max="12813" width="13.33203125" style="192" bestFit="1" customWidth="1"/>
    <col min="12814" max="12814" width="13.88671875" style="192" bestFit="1" customWidth="1"/>
    <col min="12815" max="12815" width="14.33203125" style="192" customWidth="1"/>
    <col min="12816" max="12816" width="13" style="192" customWidth="1"/>
    <col min="12817" max="12817" width="15" style="192" customWidth="1"/>
    <col min="12818" max="12818" width="15.5546875" style="192" customWidth="1"/>
    <col min="12819" max="12820" width="12.5546875" style="192" customWidth="1"/>
    <col min="12821" max="12821" width="20" style="192" customWidth="1"/>
    <col min="12822" max="12822" width="12.5546875" style="192" customWidth="1"/>
    <col min="12823" max="12823" width="13.109375" style="192" customWidth="1"/>
    <col min="12824" max="12824" width="19.44140625" style="192" bestFit="1" customWidth="1"/>
    <col min="12825" max="12825" width="11.33203125" style="192" bestFit="1" customWidth="1"/>
    <col min="12826" max="13056" width="9.109375" style="192"/>
    <col min="13057" max="13057" width="24" style="192" customWidth="1"/>
    <col min="13058" max="13058" width="12.88671875" style="192" bestFit="1" customWidth="1"/>
    <col min="13059" max="13065" width="12.6640625" style="192" bestFit="1" customWidth="1"/>
    <col min="13066" max="13066" width="13.44140625" style="192" bestFit="1" customWidth="1"/>
    <col min="13067" max="13069" width="13.33203125" style="192" bestFit="1" customWidth="1"/>
    <col min="13070" max="13070" width="13.88671875" style="192" bestFit="1" customWidth="1"/>
    <col min="13071" max="13071" width="14.33203125" style="192" customWidth="1"/>
    <col min="13072" max="13072" width="13" style="192" customWidth="1"/>
    <col min="13073" max="13073" width="15" style="192" customWidth="1"/>
    <col min="13074" max="13074" width="15.5546875" style="192" customWidth="1"/>
    <col min="13075" max="13076" width="12.5546875" style="192" customWidth="1"/>
    <col min="13077" max="13077" width="20" style="192" customWidth="1"/>
    <col min="13078" max="13078" width="12.5546875" style="192" customWidth="1"/>
    <col min="13079" max="13079" width="13.109375" style="192" customWidth="1"/>
    <col min="13080" max="13080" width="19.44140625" style="192" bestFit="1" customWidth="1"/>
    <col min="13081" max="13081" width="11.33203125" style="192" bestFit="1" customWidth="1"/>
    <col min="13082" max="13312" width="9.109375" style="192"/>
    <col min="13313" max="13313" width="24" style="192" customWidth="1"/>
    <col min="13314" max="13314" width="12.88671875" style="192" bestFit="1" customWidth="1"/>
    <col min="13315" max="13321" width="12.6640625" style="192" bestFit="1" customWidth="1"/>
    <col min="13322" max="13322" width="13.44140625" style="192" bestFit="1" customWidth="1"/>
    <col min="13323" max="13325" width="13.33203125" style="192" bestFit="1" customWidth="1"/>
    <col min="13326" max="13326" width="13.88671875" style="192" bestFit="1" customWidth="1"/>
    <col min="13327" max="13327" width="14.33203125" style="192" customWidth="1"/>
    <col min="13328" max="13328" width="13" style="192" customWidth="1"/>
    <col min="13329" max="13329" width="15" style="192" customWidth="1"/>
    <col min="13330" max="13330" width="15.5546875" style="192" customWidth="1"/>
    <col min="13331" max="13332" width="12.5546875" style="192" customWidth="1"/>
    <col min="13333" max="13333" width="20" style="192" customWidth="1"/>
    <col min="13334" max="13334" width="12.5546875" style="192" customWidth="1"/>
    <col min="13335" max="13335" width="13.109375" style="192" customWidth="1"/>
    <col min="13336" max="13336" width="19.44140625" style="192" bestFit="1" customWidth="1"/>
    <col min="13337" max="13337" width="11.33203125" style="192" bestFit="1" customWidth="1"/>
    <col min="13338" max="13568" width="9.109375" style="192"/>
    <col min="13569" max="13569" width="24" style="192" customWidth="1"/>
    <col min="13570" max="13570" width="12.88671875" style="192" bestFit="1" customWidth="1"/>
    <col min="13571" max="13577" width="12.6640625" style="192" bestFit="1" customWidth="1"/>
    <col min="13578" max="13578" width="13.44140625" style="192" bestFit="1" customWidth="1"/>
    <col min="13579" max="13581" width="13.33203125" style="192" bestFit="1" customWidth="1"/>
    <col min="13582" max="13582" width="13.88671875" style="192" bestFit="1" customWidth="1"/>
    <col min="13583" max="13583" width="14.33203125" style="192" customWidth="1"/>
    <col min="13584" max="13584" width="13" style="192" customWidth="1"/>
    <col min="13585" max="13585" width="15" style="192" customWidth="1"/>
    <col min="13586" max="13586" width="15.5546875" style="192" customWidth="1"/>
    <col min="13587" max="13588" width="12.5546875" style="192" customWidth="1"/>
    <col min="13589" max="13589" width="20" style="192" customWidth="1"/>
    <col min="13590" max="13590" width="12.5546875" style="192" customWidth="1"/>
    <col min="13591" max="13591" width="13.109375" style="192" customWidth="1"/>
    <col min="13592" max="13592" width="19.44140625" style="192" bestFit="1" customWidth="1"/>
    <col min="13593" max="13593" width="11.33203125" style="192" bestFit="1" customWidth="1"/>
    <col min="13594" max="13824" width="9.109375" style="192"/>
    <col min="13825" max="13825" width="24" style="192" customWidth="1"/>
    <col min="13826" max="13826" width="12.88671875" style="192" bestFit="1" customWidth="1"/>
    <col min="13827" max="13833" width="12.6640625" style="192" bestFit="1" customWidth="1"/>
    <col min="13834" max="13834" width="13.44140625" style="192" bestFit="1" customWidth="1"/>
    <col min="13835" max="13837" width="13.33203125" style="192" bestFit="1" customWidth="1"/>
    <col min="13838" max="13838" width="13.88671875" style="192" bestFit="1" customWidth="1"/>
    <col min="13839" max="13839" width="14.33203125" style="192" customWidth="1"/>
    <col min="13840" max="13840" width="13" style="192" customWidth="1"/>
    <col min="13841" max="13841" width="15" style="192" customWidth="1"/>
    <col min="13842" max="13842" width="15.5546875" style="192" customWidth="1"/>
    <col min="13843" max="13844" width="12.5546875" style="192" customWidth="1"/>
    <col min="13845" max="13845" width="20" style="192" customWidth="1"/>
    <col min="13846" max="13846" width="12.5546875" style="192" customWidth="1"/>
    <col min="13847" max="13847" width="13.109375" style="192" customWidth="1"/>
    <col min="13848" max="13848" width="19.44140625" style="192" bestFit="1" customWidth="1"/>
    <col min="13849" max="13849" width="11.33203125" style="192" bestFit="1" customWidth="1"/>
    <col min="13850" max="14080" width="9.109375" style="192"/>
    <col min="14081" max="14081" width="24" style="192" customWidth="1"/>
    <col min="14082" max="14082" width="12.88671875" style="192" bestFit="1" customWidth="1"/>
    <col min="14083" max="14089" width="12.6640625" style="192" bestFit="1" customWidth="1"/>
    <col min="14090" max="14090" width="13.44140625" style="192" bestFit="1" customWidth="1"/>
    <col min="14091" max="14093" width="13.33203125" style="192" bestFit="1" customWidth="1"/>
    <col min="14094" max="14094" width="13.88671875" style="192" bestFit="1" customWidth="1"/>
    <col min="14095" max="14095" width="14.33203125" style="192" customWidth="1"/>
    <col min="14096" max="14096" width="13" style="192" customWidth="1"/>
    <col min="14097" max="14097" width="15" style="192" customWidth="1"/>
    <col min="14098" max="14098" width="15.5546875" style="192" customWidth="1"/>
    <col min="14099" max="14100" width="12.5546875" style="192" customWidth="1"/>
    <col min="14101" max="14101" width="20" style="192" customWidth="1"/>
    <col min="14102" max="14102" width="12.5546875" style="192" customWidth="1"/>
    <col min="14103" max="14103" width="13.109375" style="192" customWidth="1"/>
    <col min="14104" max="14104" width="19.44140625" style="192" bestFit="1" customWidth="1"/>
    <col min="14105" max="14105" width="11.33203125" style="192" bestFit="1" customWidth="1"/>
    <col min="14106" max="14336" width="9.109375" style="192"/>
    <col min="14337" max="14337" width="24" style="192" customWidth="1"/>
    <col min="14338" max="14338" width="12.88671875" style="192" bestFit="1" customWidth="1"/>
    <col min="14339" max="14345" width="12.6640625" style="192" bestFit="1" customWidth="1"/>
    <col min="14346" max="14346" width="13.44140625" style="192" bestFit="1" customWidth="1"/>
    <col min="14347" max="14349" width="13.33203125" style="192" bestFit="1" customWidth="1"/>
    <col min="14350" max="14350" width="13.88671875" style="192" bestFit="1" customWidth="1"/>
    <col min="14351" max="14351" width="14.33203125" style="192" customWidth="1"/>
    <col min="14352" max="14352" width="13" style="192" customWidth="1"/>
    <col min="14353" max="14353" width="15" style="192" customWidth="1"/>
    <col min="14354" max="14354" width="15.5546875" style="192" customWidth="1"/>
    <col min="14355" max="14356" width="12.5546875" style="192" customWidth="1"/>
    <col min="14357" max="14357" width="20" style="192" customWidth="1"/>
    <col min="14358" max="14358" width="12.5546875" style="192" customWidth="1"/>
    <col min="14359" max="14359" width="13.109375" style="192" customWidth="1"/>
    <col min="14360" max="14360" width="19.44140625" style="192" bestFit="1" customWidth="1"/>
    <col min="14361" max="14361" width="11.33203125" style="192" bestFit="1" customWidth="1"/>
    <col min="14362" max="14592" width="9.109375" style="192"/>
    <col min="14593" max="14593" width="24" style="192" customWidth="1"/>
    <col min="14594" max="14594" width="12.88671875" style="192" bestFit="1" customWidth="1"/>
    <col min="14595" max="14601" width="12.6640625" style="192" bestFit="1" customWidth="1"/>
    <col min="14602" max="14602" width="13.44140625" style="192" bestFit="1" customWidth="1"/>
    <col min="14603" max="14605" width="13.33203125" style="192" bestFit="1" customWidth="1"/>
    <col min="14606" max="14606" width="13.88671875" style="192" bestFit="1" customWidth="1"/>
    <col min="14607" max="14607" width="14.33203125" style="192" customWidth="1"/>
    <col min="14608" max="14608" width="13" style="192" customWidth="1"/>
    <col min="14609" max="14609" width="15" style="192" customWidth="1"/>
    <col min="14610" max="14610" width="15.5546875" style="192" customWidth="1"/>
    <col min="14611" max="14612" width="12.5546875" style="192" customWidth="1"/>
    <col min="14613" max="14613" width="20" style="192" customWidth="1"/>
    <col min="14614" max="14614" width="12.5546875" style="192" customWidth="1"/>
    <col min="14615" max="14615" width="13.109375" style="192" customWidth="1"/>
    <col min="14616" max="14616" width="19.44140625" style="192" bestFit="1" customWidth="1"/>
    <col min="14617" max="14617" width="11.33203125" style="192" bestFit="1" customWidth="1"/>
    <col min="14618" max="14848" width="9.109375" style="192"/>
    <col min="14849" max="14849" width="24" style="192" customWidth="1"/>
    <col min="14850" max="14850" width="12.88671875" style="192" bestFit="1" customWidth="1"/>
    <col min="14851" max="14857" width="12.6640625" style="192" bestFit="1" customWidth="1"/>
    <col min="14858" max="14858" width="13.44140625" style="192" bestFit="1" customWidth="1"/>
    <col min="14859" max="14861" width="13.33203125" style="192" bestFit="1" customWidth="1"/>
    <col min="14862" max="14862" width="13.88671875" style="192" bestFit="1" customWidth="1"/>
    <col min="14863" max="14863" width="14.33203125" style="192" customWidth="1"/>
    <col min="14864" max="14864" width="13" style="192" customWidth="1"/>
    <col min="14865" max="14865" width="15" style="192" customWidth="1"/>
    <col min="14866" max="14866" width="15.5546875" style="192" customWidth="1"/>
    <col min="14867" max="14868" width="12.5546875" style="192" customWidth="1"/>
    <col min="14869" max="14869" width="20" style="192" customWidth="1"/>
    <col min="14870" max="14870" width="12.5546875" style="192" customWidth="1"/>
    <col min="14871" max="14871" width="13.109375" style="192" customWidth="1"/>
    <col min="14872" max="14872" width="19.44140625" style="192" bestFit="1" customWidth="1"/>
    <col min="14873" max="14873" width="11.33203125" style="192" bestFit="1" customWidth="1"/>
    <col min="14874" max="15104" width="9.109375" style="192"/>
    <col min="15105" max="15105" width="24" style="192" customWidth="1"/>
    <col min="15106" max="15106" width="12.88671875" style="192" bestFit="1" customWidth="1"/>
    <col min="15107" max="15113" width="12.6640625" style="192" bestFit="1" customWidth="1"/>
    <col min="15114" max="15114" width="13.44140625" style="192" bestFit="1" customWidth="1"/>
    <col min="15115" max="15117" width="13.33203125" style="192" bestFit="1" customWidth="1"/>
    <col min="15118" max="15118" width="13.88671875" style="192" bestFit="1" customWidth="1"/>
    <col min="15119" max="15119" width="14.33203125" style="192" customWidth="1"/>
    <col min="15120" max="15120" width="13" style="192" customWidth="1"/>
    <col min="15121" max="15121" width="15" style="192" customWidth="1"/>
    <col min="15122" max="15122" width="15.5546875" style="192" customWidth="1"/>
    <col min="15123" max="15124" width="12.5546875" style="192" customWidth="1"/>
    <col min="15125" max="15125" width="20" style="192" customWidth="1"/>
    <col min="15126" max="15126" width="12.5546875" style="192" customWidth="1"/>
    <col min="15127" max="15127" width="13.109375" style="192" customWidth="1"/>
    <col min="15128" max="15128" width="19.44140625" style="192" bestFit="1" customWidth="1"/>
    <col min="15129" max="15129" width="11.33203125" style="192" bestFit="1" customWidth="1"/>
    <col min="15130" max="15360" width="9.109375" style="192"/>
    <col min="15361" max="15361" width="24" style="192" customWidth="1"/>
    <col min="15362" max="15362" width="12.88671875" style="192" bestFit="1" customWidth="1"/>
    <col min="15363" max="15369" width="12.6640625" style="192" bestFit="1" customWidth="1"/>
    <col min="15370" max="15370" width="13.44140625" style="192" bestFit="1" customWidth="1"/>
    <col min="15371" max="15373" width="13.33203125" style="192" bestFit="1" customWidth="1"/>
    <col min="15374" max="15374" width="13.88671875" style="192" bestFit="1" customWidth="1"/>
    <col min="15375" max="15375" width="14.33203125" style="192" customWidth="1"/>
    <col min="15376" max="15376" width="13" style="192" customWidth="1"/>
    <col min="15377" max="15377" width="15" style="192" customWidth="1"/>
    <col min="15378" max="15378" width="15.5546875" style="192" customWidth="1"/>
    <col min="15379" max="15380" width="12.5546875" style="192" customWidth="1"/>
    <col min="15381" max="15381" width="20" style="192" customWidth="1"/>
    <col min="15382" max="15382" width="12.5546875" style="192" customWidth="1"/>
    <col min="15383" max="15383" width="13.109375" style="192" customWidth="1"/>
    <col min="15384" max="15384" width="19.44140625" style="192" bestFit="1" customWidth="1"/>
    <col min="15385" max="15385" width="11.33203125" style="192" bestFit="1" customWidth="1"/>
    <col min="15386" max="15616" width="9.109375" style="192"/>
    <col min="15617" max="15617" width="24" style="192" customWidth="1"/>
    <col min="15618" max="15618" width="12.88671875" style="192" bestFit="1" customWidth="1"/>
    <col min="15619" max="15625" width="12.6640625" style="192" bestFit="1" customWidth="1"/>
    <col min="15626" max="15626" width="13.44140625" style="192" bestFit="1" customWidth="1"/>
    <col min="15627" max="15629" width="13.33203125" style="192" bestFit="1" customWidth="1"/>
    <col min="15630" max="15630" width="13.88671875" style="192" bestFit="1" customWidth="1"/>
    <col min="15631" max="15631" width="14.33203125" style="192" customWidth="1"/>
    <col min="15632" max="15632" width="13" style="192" customWidth="1"/>
    <col min="15633" max="15633" width="15" style="192" customWidth="1"/>
    <col min="15634" max="15634" width="15.5546875" style="192" customWidth="1"/>
    <col min="15635" max="15636" width="12.5546875" style="192" customWidth="1"/>
    <col min="15637" max="15637" width="20" style="192" customWidth="1"/>
    <col min="15638" max="15638" width="12.5546875" style="192" customWidth="1"/>
    <col min="15639" max="15639" width="13.109375" style="192" customWidth="1"/>
    <col min="15640" max="15640" width="19.44140625" style="192" bestFit="1" customWidth="1"/>
    <col min="15641" max="15641" width="11.33203125" style="192" bestFit="1" customWidth="1"/>
    <col min="15642" max="15872" width="9.109375" style="192"/>
    <col min="15873" max="15873" width="24" style="192" customWidth="1"/>
    <col min="15874" max="15874" width="12.88671875" style="192" bestFit="1" customWidth="1"/>
    <col min="15875" max="15881" width="12.6640625" style="192" bestFit="1" customWidth="1"/>
    <col min="15882" max="15882" width="13.44140625" style="192" bestFit="1" customWidth="1"/>
    <col min="15883" max="15885" width="13.33203125" style="192" bestFit="1" customWidth="1"/>
    <col min="15886" max="15886" width="13.88671875" style="192" bestFit="1" customWidth="1"/>
    <col min="15887" max="15887" width="14.33203125" style="192" customWidth="1"/>
    <col min="15888" max="15888" width="13" style="192" customWidth="1"/>
    <col min="15889" max="15889" width="15" style="192" customWidth="1"/>
    <col min="15890" max="15890" width="15.5546875" style="192" customWidth="1"/>
    <col min="15891" max="15892" width="12.5546875" style="192" customWidth="1"/>
    <col min="15893" max="15893" width="20" style="192" customWidth="1"/>
    <col min="15894" max="15894" width="12.5546875" style="192" customWidth="1"/>
    <col min="15895" max="15895" width="13.109375" style="192" customWidth="1"/>
    <col min="15896" max="15896" width="19.44140625" style="192" bestFit="1" customWidth="1"/>
    <col min="15897" max="15897" width="11.33203125" style="192" bestFit="1" customWidth="1"/>
    <col min="15898" max="16128" width="9.109375" style="192"/>
    <col min="16129" max="16129" width="24" style="192" customWidth="1"/>
    <col min="16130" max="16130" width="12.88671875" style="192" bestFit="1" customWidth="1"/>
    <col min="16131" max="16137" width="12.6640625" style="192" bestFit="1" customWidth="1"/>
    <col min="16138" max="16138" width="13.44140625" style="192" bestFit="1" customWidth="1"/>
    <col min="16139" max="16141" width="13.33203125" style="192" bestFit="1" customWidth="1"/>
    <col min="16142" max="16142" width="13.88671875" style="192" bestFit="1" customWidth="1"/>
    <col min="16143" max="16143" width="14.33203125" style="192" customWidth="1"/>
    <col min="16144" max="16144" width="13" style="192" customWidth="1"/>
    <col min="16145" max="16145" width="15" style="192" customWidth="1"/>
    <col min="16146" max="16146" width="15.5546875" style="192" customWidth="1"/>
    <col min="16147" max="16148" width="12.5546875" style="192" customWidth="1"/>
    <col min="16149" max="16149" width="20" style="192" customWidth="1"/>
    <col min="16150" max="16150" width="12.5546875" style="192" customWidth="1"/>
    <col min="16151" max="16151" width="13.109375" style="192" customWidth="1"/>
    <col min="16152" max="16152" width="19.44140625" style="192" bestFit="1" customWidth="1"/>
    <col min="16153" max="16153" width="11.33203125" style="192" bestFit="1" customWidth="1"/>
    <col min="16154" max="16384" width="9.109375" style="192"/>
  </cols>
  <sheetData>
    <row r="1" spans="1:22" s="426" customFormat="1">
      <c r="A1" s="426" t="s">
        <v>729</v>
      </c>
    </row>
    <row r="2" spans="1:22" s="426" customFormat="1">
      <c r="A2" s="426" t="s">
        <v>728</v>
      </c>
    </row>
    <row r="3" spans="1:22" s="426" customFormat="1"/>
    <row r="4" spans="1:22" ht="24.75" customHeight="1">
      <c r="A4" s="409" t="s">
        <v>200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</row>
    <row r="6" spans="1:22">
      <c r="A6" s="193" t="s">
        <v>201</v>
      </c>
    </row>
    <row r="8" spans="1:22" s="194" customFormat="1"/>
    <row r="9" spans="1:22" s="194" customFormat="1">
      <c r="O9" s="195"/>
      <c r="P9" s="195"/>
      <c r="Q9" s="195"/>
      <c r="R9" s="195"/>
      <c r="S9" s="195"/>
      <c r="T9" s="195"/>
      <c r="U9" s="195"/>
      <c r="V9" s="195"/>
    </row>
    <row r="10" spans="1:22" s="194" customFormat="1"/>
    <row r="11" spans="1:22" s="194" customFormat="1">
      <c r="V11" s="194" t="s">
        <v>202</v>
      </c>
    </row>
    <row r="12" spans="1:22" s="194" customFormat="1"/>
    <row r="13" spans="1:22" s="194" customFormat="1">
      <c r="V13" s="194" t="s">
        <v>202</v>
      </c>
    </row>
    <row r="14" spans="1:22" s="194" customFormat="1"/>
    <row r="15" spans="1:22" s="194" customFormat="1"/>
    <row r="16" spans="1:22" s="194" customFormat="1">
      <c r="V16" s="194" t="s">
        <v>202</v>
      </c>
    </row>
    <row r="17" spans="18:18" s="194" customFormat="1"/>
    <row r="18" spans="18:18" s="194" customFormat="1"/>
    <row r="19" spans="18:18" s="194" customFormat="1"/>
    <row r="20" spans="18:18" s="194" customFormat="1"/>
    <row r="21" spans="18:18" s="194" customFormat="1"/>
    <row r="22" spans="18:18" s="194" customFormat="1"/>
    <row r="23" spans="18:18" s="194" customFormat="1"/>
    <row r="24" spans="18:18" s="194" customFormat="1"/>
    <row r="25" spans="18:18" s="194" customFormat="1">
      <c r="R25" s="196"/>
    </row>
    <row r="26" spans="18:18" s="194" customFormat="1">
      <c r="R26" s="196"/>
    </row>
    <row r="27" spans="18:18" s="194" customFormat="1">
      <c r="R27" s="196"/>
    </row>
    <row r="28" spans="18:18" s="194" customFormat="1">
      <c r="R28" s="196"/>
    </row>
    <row r="29" spans="18:18" s="194" customFormat="1">
      <c r="R29" s="196"/>
    </row>
    <row r="30" spans="18:18" s="194" customFormat="1">
      <c r="R30" s="196"/>
    </row>
    <row r="31" spans="18:18" s="194" customFormat="1">
      <c r="R31" s="196"/>
    </row>
    <row r="32" spans="18:18" s="194" customFormat="1">
      <c r="R32" s="196"/>
    </row>
    <row r="33" spans="1:18" s="199" customFormat="1">
      <c r="A33" s="197" t="s">
        <v>92</v>
      </c>
      <c r="B33" s="198" t="s">
        <v>37</v>
      </c>
      <c r="C33" s="198" t="s">
        <v>38</v>
      </c>
      <c r="D33" s="198" t="s">
        <v>39</v>
      </c>
      <c r="E33" s="198" t="s">
        <v>40</v>
      </c>
      <c r="F33" s="198" t="s">
        <v>41</v>
      </c>
      <c r="G33" s="198" t="s">
        <v>30</v>
      </c>
      <c r="H33" s="198" t="s">
        <v>31</v>
      </c>
      <c r="I33" s="198" t="s">
        <v>32</v>
      </c>
      <c r="J33" s="198" t="s">
        <v>33</v>
      </c>
      <c r="K33" s="198" t="s">
        <v>34</v>
      </c>
      <c r="L33" s="198" t="s">
        <v>35</v>
      </c>
      <c r="M33" s="198" t="s">
        <v>36</v>
      </c>
      <c r="N33" s="198" t="s">
        <v>203</v>
      </c>
      <c r="O33" s="198" t="s">
        <v>204</v>
      </c>
      <c r="R33" s="200"/>
    </row>
    <row r="34" spans="1:18" s="194" customFormat="1">
      <c r="A34" s="201" t="s">
        <v>205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>
        <f>SUM(B34:M34)</f>
        <v>0</v>
      </c>
      <c r="O34" s="202"/>
      <c r="R34" s="203"/>
    </row>
    <row r="35" spans="1:18" s="194" customFormat="1">
      <c r="A35" s="201" t="s">
        <v>206</v>
      </c>
      <c r="B35" s="202">
        <f>+'2015 SERVICE CHARGE REVENUE'!B68+'2015 SERVICE CHARGE REVENUE'!B97+'2015 SERVICE CHARGE REVENUE'!B129+'2015 SERVICE CHARGE REVENUE'!B160+'2015 SERVICE CHARGE REVENUE'!B190+'2015 SERVICE CHARGE REVENUE'!B222+'2015 SERVICE CHARGE REVENUE'!B252</f>
        <v>8543439.6999999993</v>
      </c>
      <c r="C35" s="202">
        <f>+'2015 SERVICE CHARGE REVENUE'!C68+'2015 SERVICE CHARGE REVENUE'!C97+'2015 SERVICE CHARGE REVENUE'!C129+'2015 SERVICE CHARGE REVENUE'!C160+'2015 SERVICE CHARGE REVENUE'!C190+'2015 SERVICE CHARGE REVENUE'!C222+'2015 SERVICE CHARGE REVENUE'!C252</f>
        <v>7215721.3699999992</v>
      </c>
      <c r="D35" s="202">
        <f>+'2015 SERVICE CHARGE REVENUE'!D68+'2015 SERVICE CHARGE REVENUE'!D97+'2015 SERVICE CHARGE REVENUE'!D129+'2015 SERVICE CHARGE REVENUE'!D160+'2015 SERVICE CHARGE REVENUE'!D190+'2015 SERVICE CHARGE REVENUE'!D222+'2015 SERVICE CHARGE REVENUE'!D252</f>
        <v>7751897.2199999997</v>
      </c>
      <c r="E35" s="202">
        <f>+'2015 SERVICE CHARGE REVENUE'!E68+'2015 SERVICE CHARGE REVENUE'!E97+'2015 SERVICE CHARGE REVENUE'!E129+'2015 SERVICE CHARGE REVENUE'!E160+'2015 SERVICE CHARGE REVENUE'!E190+'2015 SERVICE CHARGE REVENUE'!E222+'2015 SERVICE CHARGE REVENUE'!E252</f>
        <v>7767781</v>
      </c>
      <c r="F35" s="202">
        <f>+'2015 SERVICE CHARGE REVENUE'!F68+'2015 SERVICE CHARGE REVENUE'!F97+'2015 SERVICE CHARGE REVENUE'!F129+'2015 SERVICE CHARGE REVENUE'!F160+'2015 SERVICE CHARGE REVENUE'!F190+'2015 SERVICE CHARGE REVENUE'!F222+'2015 SERVICE CHARGE REVENUE'!F252</f>
        <v>7620437.9699999997</v>
      </c>
      <c r="G35" s="202">
        <f>+'2015 SERVICE CHARGE REVENUE'!G68+'2015 SERVICE CHARGE REVENUE'!G97+'2015 SERVICE CHARGE REVENUE'!G129+'2015 SERVICE CHARGE REVENUE'!G160+'2015 SERVICE CHARGE REVENUE'!G190+'2015 SERVICE CHARGE REVENUE'!G222+'2015 SERVICE CHARGE REVENUE'!G252</f>
        <v>8093898.580000001</v>
      </c>
      <c r="H35" s="202">
        <f>+'2015 SERVICE CHARGE REVENUE'!H68+'2015 SERVICE CHARGE REVENUE'!H97+'2015 SERVICE CHARGE REVENUE'!H129+'2015 SERVICE CHARGE REVENUE'!H160+'2015 SERVICE CHARGE REVENUE'!H190+'2015 SERVICE CHARGE REVENUE'!H222+'2015 SERVICE CHARGE REVENUE'!H252</f>
        <v>8164580.5</v>
      </c>
      <c r="I35" s="202">
        <f>+'2015 SERVICE CHARGE REVENUE'!I68+'2015 SERVICE CHARGE REVENUE'!I97+'2015 SERVICE CHARGE REVENUE'!I129+'2015 SERVICE CHARGE REVENUE'!I160+'2015 SERVICE CHARGE REVENUE'!I190+'2015 SERVICE CHARGE REVENUE'!I222+'2015 SERVICE CHARGE REVENUE'!I252</f>
        <v>8676865.9899999984</v>
      </c>
      <c r="J35" s="202">
        <f>+'2015 SERVICE CHARGE REVENUE'!J68+'2015 SERVICE CHARGE REVENUE'!J97+'2015 SERVICE CHARGE REVENUE'!J129+'2015 SERVICE CHARGE REVENUE'!J160+'2015 SERVICE CHARGE REVENUE'!J190+'2015 SERVICE CHARGE REVENUE'!J222+'2015 SERVICE CHARGE REVENUE'!J252</f>
        <v>8700240</v>
      </c>
      <c r="K35" s="202">
        <f>+'2015 SERVICE CHARGE REVENUE'!K68+'2015 SERVICE CHARGE REVENUE'!K97+'2015 SERVICE CHARGE REVENUE'!K129+'2015 SERVICE CHARGE REVENUE'!K160+'2015 SERVICE CHARGE REVENUE'!K190+'2015 SERVICE CHARGE REVENUE'!K222+'2015 SERVICE CHARGE REVENUE'!K252</f>
        <v>0</v>
      </c>
      <c r="L35" s="202">
        <f>+'2015 SERVICE CHARGE REVENUE'!L68+'2015 SERVICE CHARGE REVENUE'!L97+'2015 SERVICE CHARGE REVENUE'!L129+'2015 SERVICE CHARGE REVENUE'!L160+'2015 SERVICE CHARGE REVENUE'!L190+'2015 SERVICE CHARGE REVENUE'!L222+'2015 SERVICE CHARGE REVENUE'!L252</f>
        <v>0</v>
      </c>
      <c r="M35" s="202">
        <f>+'2015 SERVICE CHARGE REVENUE'!M68+'2015 SERVICE CHARGE REVENUE'!M97+'2015 SERVICE CHARGE REVENUE'!M129+'2015 SERVICE CHARGE REVENUE'!M160+'2015 SERVICE CHARGE REVENUE'!M190+'2015 SERVICE CHARGE REVENUE'!M222+'2015 SERVICE CHARGE REVENUE'!M252</f>
        <v>0</v>
      </c>
      <c r="N35" s="202">
        <f>SUM(B35:M35)</f>
        <v>72534862.329999998</v>
      </c>
      <c r="O35" s="204"/>
      <c r="R35" s="200"/>
    </row>
    <row r="36" spans="1:18" s="194" customFormat="1">
      <c r="A36" s="201" t="s">
        <v>207</v>
      </c>
      <c r="B36" s="202">
        <f>+'2015 SERVICE CHARGE REVENUE'!B69+'2015 SERVICE CHARGE REVENUE'!B98+'2015 SERVICE CHARGE REVENUE'!B130+'2015 SERVICE CHARGE REVENUE'!B161+'2015 SERVICE CHARGE REVENUE'!B191+'2015 SERVICE CHARGE REVENUE'!B223+'2015 SERVICE CHARGE REVENUE'!B253</f>
        <v>8496085.5087818988</v>
      </c>
      <c r="C36" s="202">
        <f>+'2015 SERVICE CHARGE REVENUE'!C69+'2015 SERVICE CHARGE REVENUE'!C98+'2015 SERVICE CHARGE REVENUE'!C130+'2015 SERVICE CHARGE REVENUE'!C161+'2015 SERVICE CHARGE REVENUE'!C191+'2015 SERVICE CHARGE REVENUE'!C223+'2015 SERVICE CHARGE REVENUE'!C253</f>
        <v>7272220.816889734</v>
      </c>
      <c r="D36" s="202">
        <f>+'2015 SERVICE CHARGE REVENUE'!D69+'2015 SERVICE CHARGE REVENUE'!D98+'2015 SERVICE CHARGE REVENUE'!D130+'2015 SERVICE CHARGE REVENUE'!D161+'2015 SERVICE CHARGE REVENUE'!D191+'2015 SERVICE CHARGE REVENUE'!D223+'2015 SERVICE CHARGE REVENUE'!D253</f>
        <v>7803081.4331063023</v>
      </c>
      <c r="E36" s="202">
        <f>+'2015 SERVICE CHARGE REVENUE'!E69+'2015 SERVICE CHARGE REVENUE'!E98+'2015 SERVICE CHARGE REVENUE'!E130+'2015 SERVICE CHARGE REVENUE'!E161+'2015 SERVICE CHARGE REVENUE'!E191+'2015 SERVICE CHARGE REVENUE'!E223+'2015 SERVICE CHARGE REVENUE'!E253</f>
        <v>7714894.8717118241</v>
      </c>
      <c r="F36" s="202">
        <f>+'2015 SERVICE CHARGE REVENUE'!F69+'2015 SERVICE CHARGE REVENUE'!F98+'2015 SERVICE CHARGE REVENUE'!F130+'2015 SERVICE CHARGE REVENUE'!F161+'2015 SERVICE CHARGE REVENUE'!F191+'2015 SERVICE CHARGE REVENUE'!F223+'2015 SERVICE CHARGE REVENUE'!F253</f>
        <v>8074711.4052892793</v>
      </c>
      <c r="G36" s="202">
        <f>+'2015 SERVICE CHARGE REVENUE'!G69+'2015 SERVICE CHARGE REVENUE'!G98+'2015 SERVICE CHARGE REVENUE'!G130+'2015 SERVICE CHARGE REVENUE'!G161+'2015 SERVICE CHARGE REVENUE'!G191+'2015 SERVICE CHARGE REVENUE'!G223+'2015 SERVICE CHARGE REVENUE'!G253</f>
        <v>8029952.1713779997</v>
      </c>
      <c r="H36" s="202">
        <f>+'2015 SERVICE CHARGE REVENUE'!H69+'2015 SERVICE CHARGE REVENUE'!H98+'2015 SERVICE CHARGE REVENUE'!H130+'2015 SERVICE CHARGE REVENUE'!H161+'2015 SERVICE CHARGE REVENUE'!H191+'2015 SERVICE CHARGE REVENUE'!H223+'2015 SERVICE CHARGE REVENUE'!H253</f>
        <v>8698761.2000623662</v>
      </c>
      <c r="I36" s="202">
        <f>+'2015 SERVICE CHARGE REVENUE'!I69+'2015 SERVICE CHARGE REVENUE'!I98+'2015 SERVICE CHARGE REVENUE'!I130+'2015 SERVICE CHARGE REVENUE'!I161+'2015 SERVICE CHARGE REVENUE'!I191+'2015 SERVICE CHARGE REVENUE'!I223+'2015 SERVICE CHARGE REVENUE'!I253</f>
        <v>8993703.0752615854</v>
      </c>
      <c r="J36" s="202">
        <f>+'2015 SERVICE CHARGE REVENUE'!J69+'2015 SERVICE CHARGE REVENUE'!J98+'2015 SERVICE CHARGE REVENUE'!J130+'2015 SERVICE CHARGE REVENUE'!J161+'2015 SERVICE CHARGE REVENUE'!J191+'2015 SERVICE CHARGE REVENUE'!J223+'2015 SERVICE CHARGE REVENUE'!J253</f>
        <v>8972149.4365816172</v>
      </c>
      <c r="K36" s="202">
        <f>+'2015 SERVICE CHARGE REVENUE'!K69+'2015 SERVICE CHARGE REVENUE'!K98+'2015 SERVICE CHARGE REVENUE'!K130+'2015 SERVICE CHARGE REVENUE'!K161+'2015 SERVICE CHARGE REVENUE'!K191+'2015 SERVICE CHARGE REVENUE'!K223+'2015 SERVICE CHARGE REVENUE'!K253</f>
        <v>8761680.4355700333</v>
      </c>
      <c r="L36" s="202">
        <f>+'2015 SERVICE CHARGE REVENUE'!L69+'2015 SERVICE CHARGE REVENUE'!L98+'2015 SERVICE CHARGE REVENUE'!L130+'2015 SERVICE CHARGE REVENUE'!L161+'2015 SERVICE CHARGE REVENUE'!L191+'2015 SERVICE CHARGE REVENUE'!L223+'2015 SERVICE CHARGE REVENUE'!L253</f>
        <v>8991614.3811815083</v>
      </c>
      <c r="M36" s="202">
        <f>+'2015 SERVICE CHARGE REVENUE'!M69+'2015 SERVICE CHARGE REVENUE'!M98+'2015 SERVICE CHARGE REVENUE'!M130+'2015 SERVICE CHARGE REVENUE'!M161+'2015 SERVICE CHARGE REVENUE'!M191+'2015 SERVICE CHARGE REVENUE'!M223+'2015 SERVICE CHARGE REVENUE'!M253</f>
        <v>8252691.5054881675</v>
      </c>
      <c r="N36" s="202">
        <f>SUM(B36:J36)</f>
        <v>74055559.9190626</v>
      </c>
      <c r="O36" s="202">
        <f>SUM(B36:M36)</f>
        <v>100061546.24130231</v>
      </c>
    </row>
    <row r="37" spans="1:18" s="194" customFormat="1">
      <c r="A37" s="201" t="s">
        <v>208</v>
      </c>
      <c r="B37" s="202">
        <f>+B35-B36</f>
        <v>47354.191218100488</v>
      </c>
      <c r="C37" s="202">
        <f t="shared" ref="C37:M37" si="0">+C35-C36</f>
        <v>-56499.446889734827</v>
      </c>
      <c r="D37" s="202">
        <f t="shared" si="0"/>
        <v>-51184.213106302544</v>
      </c>
      <c r="E37" s="202">
        <f t="shared" si="0"/>
        <v>52886.128288175911</v>
      </c>
      <c r="F37" s="202">
        <f t="shared" si="0"/>
        <v>-454273.43528927956</v>
      </c>
      <c r="G37" s="202">
        <f t="shared" si="0"/>
        <v>63946.408622001298</v>
      </c>
      <c r="H37" s="202">
        <f t="shared" si="0"/>
        <v>-534180.7000623662</v>
      </c>
      <c r="I37" s="202">
        <f t="shared" si="0"/>
        <v>-316837.08526158705</v>
      </c>
      <c r="J37" s="202">
        <f t="shared" si="0"/>
        <v>-271909.43658161722</v>
      </c>
      <c r="K37" s="202">
        <f t="shared" si="0"/>
        <v>-8761680.4355700333</v>
      </c>
      <c r="L37" s="202">
        <f t="shared" si="0"/>
        <v>-8991614.3811815083</v>
      </c>
      <c r="M37" s="202">
        <f t="shared" si="0"/>
        <v>-8252691.5054881675</v>
      </c>
      <c r="N37" s="202">
        <f>+N35-N36</f>
        <v>-1520697.5890626013</v>
      </c>
      <c r="O37" s="204"/>
      <c r="Q37" s="205"/>
    </row>
    <row r="38" spans="1:18" s="194" customFormat="1" ht="13.8" thickBot="1">
      <c r="A38" s="206" t="s">
        <v>209</v>
      </c>
      <c r="B38" s="207">
        <f>+B37/B36</f>
        <v>5.5736481429186739E-3</v>
      </c>
      <c r="C38" s="207">
        <f t="shared" ref="C38:M38" si="1">+C37/C36</f>
        <v>-7.76921497742682E-3</v>
      </c>
      <c r="D38" s="207">
        <f t="shared" si="1"/>
        <v>-6.5594872416866214E-3</v>
      </c>
      <c r="E38" s="207">
        <f t="shared" si="1"/>
        <v>6.855067913121315E-3</v>
      </c>
      <c r="F38" s="207">
        <f t="shared" si="1"/>
        <v>-5.625878282061092E-2</v>
      </c>
      <c r="G38" s="207">
        <f t="shared" si="1"/>
        <v>7.9634856170043185E-3</v>
      </c>
      <c r="H38" s="207">
        <f t="shared" si="1"/>
        <v>-6.1408824518431014E-2</v>
      </c>
      <c r="I38" s="207">
        <f t="shared" si="1"/>
        <v>-3.5228768685180517E-2</v>
      </c>
      <c r="J38" s="207">
        <f t="shared" si="1"/>
        <v>-3.0305941569918227E-2</v>
      </c>
      <c r="K38" s="207">
        <f t="shared" si="1"/>
        <v>-1</v>
      </c>
      <c r="L38" s="207">
        <f t="shared" si="1"/>
        <v>-1</v>
      </c>
      <c r="M38" s="207">
        <f t="shared" si="1"/>
        <v>-1</v>
      </c>
      <c r="N38" s="207">
        <f>+N37/N36</f>
        <v>-2.0534549880179345E-2</v>
      </c>
      <c r="O38" s="204"/>
    </row>
    <row r="39" spans="1:18" s="194" customFormat="1">
      <c r="A39" s="201" t="s">
        <v>210</v>
      </c>
      <c r="B39" s="202">
        <f>+'2015 SERVICE CHARGE REVENUE'!B72+'2015 SERVICE CHARGE REVENUE'!B101+'2015 SERVICE CHARGE REVENUE'!B133+'2015 SERVICE CHARGE REVENUE'!B164+'2015 SERVICE CHARGE REVENUE'!B194+'2015 SERVICE CHARGE REVENUE'!B226+'2015 SERVICE CHARGE REVENUE'!B256</f>
        <v>8659814.3699999992</v>
      </c>
      <c r="C39" s="202">
        <f>+'2015 SERVICE CHARGE REVENUE'!C72+'2015 SERVICE CHARGE REVENUE'!C101+'2015 SERVICE CHARGE REVENUE'!C133+'2015 SERVICE CHARGE REVENUE'!C164+'2015 SERVICE CHARGE REVENUE'!C194+'2015 SERVICE CHARGE REVENUE'!C226+'2015 SERVICE CHARGE REVENUE'!C256</f>
        <v>7353932.8999999994</v>
      </c>
      <c r="D39" s="202">
        <f>+'2015 SERVICE CHARGE REVENUE'!D72+'2015 SERVICE CHARGE REVENUE'!D101+'2015 SERVICE CHARGE REVENUE'!D133+'2015 SERVICE CHARGE REVENUE'!D164+'2015 SERVICE CHARGE REVENUE'!D194+'2015 SERVICE CHARGE REVENUE'!D226+'2015 SERVICE CHARGE REVENUE'!D256</f>
        <v>7743783.4699999997</v>
      </c>
      <c r="E39" s="202">
        <f>+'2015 SERVICE CHARGE REVENUE'!E72+'2015 SERVICE CHARGE REVENUE'!E101+'2015 SERVICE CHARGE REVENUE'!E133+'2015 SERVICE CHARGE REVENUE'!E164+'2015 SERVICE CHARGE REVENUE'!E194+'2015 SERVICE CHARGE REVENUE'!E226+'2015 SERVICE CHARGE REVENUE'!E256</f>
        <v>8039993.4500000002</v>
      </c>
      <c r="F39" s="202">
        <f>+'2015 SERVICE CHARGE REVENUE'!F72+'2015 SERVICE CHARGE REVENUE'!F101+'2015 SERVICE CHARGE REVENUE'!F133+'2015 SERVICE CHARGE REVENUE'!F164+'2015 SERVICE CHARGE REVENUE'!F194+'2015 SERVICE CHARGE REVENUE'!F226+'2015 SERVICE CHARGE REVENUE'!F256</f>
        <v>8210504.7799999993</v>
      </c>
      <c r="G39" s="202">
        <f>+'2015 SERVICE CHARGE REVENUE'!G72+'2015 SERVICE CHARGE REVENUE'!G101+'2015 SERVICE CHARGE REVENUE'!G133+'2015 SERVICE CHARGE REVENUE'!G164+'2015 SERVICE CHARGE REVENUE'!G194+'2015 SERVICE CHARGE REVENUE'!G226+'2015 SERVICE CHARGE REVENUE'!G256</f>
        <v>8202005.1999999993</v>
      </c>
      <c r="H39" s="202">
        <f>+'2015 SERVICE CHARGE REVENUE'!H72+'2015 SERVICE CHARGE REVENUE'!H101+'2015 SERVICE CHARGE REVENUE'!H133+'2015 SERVICE CHARGE REVENUE'!H164+'2015 SERVICE CHARGE REVENUE'!H194+'2015 SERVICE CHARGE REVENUE'!H226+'2015 SERVICE CHARGE REVENUE'!H256</f>
        <v>9013092.3800000008</v>
      </c>
      <c r="I39" s="202">
        <f>+'2015 SERVICE CHARGE REVENUE'!I72+'2015 SERVICE CHARGE REVENUE'!I101+'2015 SERVICE CHARGE REVENUE'!I133+'2015 SERVICE CHARGE REVENUE'!I164+'2015 SERVICE CHARGE REVENUE'!I194+'2015 SERVICE CHARGE REVENUE'!I226+'2015 SERVICE CHARGE REVENUE'!I256</f>
        <v>8788591.9600000009</v>
      </c>
      <c r="J39" s="202">
        <f>+'2015 SERVICE CHARGE REVENUE'!J72+'2015 SERVICE CHARGE REVENUE'!J101+'2015 SERVICE CHARGE REVENUE'!J133+'2015 SERVICE CHARGE REVENUE'!J164+'2015 SERVICE CHARGE REVENUE'!J194+'2015 SERVICE CHARGE REVENUE'!J226+'2015 SERVICE CHARGE REVENUE'!J256</f>
        <v>9096712.8300000001</v>
      </c>
      <c r="K39" s="202">
        <f>+'2015 SERVICE CHARGE REVENUE'!K72+'2015 SERVICE CHARGE REVENUE'!K101+'2015 SERVICE CHARGE REVENUE'!K133+'2015 SERVICE CHARGE REVENUE'!K164+'2015 SERVICE CHARGE REVENUE'!K194+'2015 SERVICE CHARGE REVENUE'!K226+'2015 SERVICE CHARGE REVENUE'!K256</f>
        <v>9313576.3900000006</v>
      </c>
      <c r="L39" s="202">
        <f>+'2015 SERVICE CHARGE REVENUE'!L72+'2015 SERVICE CHARGE REVENUE'!L101+'2015 SERVICE CHARGE REVENUE'!L133+'2015 SERVICE CHARGE REVENUE'!L164+'2015 SERVICE CHARGE REVENUE'!L194+'2015 SERVICE CHARGE REVENUE'!L226+'2015 SERVICE CHARGE REVENUE'!L256</f>
        <v>8307260.6800000006</v>
      </c>
      <c r="M39" s="202">
        <f>+'2015 SERVICE CHARGE REVENUE'!M72+'2015 SERVICE CHARGE REVENUE'!M101+'2015 SERVICE CHARGE REVENUE'!M133+'2015 SERVICE CHARGE REVENUE'!M164+'2015 SERVICE CHARGE REVENUE'!M194+'2015 SERVICE CHARGE REVENUE'!M226+'2015 SERVICE CHARGE REVENUE'!M256</f>
        <v>9080765.4900000002</v>
      </c>
      <c r="N39" s="202">
        <f>SUM(B39:J39)</f>
        <v>75108431.340000004</v>
      </c>
      <c r="O39" s="202">
        <f>SUM(B39:M39)</f>
        <v>101810033.90000001</v>
      </c>
    </row>
    <row r="40" spans="1:18">
      <c r="A40" s="201" t="s">
        <v>211</v>
      </c>
      <c r="B40" s="202">
        <f>+B35-B39</f>
        <v>-116374.66999999993</v>
      </c>
      <c r="C40" s="202">
        <f t="shared" ref="C40:M40" si="2">+C35-C39</f>
        <v>-138211.53000000026</v>
      </c>
      <c r="D40" s="202">
        <f t="shared" si="2"/>
        <v>8113.75</v>
      </c>
      <c r="E40" s="202">
        <f t="shared" si="2"/>
        <v>-272212.45000000019</v>
      </c>
      <c r="F40" s="202">
        <f t="shared" si="2"/>
        <v>-590066.80999999959</v>
      </c>
      <c r="G40" s="202">
        <f t="shared" si="2"/>
        <v>-108106.61999999825</v>
      </c>
      <c r="H40" s="202">
        <f t="shared" si="2"/>
        <v>-848511.88000000082</v>
      </c>
      <c r="I40" s="202">
        <f t="shared" si="2"/>
        <v>-111725.97000000253</v>
      </c>
      <c r="J40" s="202">
        <f t="shared" si="2"/>
        <v>-396472.83000000007</v>
      </c>
      <c r="K40" s="202">
        <f t="shared" si="2"/>
        <v>-9313576.3900000006</v>
      </c>
      <c r="L40" s="202">
        <f t="shared" si="2"/>
        <v>-8307260.6800000006</v>
      </c>
      <c r="M40" s="202">
        <f t="shared" si="2"/>
        <v>-9080765.4900000002</v>
      </c>
      <c r="N40" s="202">
        <f>+N35-N39</f>
        <v>-2573569.0100000054</v>
      </c>
      <c r="O40" s="204"/>
    </row>
    <row r="41" spans="1:18">
      <c r="A41" s="201" t="s">
        <v>212</v>
      </c>
      <c r="B41" s="208">
        <f t="shared" ref="B41:M41" si="3">+B40/B39</f>
        <v>-1.3438471660911588E-2</v>
      </c>
      <c r="C41" s="208">
        <f t="shared" si="3"/>
        <v>-1.8794233219071154E-2</v>
      </c>
      <c r="D41" s="208">
        <f t="shared" si="3"/>
        <v>1.0477759394271907E-3</v>
      </c>
      <c r="E41" s="208">
        <f t="shared" si="3"/>
        <v>-3.3857297483246104E-2</v>
      </c>
      <c r="F41" s="208">
        <f t="shared" si="3"/>
        <v>-7.1867299978601265E-2</v>
      </c>
      <c r="G41" s="208">
        <f t="shared" si="3"/>
        <v>-1.3180511029180799E-2</v>
      </c>
      <c r="H41" s="208">
        <f t="shared" si="3"/>
        <v>-9.4142148357742761E-2</v>
      </c>
      <c r="I41" s="208">
        <f t="shared" si="3"/>
        <v>-1.2712613181782366E-2</v>
      </c>
      <c r="J41" s="208">
        <f t="shared" si="3"/>
        <v>-4.3584186662733213E-2</v>
      </c>
      <c r="K41" s="208">
        <f t="shared" si="3"/>
        <v>-1</v>
      </c>
      <c r="L41" s="208">
        <f t="shared" si="3"/>
        <v>-1</v>
      </c>
      <c r="M41" s="208">
        <f t="shared" si="3"/>
        <v>-1</v>
      </c>
      <c r="N41" s="208">
        <f>+N40/N39</f>
        <v>-3.4264715213529119E-2</v>
      </c>
      <c r="O41" s="204"/>
    </row>
    <row r="43" spans="1:18" ht="15.6">
      <c r="A43" s="209"/>
    </row>
    <row r="45" spans="1:18" s="194" customFormat="1">
      <c r="Q45" s="192"/>
    </row>
    <row r="46" spans="1:18" s="194" customFormat="1"/>
    <row r="47" spans="1:18" s="194" customFormat="1"/>
    <row r="48" spans="1:18" s="194" customFormat="1"/>
    <row r="49" spans="21:21" s="194" customFormat="1"/>
    <row r="50" spans="21:21" s="194" customFormat="1"/>
    <row r="51" spans="21:21" s="194" customFormat="1">
      <c r="U51" s="210"/>
    </row>
    <row r="52" spans="21:21" s="194" customFormat="1"/>
    <row r="53" spans="21:21" s="194" customFormat="1"/>
    <row r="54" spans="21:21" s="194" customFormat="1"/>
    <row r="55" spans="21:21" s="194" customFormat="1"/>
    <row r="56" spans="21:21" s="194" customFormat="1"/>
    <row r="57" spans="21:21" s="194" customFormat="1"/>
    <row r="58" spans="21:21" s="194" customFormat="1"/>
    <row r="59" spans="21:21" s="194" customFormat="1"/>
    <row r="60" spans="21:21" s="194" customFormat="1"/>
    <row r="61" spans="21:21" s="194" customFormat="1"/>
    <row r="62" spans="21:21" s="194" customFormat="1"/>
    <row r="63" spans="21:21" s="194" customFormat="1"/>
    <row r="64" spans="21:21" s="194" customFormat="1"/>
    <row r="65" spans="1:22" s="199" customFormat="1">
      <c r="A65" s="194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</row>
    <row r="66" spans="1:22" s="199" customFormat="1">
      <c r="A66" s="194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</row>
    <row r="67" spans="1:22" s="194" customFormat="1">
      <c r="A67" s="197" t="s">
        <v>213</v>
      </c>
      <c r="B67" s="198" t="s">
        <v>37</v>
      </c>
      <c r="C67" s="198" t="s">
        <v>38</v>
      </c>
      <c r="D67" s="198" t="s">
        <v>39</v>
      </c>
      <c r="E67" s="198" t="s">
        <v>40</v>
      </c>
      <c r="F67" s="198" t="s">
        <v>41</v>
      </c>
      <c r="G67" s="198" t="s">
        <v>30</v>
      </c>
      <c r="H67" s="198" t="s">
        <v>31</v>
      </c>
      <c r="I67" s="198" t="s">
        <v>32</v>
      </c>
      <c r="J67" s="198" t="s">
        <v>33</v>
      </c>
      <c r="K67" s="198" t="s">
        <v>34</v>
      </c>
      <c r="L67" s="198" t="s">
        <v>35</v>
      </c>
      <c r="M67" s="198" t="s">
        <v>36</v>
      </c>
      <c r="N67" s="198" t="s">
        <v>203</v>
      </c>
      <c r="O67" s="198" t="s">
        <v>204</v>
      </c>
    </row>
    <row r="68" spans="1:22" s="194" customFormat="1">
      <c r="A68" s="201" t="str">
        <f>+A35</f>
        <v>2015 Actual</v>
      </c>
      <c r="B68" s="202">
        <v>5068054.58</v>
      </c>
      <c r="C68" s="202">
        <v>4267317.3</v>
      </c>
      <c r="D68" s="202">
        <v>4612087.74</v>
      </c>
      <c r="E68" s="202">
        <v>4487721</v>
      </c>
      <c r="F68" s="202">
        <v>4678449.32</v>
      </c>
      <c r="G68" s="202">
        <v>4504394.99</v>
      </c>
      <c r="H68" s="202">
        <v>4846769.05</v>
      </c>
      <c r="I68" s="202">
        <v>4961314.9400000004</v>
      </c>
      <c r="J68" s="202">
        <v>5063212</v>
      </c>
      <c r="K68" s="202"/>
      <c r="L68" s="202"/>
      <c r="M68" s="202"/>
      <c r="N68" s="202">
        <f>SUM(B68:M68)</f>
        <v>42489320.920000002</v>
      </c>
      <c r="O68" s="204"/>
    </row>
    <row r="69" spans="1:22" s="194" customFormat="1">
      <c r="A69" s="201" t="str">
        <f>+A36</f>
        <v>2015 Target</v>
      </c>
      <c r="B69" s="202">
        <v>5006090.8072149828</v>
      </c>
      <c r="C69" s="202">
        <v>4283193.9850809965</v>
      </c>
      <c r="D69" s="202">
        <v>4737565.5071006771</v>
      </c>
      <c r="E69" s="202">
        <v>4619714.2183389738</v>
      </c>
      <c r="F69" s="202">
        <v>4876801.4898382835</v>
      </c>
      <c r="G69" s="202">
        <v>4694041.8446524339</v>
      </c>
      <c r="H69" s="202">
        <v>5094278.7380652782</v>
      </c>
      <c r="I69" s="202">
        <v>5207922.0513366731</v>
      </c>
      <c r="J69" s="202">
        <v>5269790.9431997761</v>
      </c>
      <c r="K69" s="202">
        <v>4987677.4347246103</v>
      </c>
      <c r="L69" s="202">
        <v>5445147.7465449227</v>
      </c>
      <c r="M69" s="202">
        <v>5265392.1870322544</v>
      </c>
      <c r="N69" s="202">
        <f>SUM(B69:J69)</f>
        <v>43789399.584828079</v>
      </c>
      <c r="O69" s="202">
        <f>SUM(B69:M69)</f>
        <v>59487616.953129865</v>
      </c>
      <c r="V69" s="211"/>
    </row>
    <row r="70" spans="1:22" s="194" customFormat="1">
      <c r="A70" s="201" t="s">
        <v>208</v>
      </c>
      <c r="B70" s="202">
        <f>+B68-B69</f>
        <v>61963.772785017267</v>
      </c>
      <c r="C70" s="202">
        <f t="shared" ref="C70:M70" si="4">+C68-C69</f>
        <v>-15876.685080996715</v>
      </c>
      <c r="D70" s="202">
        <f t="shared" si="4"/>
        <v>-125477.76710067689</v>
      </c>
      <c r="E70" s="202">
        <f t="shared" si="4"/>
        <v>-131993.21833897382</v>
      </c>
      <c r="F70" s="202">
        <f t="shared" si="4"/>
        <v>-198352.16983828321</v>
      </c>
      <c r="G70" s="202">
        <f t="shared" si="4"/>
        <v>-189646.85465243366</v>
      </c>
      <c r="H70" s="202">
        <f t="shared" si="4"/>
        <v>-247509.68806527834</v>
      </c>
      <c r="I70" s="202">
        <f t="shared" si="4"/>
        <v>-246607.11133667268</v>
      </c>
      <c r="J70" s="202">
        <f t="shared" si="4"/>
        <v>-206578.94319977611</v>
      </c>
      <c r="K70" s="202">
        <f t="shared" si="4"/>
        <v>-4987677.4347246103</v>
      </c>
      <c r="L70" s="202">
        <f t="shared" si="4"/>
        <v>-5445147.7465449227</v>
      </c>
      <c r="M70" s="202">
        <f t="shared" si="4"/>
        <v>-5265392.1870322544</v>
      </c>
      <c r="N70" s="202">
        <f>+N68-N69</f>
        <v>-1300078.664828077</v>
      </c>
      <c r="O70" s="204"/>
    </row>
    <row r="71" spans="1:22" s="194" customFormat="1" ht="13.8" thickBot="1">
      <c r="A71" s="206" t="s">
        <v>209</v>
      </c>
      <c r="B71" s="207">
        <f t="shared" ref="B71:N71" si="5">+B70/B69</f>
        <v>1.2377676548677972E-2</v>
      </c>
      <c r="C71" s="207">
        <f t="shared" si="5"/>
        <v>-3.7067396751810861E-3</v>
      </c>
      <c r="D71" s="207">
        <f t="shared" si="5"/>
        <v>-2.6485705983930026E-2</v>
      </c>
      <c r="E71" s="207">
        <f t="shared" si="5"/>
        <v>-2.8571728055167927E-2</v>
      </c>
      <c r="F71" s="207">
        <f t="shared" si="5"/>
        <v>-4.0672594578964633E-2</v>
      </c>
      <c r="G71" s="207">
        <f t="shared" si="5"/>
        <v>-4.0401611431837563E-2</v>
      </c>
      <c r="H71" s="207">
        <f t="shared" si="5"/>
        <v>-4.858581573400092E-2</v>
      </c>
      <c r="I71" s="207">
        <f t="shared" si="5"/>
        <v>-4.7352304605515004E-2</v>
      </c>
      <c r="J71" s="207">
        <f t="shared" si="5"/>
        <v>-3.9200595512493518E-2</v>
      </c>
      <c r="K71" s="207">
        <f t="shared" si="5"/>
        <v>-1</v>
      </c>
      <c r="L71" s="207">
        <f t="shared" si="5"/>
        <v>-1</v>
      </c>
      <c r="M71" s="207">
        <f t="shared" si="5"/>
        <v>-1</v>
      </c>
      <c r="N71" s="207">
        <f t="shared" si="5"/>
        <v>-2.968934667189457E-2</v>
      </c>
      <c r="O71" s="204"/>
    </row>
    <row r="72" spans="1:22" s="194" customFormat="1">
      <c r="A72" s="201" t="str">
        <f>+A39</f>
        <v>2014 Actual</v>
      </c>
      <c r="B72" s="202">
        <v>5146806.3899999997</v>
      </c>
      <c r="C72" s="202">
        <v>4240874.67</v>
      </c>
      <c r="D72" s="202">
        <v>4509582.13</v>
      </c>
      <c r="E72" s="202">
        <v>4796308.72</v>
      </c>
      <c r="F72" s="202">
        <v>4818122.1399999997</v>
      </c>
      <c r="G72" s="202">
        <v>4692400.97</v>
      </c>
      <c r="H72" s="202">
        <v>5277858</v>
      </c>
      <c r="I72" s="202">
        <v>4915442.58</v>
      </c>
      <c r="J72" s="202">
        <v>5241062.5199999996</v>
      </c>
      <c r="K72" s="202">
        <v>5439572.4900000002</v>
      </c>
      <c r="L72" s="202">
        <v>4863134.32</v>
      </c>
      <c r="M72" s="202">
        <v>5780952.7800000003</v>
      </c>
      <c r="N72" s="202">
        <f>SUM(B72:J72)</f>
        <v>43638458.11999999</v>
      </c>
      <c r="O72" s="202">
        <f>SUM(B72:M72)</f>
        <v>59722117.709999993</v>
      </c>
    </row>
    <row r="73" spans="1:22" s="194" customFormat="1">
      <c r="A73" s="201" t="str">
        <f>+A40</f>
        <v>Variance to 2014 ($)</v>
      </c>
      <c r="B73" s="202">
        <f t="shared" ref="B73:M73" si="6">+B68-B72</f>
        <v>-78751.80999999959</v>
      </c>
      <c r="C73" s="202">
        <f t="shared" si="6"/>
        <v>26442.629999999888</v>
      </c>
      <c r="D73" s="202">
        <f t="shared" si="6"/>
        <v>102505.61000000034</v>
      </c>
      <c r="E73" s="202">
        <f t="shared" si="6"/>
        <v>-308587.71999999974</v>
      </c>
      <c r="F73" s="202">
        <f t="shared" si="6"/>
        <v>-139672.81999999937</v>
      </c>
      <c r="G73" s="202">
        <f t="shared" si="6"/>
        <v>-188005.97999999952</v>
      </c>
      <c r="H73" s="202">
        <f t="shared" si="6"/>
        <v>-431088.95000000019</v>
      </c>
      <c r="I73" s="202">
        <f t="shared" si="6"/>
        <v>45872.360000000335</v>
      </c>
      <c r="J73" s="202">
        <f t="shared" si="6"/>
        <v>-177850.51999999955</v>
      </c>
      <c r="K73" s="202">
        <f t="shared" si="6"/>
        <v>-5439572.4900000002</v>
      </c>
      <c r="L73" s="202">
        <f t="shared" si="6"/>
        <v>-4863134.32</v>
      </c>
      <c r="M73" s="202">
        <f t="shared" si="6"/>
        <v>-5780952.7800000003</v>
      </c>
      <c r="N73" s="202">
        <f>+N68-N72</f>
        <v>-1149137.1999999881</v>
      </c>
      <c r="O73" s="204"/>
    </row>
    <row r="74" spans="1:22" s="194" customFormat="1">
      <c r="A74" s="201" t="str">
        <f>+A41</f>
        <v>Variance to 2014 (%)</v>
      </c>
      <c r="B74" s="208">
        <f t="shared" ref="B74:M74" si="7">+B73/B72</f>
        <v>-1.5301102087890971E-2</v>
      </c>
      <c r="C74" s="208">
        <f t="shared" si="7"/>
        <v>6.2351830831161746E-3</v>
      </c>
      <c r="D74" s="208">
        <f t="shared" si="7"/>
        <v>2.2730622715147298E-2</v>
      </c>
      <c r="E74" s="208">
        <f t="shared" si="7"/>
        <v>-6.4338585778106402E-2</v>
      </c>
      <c r="F74" s="208">
        <f t="shared" si="7"/>
        <v>-2.8989057550126651E-2</v>
      </c>
      <c r="G74" s="208">
        <f t="shared" si="7"/>
        <v>-4.0066051729590262E-2</v>
      </c>
      <c r="H74" s="208">
        <f t="shared" si="7"/>
        <v>-8.1678770061642467E-2</v>
      </c>
      <c r="I74" s="208">
        <f t="shared" si="7"/>
        <v>9.33229495684605E-3</v>
      </c>
      <c r="J74" s="208">
        <f t="shared" si="7"/>
        <v>-3.3934058088663968E-2</v>
      </c>
      <c r="K74" s="208">
        <f t="shared" si="7"/>
        <v>-1</v>
      </c>
      <c r="L74" s="208">
        <f t="shared" si="7"/>
        <v>-1</v>
      </c>
      <c r="M74" s="208">
        <f t="shared" si="7"/>
        <v>-1</v>
      </c>
      <c r="N74" s="208">
        <f>+N73/N72</f>
        <v>-2.6333130213721408E-2</v>
      </c>
      <c r="O74" s="204"/>
    </row>
    <row r="75" spans="1:22" s="194" customFormat="1"/>
    <row r="76" spans="1:22" s="194" customFormat="1"/>
    <row r="77" spans="1:22" s="194" customFormat="1"/>
    <row r="78" spans="1:22" s="194" customFormat="1"/>
    <row r="79" spans="1:22" s="194" customFormat="1"/>
    <row r="80" spans="1:22" s="194" customFormat="1"/>
    <row r="81" spans="1:15" s="194" customFormat="1"/>
    <row r="82" spans="1:15" s="194" customFormat="1"/>
    <row r="83" spans="1:15" s="194" customFormat="1"/>
    <row r="84" spans="1:15" s="194" customFormat="1"/>
    <row r="85" spans="1:15" s="194" customFormat="1"/>
    <row r="86" spans="1:15" s="194" customFormat="1"/>
    <row r="87" spans="1:15" s="194" customFormat="1"/>
    <row r="88" spans="1:15" s="194" customFormat="1"/>
    <row r="89" spans="1:15" s="194" customFormat="1"/>
    <row r="90" spans="1:15" s="194" customFormat="1"/>
    <row r="91" spans="1:15" s="194" customFormat="1"/>
    <row r="92" spans="1:15" s="194" customFormat="1"/>
    <row r="93" spans="1:15" s="194" customFormat="1"/>
    <row r="94" spans="1:15" s="194" customFormat="1"/>
    <row r="95" spans="1:15" s="194" customFormat="1"/>
    <row r="96" spans="1:15" s="194" customFormat="1">
      <c r="A96" s="212" t="s">
        <v>214</v>
      </c>
      <c r="B96" s="198" t="s">
        <v>37</v>
      </c>
      <c r="C96" s="198" t="s">
        <v>38</v>
      </c>
      <c r="D96" s="198" t="s">
        <v>39</v>
      </c>
      <c r="E96" s="198" t="s">
        <v>40</v>
      </c>
      <c r="F96" s="198" t="s">
        <v>41</v>
      </c>
      <c r="G96" s="198" t="s">
        <v>30</v>
      </c>
      <c r="H96" s="198" t="s">
        <v>31</v>
      </c>
      <c r="I96" s="198" t="s">
        <v>32</v>
      </c>
      <c r="J96" s="198" t="s">
        <v>33</v>
      </c>
      <c r="K96" s="198" t="s">
        <v>34</v>
      </c>
      <c r="L96" s="198" t="s">
        <v>35</v>
      </c>
      <c r="M96" s="198" t="s">
        <v>36</v>
      </c>
      <c r="N96" s="198" t="s">
        <v>203</v>
      </c>
      <c r="O96" s="198" t="s">
        <v>204</v>
      </c>
    </row>
    <row r="97" spans="1:15" s="194" customFormat="1">
      <c r="A97" s="201" t="str">
        <f>+A68</f>
        <v>2015 Actual</v>
      </c>
      <c r="B97" s="202">
        <v>508473.88</v>
      </c>
      <c r="C97" s="202">
        <v>339698.13</v>
      </c>
      <c r="D97" s="202">
        <v>338007.84</v>
      </c>
      <c r="E97" s="202">
        <v>390135</v>
      </c>
      <c r="F97" s="202">
        <v>416562.11</v>
      </c>
      <c r="G97" s="202">
        <v>510317.84</v>
      </c>
      <c r="H97" s="202">
        <v>522866.91</v>
      </c>
      <c r="I97" s="202">
        <v>593099.98</v>
      </c>
      <c r="J97" s="202">
        <v>574967</v>
      </c>
      <c r="K97" s="202"/>
      <c r="L97" s="202"/>
      <c r="M97" s="202"/>
      <c r="N97" s="202">
        <f>SUM(B97:M97)</f>
        <v>4194128.69</v>
      </c>
      <c r="O97" s="204"/>
    </row>
    <row r="98" spans="1:15" s="194" customFormat="1">
      <c r="A98" s="201" t="str">
        <f>+A69</f>
        <v>2015 Target</v>
      </c>
      <c r="B98" s="202">
        <v>525184.19053168711</v>
      </c>
      <c r="C98" s="202">
        <v>443625.8045022866</v>
      </c>
      <c r="D98" s="202">
        <v>374911.73990567896</v>
      </c>
      <c r="E98" s="202">
        <v>404195.06781840418</v>
      </c>
      <c r="F98" s="202">
        <v>464245.7463904625</v>
      </c>
      <c r="G98" s="202">
        <v>530171.48114441813</v>
      </c>
      <c r="H98" s="202">
        <v>589772.61435144267</v>
      </c>
      <c r="I98" s="202">
        <v>622302.66520631255</v>
      </c>
      <c r="J98" s="202">
        <v>619745.27981924522</v>
      </c>
      <c r="K98" s="202">
        <v>636787.67160426744</v>
      </c>
      <c r="L98" s="202">
        <v>581414.91341879161</v>
      </c>
      <c r="M98" s="202">
        <v>555107.11218356714</v>
      </c>
      <c r="N98" s="202">
        <f>SUM(B98:J98)</f>
        <v>4574154.5896699382</v>
      </c>
      <c r="O98" s="202">
        <f>SUM(B98:M98)</f>
        <v>6347464.2868765639</v>
      </c>
    </row>
    <row r="99" spans="1:15" s="194" customFormat="1">
      <c r="A99" s="201" t="s">
        <v>208</v>
      </c>
      <c r="B99" s="202">
        <f t="shared" ref="B99:M99" si="8">+B97-B98</f>
        <v>-16710.310531687108</v>
      </c>
      <c r="C99" s="202">
        <f t="shared" si="8"/>
        <v>-103927.67450228659</v>
      </c>
      <c r="D99" s="202">
        <f t="shared" si="8"/>
        <v>-36903.899905678933</v>
      </c>
      <c r="E99" s="202">
        <f t="shared" si="8"/>
        <v>-14060.067818404175</v>
      </c>
      <c r="F99" s="202">
        <f t="shared" si="8"/>
        <v>-47683.636390462518</v>
      </c>
      <c r="G99" s="202">
        <f t="shared" si="8"/>
        <v>-19853.641144418099</v>
      </c>
      <c r="H99" s="202">
        <f t="shared" si="8"/>
        <v>-66905.704351442691</v>
      </c>
      <c r="I99" s="202">
        <f t="shared" si="8"/>
        <v>-29202.68520631257</v>
      </c>
      <c r="J99" s="202">
        <f t="shared" si="8"/>
        <v>-44778.279819245217</v>
      </c>
      <c r="K99" s="202">
        <f t="shared" si="8"/>
        <v>-636787.67160426744</v>
      </c>
      <c r="L99" s="202">
        <f t="shared" si="8"/>
        <v>-581414.91341879161</v>
      </c>
      <c r="M99" s="202">
        <f t="shared" si="8"/>
        <v>-555107.11218356714</v>
      </c>
      <c r="N99" s="202">
        <f>+N97-N98</f>
        <v>-380025.89966993826</v>
      </c>
      <c r="O99" s="204"/>
    </row>
    <row r="100" spans="1:15" s="194" customFormat="1" ht="13.8" thickBot="1">
      <c r="A100" s="206" t="s">
        <v>209</v>
      </c>
      <c r="B100" s="207">
        <f t="shared" ref="B100:N100" si="9">+B99/B98</f>
        <v>-3.1817999918790182E-2</v>
      </c>
      <c r="C100" s="207">
        <f t="shared" si="9"/>
        <v>-0.23426877663008197</v>
      </c>
      <c r="D100" s="207">
        <f t="shared" si="9"/>
        <v>-9.8433567097587521E-2</v>
      </c>
      <c r="E100" s="207">
        <f t="shared" si="9"/>
        <v>-3.4785352266398881E-2</v>
      </c>
      <c r="F100" s="207">
        <f t="shared" si="9"/>
        <v>-0.1027120587775021</v>
      </c>
      <c r="G100" s="207">
        <f t="shared" si="9"/>
        <v>-3.7447584131765077E-2</v>
      </c>
      <c r="H100" s="207">
        <f t="shared" si="9"/>
        <v>-0.11344321985010634</v>
      </c>
      <c r="I100" s="207">
        <f t="shared" si="9"/>
        <v>-4.6926820081400387E-2</v>
      </c>
      <c r="J100" s="207">
        <f t="shared" si="9"/>
        <v>-7.2252716200283507E-2</v>
      </c>
      <c r="K100" s="207">
        <f t="shared" si="9"/>
        <v>-1</v>
      </c>
      <c r="L100" s="207">
        <f t="shared" si="9"/>
        <v>-1</v>
      </c>
      <c r="M100" s="207">
        <f t="shared" si="9"/>
        <v>-1</v>
      </c>
      <c r="N100" s="207">
        <f t="shared" si="9"/>
        <v>-8.30811229091757E-2</v>
      </c>
      <c r="O100" s="204"/>
    </row>
    <row r="101" spans="1:15" s="194" customFormat="1">
      <c r="A101" s="201" t="str">
        <f>+A72</f>
        <v>2014 Actual</v>
      </c>
      <c r="B101" s="202">
        <v>517236.23</v>
      </c>
      <c r="C101" s="202">
        <v>437876.07</v>
      </c>
      <c r="D101" s="202">
        <v>369486.03</v>
      </c>
      <c r="E101" s="202">
        <v>397956.94</v>
      </c>
      <c r="F101" s="202">
        <v>458380.33</v>
      </c>
      <c r="G101" s="202">
        <v>522024.59</v>
      </c>
      <c r="H101" s="202">
        <v>580647.4</v>
      </c>
      <c r="I101" s="202">
        <v>612550.11</v>
      </c>
      <c r="J101" s="202">
        <v>610728.79</v>
      </c>
      <c r="K101" s="202">
        <v>593661.79</v>
      </c>
      <c r="L101" s="202">
        <v>516933.74</v>
      </c>
      <c r="M101" s="202">
        <v>561152.56999999995</v>
      </c>
      <c r="N101" s="202">
        <f>SUM(B101:J101)</f>
        <v>4506886.49</v>
      </c>
      <c r="O101" s="202">
        <f>SUM(B101:M101)</f>
        <v>6178634.5900000008</v>
      </c>
    </row>
    <row r="102" spans="1:15" s="194" customFormat="1">
      <c r="A102" s="201" t="str">
        <f>+A73</f>
        <v>Variance to 2014 ($)</v>
      </c>
      <c r="B102" s="202">
        <f t="shared" ref="B102:M102" si="10">+B97-B101</f>
        <v>-8762.3499999999767</v>
      </c>
      <c r="C102" s="202">
        <f t="shared" si="10"/>
        <v>-98177.94</v>
      </c>
      <c r="D102" s="202">
        <f t="shared" si="10"/>
        <v>-31478.190000000002</v>
      </c>
      <c r="E102" s="202">
        <f t="shared" si="10"/>
        <v>-7821.9400000000023</v>
      </c>
      <c r="F102" s="202">
        <f t="shared" si="10"/>
        <v>-41818.22000000003</v>
      </c>
      <c r="G102" s="202">
        <f t="shared" si="10"/>
        <v>-11706.75</v>
      </c>
      <c r="H102" s="202">
        <f t="shared" si="10"/>
        <v>-57780.490000000049</v>
      </c>
      <c r="I102" s="202">
        <f t="shared" si="10"/>
        <v>-19450.130000000005</v>
      </c>
      <c r="J102" s="202">
        <f t="shared" si="10"/>
        <v>-35761.790000000037</v>
      </c>
      <c r="K102" s="202">
        <f t="shared" si="10"/>
        <v>-593661.79</v>
      </c>
      <c r="L102" s="202">
        <f t="shared" si="10"/>
        <v>-516933.74</v>
      </c>
      <c r="M102" s="202">
        <f t="shared" si="10"/>
        <v>-561152.56999999995</v>
      </c>
      <c r="N102" s="202">
        <f>+N97-N101</f>
        <v>-312757.80000000028</v>
      </c>
      <c r="O102" s="204"/>
    </row>
    <row r="103" spans="1:15" s="194" customFormat="1">
      <c r="A103" s="201" t="str">
        <f>+A74</f>
        <v>Variance to 2014 (%)</v>
      </c>
      <c r="B103" s="208">
        <f t="shared" ref="B103:M103" si="11">+B102/B101</f>
        <v>-1.6940711983767991E-2</v>
      </c>
      <c r="C103" s="208">
        <f t="shared" si="11"/>
        <v>-0.22421398821817323</v>
      </c>
      <c r="D103" s="208">
        <f t="shared" si="11"/>
        <v>-8.5194533606588588E-2</v>
      </c>
      <c r="E103" s="208">
        <f t="shared" si="11"/>
        <v>-1.965524209729827E-2</v>
      </c>
      <c r="F103" s="208">
        <f t="shared" si="11"/>
        <v>-9.1230398128122184E-2</v>
      </c>
      <c r="G103" s="208">
        <f t="shared" si="11"/>
        <v>-2.2425667725729164E-2</v>
      </c>
      <c r="H103" s="208">
        <f t="shared" si="11"/>
        <v>-9.9510460220781236E-2</v>
      </c>
      <c r="I103" s="208">
        <f t="shared" si="11"/>
        <v>-3.1752716524693803E-2</v>
      </c>
      <c r="J103" s="208">
        <f t="shared" si="11"/>
        <v>-5.8555926272937021E-2</v>
      </c>
      <c r="K103" s="208">
        <f t="shared" si="11"/>
        <v>-1</v>
      </c>
      <c r="L103" s="208">
        <f t="shared" si="11"/>
        <v>-1</v>
      </c>
      <c r="M103" s="208">
        <f t="shared" si="11"/>
        <v>-1</v>
      </c>
      <c r="N103" s="208">
        <f>+N102/N101</f>
        <v>-6.9395535186864726E-2</v>
      </c>
      <c r="O103" s="204"/>
    </row>
    <row r="104" spans="1:15" s="194" customFormat="1"/>
    <row r="105" spans="1:15" s="194" customFormat="1"/>
    <row r="106" spans="1:15" s="194" customFormat="1"/>
    <row r="107" spans="1:15" s="194" customFormat="1"/>
    <row r="108" spans="1:15" s="194" customFormat="1"/>
    <row r="109" spans="1:15" s="194" customFormat="1"/>
    <row r="110" spans="1:15" s="194" customFormat="1"/>
    <row r="111" spans="1:15" s="194" customFormat="1"/>
    <row r="112" spans="1:15" s="194" customFormat="1"/>
    <row r="113" spans="1:15" s="194" customFormat="1"/>
    <row r="114" spans="1:15" s="194" customFormat="1"/>
    <row r="115" spans="1:15" s="194" customFormat="1"/>
    <row r="116" spans="1:15" s="194" customFormat="1"/>
    <row r="117" spans="1:15" s="194" customFormat="1">
      <c r="A117" s="194" t="s">
        <v>215</v>
      </c>
    </row>
    <row r="118" spans="1:15" s="194" customFormat="1"/>
    <row r="119" spans="1:15" s="194" customFormat="1"/>
    <row r="120" spans="1:15" s="194" customFormat="1"/>
    <row r="121" spans="1:15" s="194" customFormat="1"/>
    <row r="122" spans="1:15" s="194" customFormat="1"/>
    <row r="123" spans="1:15" s="194" customFormat="1"/>
    <row r="124" spans="1:15" s="194" customFormat="1"/>
    <row r="125" spans="1:15" s="194" customFormat="1"/>
    <row r="126" spans="1:15" s="194" customFormat="1"/>
    <row r="127" spans="1:15" s="194" customFormat="1"/>
    <row r="128" spans="1:15" s="194" customFormat="1">
      <c r="A128" s="212" t="s">
        <v>216</v>
      </c>
      <c r="B128" s="198" t="s">
        <v>37</v>
      </c>
      <c r="C128" s="198" t="s">
        <v>38</v>
      </c>
      <c r="D128" s="198" t="s">
        <v>39</v>
      </c>
      <c r="E128" s="198" t="s">
        <v>40</v>
      </c>
      <c r="F128" s="198" t="s">
        <v>41</v>
      </c>
      <c r="G128" s="198" t="s">
        <v>30</v>
      </c>
      <c r="H128" s="198" t="s">
        <v>31</v>
      </c>
      <c r="I128" s="198" t="s">
        <v>32</v>
      </c>
      <c r="J128" s="198" t="s">
        <v>33</v>
      </c>
      <c r="K128" s="198" t="s">
        <v>34</v>
      </c>
      <c r="L128" s="198" t="s">
        <v>35</v>
      </c>
      <c r="M128" s="198" t="s">
        <v>36</v>
      </c>
      <c r="N128" s="198" t="s">
        <v>203</v>
      </c>
      <c r="O128" s="198" t="s">
        <v>204</v>
      </c>
    </row>
    <row r="129" spans="1:15" s="194" customFormat="1">
      <c r="A129" s="201" t="str">
        <f>+A97</f>
        <v>2015 Actual</v>
      </c>
      <c r="B129" s="202">
        <v>14962.08</v>
      </c>
      <c r="C129" s="202">
        <v>13751.01</v>
      </c>
      <c r="D129" s="202">
        <v>17154.27</v>
      </c>
      <c r="E129" s="202">
        <v>16357</v>
      </c>
      <c r="F129" s="202">
        <v>13597.71</v>
      </c>
      <c r="G129" s="202">
        <v>11088.7</v>
      </c>
      <c r="H129" s="202">
        <v>11451.51</v>
      </c>
      <c r="I129" s="202">
        <v>14502.18</v>
      </c>
      <c r="J129" s="202">
        <v>16546</v>
      </c>
      <c r="K129" s="202"/>
      <c r="L129" s="202"/>
      <c r="M129" s="202"/>
      <c r="N129" s="202">
        <f>SUM(B129:M129)</f>
        <v>129410.45999999999</v>
      </c>
      <c r="O129" s="204"/>
    </row>
    <row r="130" spans="1:15" s="194" customFormat="1">
      <c r="A130" s="201" t="str">
        <f>+A98</f>
        <v>2015 Target</v>
      </c>
      <c r="B130" s="202">
        <v>14935.390220898491</v>
      </c>
      <c r="C130" s="202">
        <v>14935.390220898491</v>
      </c>
      <c r="D130" s="202">
        <v>16802.313998510803</v>
      </c>
      <c r="E130" s="202">
        <v>16802.313998510803</v>
      </c>
      <c r="F130" s="202">
        <v>14001.928332092335</v>
      </c>
      <c r="G130" s="202">
        <v>16802.313998510803</v>
      </c>
      <c r="H130" s="202">
        <v>15868.852109704647</v>
      </c>
      <c r="I130" s="202">
        <v>15868.852109704647</v>
      </c>
      <c r="J130" s="202">
        <v>15868.852109704647</v>
      </c>
      <c r="K130" s="202">
        <v>15868.852109704647</v>
      </c>
      <c r="L130" s="202">
        <v>14935.390220898491</v>
      </c>
      <c r="M130" s="202">
        <v>16802.313998510803</v>
      </c>
      <c r="N130" s="202">
        <f>SUM(B130:J130)</f>
        <v>141886.20709853567</v>
      </c>
      <c r="O130" s="202">
        <f>SUM(B130:M130)</f>
        <v>189492.7634276496</v>
      </c>
    </row>
    <row r="131" spans="1:15" s="194" customFormat="1">
      <c r="A131" s="201" t="s">
        <v>208</v>
      </c>
      <c r="B131" s="202">
        <f t="shared" ref="B131:M131" si="12">+B129-B130</f>
        <v>26.689779101508975</v>
      </c>
      <c r="C131" s="202">
        <f t="shared" si="12"/>
        <v>-1184.3802208984907</v>
      </c>
      <c r="D131" s="202">
        <f t="shared" si="12"/>
        <v>351.95600148919766</v>
      </c>
      <c r="E131" s="202">
        <f t="shared" si="12"/>
        <v>-445.31399851080278</v>
      </c>
      <c r="F131" s="202">
        <f t="shared" si="12"/>
        <v>-404.21833209233591</v>
      </c>
      <c r="G131" s="202">
        <f t="shared" si="12"/>
        <v>-5713.613998510802</v>
      </c>
      <c r="H131" s="202">
        <f t="shared" si="12"/>
        <v>-4417.3421097046466</v>
      </c>
      <c r="I131" s="202">
        <f t="shared" si="12"/>
        <v>-1366.6721097046466</v>
      </c>
      <c r="J131" s="202">
        <f t="shared" si="12"/>
        <v>677.14789029535314</v>
      </c>
      <c r="K131" s="202">
        <f t="shared" si="12"/>
        <v>-15868.852109704647</v>
      </c>
      <c r="L131" s="202">
        <f t="shared" si="12"/>
        <v>-14935.390220898491</v>
      </c>
      <c r="M131" s="202">
        <f t="shared" si="12"/>
        <v>-16802.313998510803</v>
      </c>
      <c r="N131" s="202">
        <f>+N129-N130</f>
        <v>-12475.747098535678</v>
      </c>
      <c r="O131" s="204"/>
    </row>
    <row r="132" spans="1:15" s="194" customFormat="1" ht="13.8" thickBot="1">
      <c r="A132" s="206" t="s">
        <v>209</v>
      </c>
      <c r="B132" s="207">
        <f t="shared" ref="B132:N132" si="13">+B131/B130</f>
        <v>1.7870158534032167E-3</v>
      </c>
      <c r="C132" s="207">
        <f t="shared" si="13"/>
        <v>-7.9300252847845587E-2</v>
      </c>
      <c r="D132" s="207">
        <f t="shared" si="13"/>
        <v>2.0946876812348091E-2</v>
      </c>
      <c r="E132" s="207">
        <f t="shared" si="13"/>
        <v>-2.6503135136640772E-2</v>
      </c>
      <c r="F132" s="207">
        <f t="shared" si="13"/>
        <v>-2.8868761680908617E-2</v>
      </c>
      <c r="G132" s="207">
        <f t="shared" si="13"/>
        <v>-0.34004923363634332</v>
      </c>
      <c r="H132" s="207">
        <f t="shared" si="13"/>
        <v>-0.27836557295805958</v>
      </c>
      <c r="I132" s="207">
        <f t="shared" si="13"/>
        <v>-8.6122934428814413E-2</v>
      </c>
      <c r="J132" s="207">
        <f t="shared" si="13"/>
        <v>4.2671510555022517E-2</v>
      </c>
      <c r="K132" s="207">
        <f t="shared" si="13"/>
        <v>-1</v>
      </c>
      <c r="L132" s="207">
        <f t="shared" si="13"/>
        <v>-1</v>
      </c>
      <c r="M132" s="207">
        <f t="shared" si="13"/>
        <v>-1</v>
      </c>
      <c r="N132" s="207">
        <f t="shared" si="13"/>
        <v>-8.7927835648405547E-2</v>
      </c>
      <c r="O132" s="204"/>
    </row>
    <row r="133" spans="1:15" s="194" customFormat="1">
      <c r="A133" s="201" t="str">
        <f>+A101</f>
        <v>2014 Actual</v>
      </c>
      <c r="B133" s="202">
        <v>15657.04</v>
      </c>
      <c r="C133" s="202">
        <v>13781.67</v>
      </c>
      <c r="D133" s="202">
        <v>16413.32</v>
      </c>
      <c r="E133" s="202">
        <v>14875.21</v>
      </c>
      <c r="F133" s="202">
        <v>13638.59</v>
      </c>
      <c r="G133" s="202">
        <v>15212.47</v>
      </c>
      <c r="H133" s="202">
        <v>14747.46</v>
      </c>
      <c r="I133" s="202">
        <v>14440.86</v>
      </c>
      <c r="J133" s="202">
        <v>14543.06</v>
      </c>
      <c r="K133" s="202">
        <v>15018.29</v>
      </c>
      <c r="L133" s="202">
        <v>10598</v>
      </c>
      <c r="M133" s="202">
        <v>11144.91</v>
      </c>
      <c r="N133" s="202">
        <f>SUM(B133:J133)</f>
        <v>133309.68000000002</v>
      </c>
      <c r="O133" s="202">
        <f>SUM(B133:M133)</f>
        <v>170070.88000000003</v>
      </c>
    </row>
    <row r="134" spans="1:15" s="194" customFormat="1">
      <c r="A134" s="201" t="str">
        <f>+A102</f>
        <v>Variance to 2014 ($)</v>
      </c>
      <c r="B134" s="202">
        <f t="shared" ref="B134:M134" si="14">+B129-B133</f>
        <v>-694.96000000000095</v>
      </c>
      <c r="C134" s="202">
        <f t="shared" si="14"/>
        <v>-30.659999999999854</v>
      </c>
      <c r="D134" s="202">
        <f t="shared" si="14"/>
        <v>740.95000000000073</v>
      </c>
      <c r="E134" s="202">
        <f t="shared" si="14"/>
        <v>1481.7900000000009</v>
      </c>
      <c r="F134" s="202">
        <f t="shared" si="14"/>
        <v>-40.880000000001019</v>
      </c>
      <c r="G134" s="202">
        <f t="shared" si="14"/>
        <v>-4123.7699999999986</v>
      </c>
      <c r="H134" s="202">
        <f t="shared" si="14"/>
        <v>-3295.9499999999989</v>
      </c>
      <c r="I134" s="202">
        <f t="shared" si="14"/>
        <v>61.319999999999709</v>
      </c>
      <c r="J134" s="202">
        <f t="shared" si="14"/>
        <v>2002.9400000000005</v>
      </c>
      <c r="K134" s="202">
        <f t="shared" si="14"/>
        <v>-15018.29</v>
      </c>
      <c r="L134" s="202">
        <f t="shared" si="14"/>
        <v>-10598</v>
      </c>
      <c r="M134" s="202">
        <f t="shared" si="14"/>
        <v>-11144.91</v>
      </c>
      <c r="N134" s="202">
        <f>+N129-N133</f>
        <v>-3899.2200000000303</v>
      </c>
      <c r="O134" s="204"/>
    </row>
    <row r="135" spans="1:15" s="194" customFormat="1">
      <c r="A135" s="201" t="str">
        <f>+A103</f>
        <v>Variance to 2014 (%)</v>
      </c>
      <c r="B135" s="208">
        <f t="shared" ref="B135:M135" si="15">+B134/B133</f>
        <v>-4.4386422976501361E-2</v>
      </c>
      <c r="C135" s="208">
        <f t="shared" si="15"/>
        <v>-2.2246941045606125E-3</v>
      </c>
      <c r="D135" s="208">
        <f t="shared" si="15"/>
        <v>4.5143212951432178E-2</v>
      </c>
      <c r="E135" s="208">
        <f t="shared" si="15"/>
        <v>9.9614728128207999E-2</v>
      </c>
      <c r="F135" s="208">
        <f t="shared" si="15"/>
        <v>-2.9973772948670659E-3</v>
      </c>
      <c r="G135" s="208">
        <f t="shared" si="15"/>
        <v>-0.27107826671145441</v>
      </c>
      <c r="H135" s="208">
        <f t="shared" si="15"/>
        <v>-0.22349272349272342</v>
      </c>
      <c r="I135" s="208">
        <f t="shared" si="15"/>
        <v>4.2462845010615511E-3</v>
      </c>
      <c r="J135" s="208">
        <f t="shared" si="15"/>
        <v>0.13772479794486173</v>
      </c>
      <c r="K135" s="208">
        <f t="shared" si="15"/>
        <v>-1</v>
      </c>
      <c r="L135" s="208">
        <f t="shared" si="15"/>
        <v>-1</v>
      </c>
      <c r="M135" s="208">
        <f t="shared" si="15"/>
        <v>-1</v>
      </c>
      <c r="N135" s="208">
        <f>+N134/N133</f>
        <v>-2.9249338832709144E-2</v>
      </c>
      <c r="O135" s="204"/>
    </row>
    <row r="136" spans="1:15" s="194" customFormat="1"/>
    <row r="137" spans="1:15" s="214" customFormat="1" ht="24.6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</row>
    <row r="138" spans="1:15" s="214" customFormat="1"/>
    <row r="139" spans="1:15" s="214" customFormat="1"/>
    <row r="140" spans="1:15" s="214" customFormat="1"/>
    <row r="141" spans="1:15" s="214" customFormat="1"/>
    <row r="142" spans="1:15" s="214" customFormat="1"/>
    <row r="143" spans="1:15" s="214" customFormat="1"/>
    <row r="144" spans="1:15" s="214" customFormat="1"/>
    <row r="145" spans="1:17" s="214" customFormat="1"/>
    <row r="146" spans="1:17" s="214" customFormat="1"/>
    <row r="147" spans="1:17" s="214" customFormat="1"/>
    <row r="148" spans="1:17" s="214" customFormat="1"/>
    <row r="149" spans="1:17" s="214" customFormat="1"/>
    <row r="150" spans="1:17" s="214" customFormat="1"/>
    <row r="151" spans="1:17" s="214" customFormat="1"/>
    <row r="152" spans="1:17" s="214" customFormat="1"/>
    <row r="153" spans="1:17" s="214" customFormat="1"/>
    <row r="154" spans="1:17" s="194" customFormat="1">
      <c r="A154" s="214"/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</row>
    <row r="155" spans="1:17" s="194" customFormat="1">
      <c r="A155" s="214"/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</row>
    <row r="156" spans="1:17" s="194" customFormat="1">
      <c r="A156" s="214"/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</row>
    <row r="157" spans="1:17" s="194" customFormat="1">
      <c r="A157" s="214"/>
      <c r="B157" s="214"/>
      <c r="C157" s="214"/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</row>
    <row r="158" spans="1:17" s="194" customFormat="1">
      <c r="A158" s="214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</row>
    <row r="159" spans="1:17" s="194" customFormat="1">
      <c r="A159" s="212" t="s">
        <v>132</v>
      </c>
      <c r="B159" s="198" t="s">
        <v>37</v>
      </c>
      <c r="C159" s="198" t="s">
        <v>38</v>
      </c>
      <c r="D159" s="198" t="s">
        <v>39</v>
      </c>
      <c r="E159" s="198" t="s">
        <v>40</v>
      </c>
      <c r="F159" s="198" t="s">
        <v>41</v>
      </c>
      <c r="G159" s="198" t="s">
        <v>30</v>
      </c>
      <c r="H159" s="198" t="s">
        <v>31</v>
      </c>
      <c r="I159" s="198" t="s">
        <v>32</v>
      </c>
      <c r="J159" s="198" t="s">
        <v>33</v>
      </c>
      <c r="K159" s="198" t="s">
        <v>34</v>
      </c>
      <c r="L159" s="198" t="s">
        <v>35</v>
      </c>
      <c r="M159" s="198" t="s">
        <v>36</v>
      </c>
      <c r="N159" s="198" t="s">
        <v>203</v>
      </c>
      <c r="O159" s="198" t="s">
        <v>204</v>
      </c>
    </row>
    <row r="160" spans="1:17" s="194" customFormat="1">
      <c r="A160" s="201" t="str">
        <f>+A129</f>
        <v>2015 Actual</v>
      </c>
      <c r="B160" s="202">
        <v>1469435.62</v>
      </c>
      <c r="C160" s="202">
        <v>1097021.54</v>
      </c>
      <c r="D160" s="202">
        <v>1100924.3999999999</v>
      </c>
      <c r="E160" s="202">
        <v>1283811</v>
      </c>
      <c r="F160" s="202">
        <v>954574.64</v>
      </c>
      <c r="G160" s="202">
        <v>1248473.7</v>
      </c>
      <c r="H160" s="202">
        <v>1143149.46</v>
      </c>
      <c r="I160" s="202">
        <v>1205948.42</v>
      </c>
      <c r="J160" s="202">
        <v>1456809</v>
      </c>
      <c r="K160" s="202"/>
      <c r="L160" s="202"/>
      <c r="M160" s="202"/>
      <c r="N160" s="202">
        <f>SUM(B160:M160)</f>
        <v>10960147.780000001</v>
      </c>
      <c r="O160" s="204"/>
      <c r="Q160" s="195"/>
    </row>
    <row r="161" spans="1:17" s="194" customFormat="1">
      <c r="A161" s="201" t="str">
        <f>+A130</f>
        <v>2015 Target</v>
      </c>
      <c r="B161" s="202">
        <v>1502784.0060046336</v>
      </c>
      <c r="C161" s="202">
        <v>1033608.372305061</v>
      </c>
      <c r="D161" s="202">
        <v>1102178.159220132</v>
      </c>
      <c r="E161" s="202">
        <v>1088754.2596324154</v>
      </c>
      <c r="F161" s="202">
        <v>1126917.123747119</v>
      </c>
      <c r="G161" s="202">
        <v>1146499.0660133499</v>
      </c>
      <c r="H161" s="202">
        <v>1251967.5504212973</v>
      </c>
      <c r="I161" s="202">
        <v>1355941.622403878</v>
      </c>
      <c r="J161" s="202">
        <v>1330588.0584883436</v>
      </c>
      <c r="K161" s="202">
        <v>1403452.0070533149</v>
      </c>
      <c r="L161" s="202">
        <v>1397138.6164350593</v>
      </c>
      <c r="M161" s="202">
        <v>926493.72863839916</v>
      </c>
      <c r="N161" s="202">
        <f>SUM(B161:J161)</f>
        <v>10939238.21823623</v>
      </c>
      <c r="O161" s="202">
        <f>SUM(B161:M161)</f>
        <v>14666322.570363004</v>
      </c>
      <c r="Q161" s="195"/>
    </row>
    <row r="162" spans="1:17" s="194" customFormat="1">
      <c r="A162" s="201" t="s">
        <v>208</v>
      </c>
      <c r="B162" s="202">
        <f t="shared" ref="B162:M162" si="16">+B160-B161</f>
        <v>-33348.386004633503</v>
      </c>
      <c r="C162" s="202">
        <f t="shared" si="16"/>
        <v>63413.167694939068</v>
      </c>
      <c r="D162" s="202">
        <f t="shared" si="16"/>
        <v>-1253.7592201321386</v>
      </c>
      <c r="E162" s="202">
        <f t="shared" si="16"/>
        <v>195056.74036758463</v>
      </c>
      <c r="F162" s="202">
        <f t="shared" si="16"/>
        <v>-172342.48374711897</v>
      </c>
      <c r="G162" s="202">
        <f t="shared" si="16"/>
        <v>101974.63398665003</v>
      </c>
      <c r="H162" s="202">
        <f t="shared" si="16"/>
        <v>-108818.09042129735</v>
      </c>
      <c r="I162" s="202">
        <f t="shared" si="16"/>
        <v>-149993.20240387809</v>
      </c>
      <c r="J162" s="202">
        <f t="shared" si="16"/>
        <v>126220.94151165639</v>
      </c>
      <c r="K162" s="202">
        <f t="shared" si="16"/>
        <v>-1403452.0070533149</v>
      </c>
      <c r="L162" s="202">
        <f t="shared" si="16"/>
        <v>-1397138.6164350593</v>
      </c>
      <c r="M162" s="202">
        <f t="shared" si="16"/>
        <v>-926493.72863839916</v>
      </c>
      <c r="N162" s="202">
        <f>+N160-N161</f>
        <v>20909.561763770878</v>
      </c>
      <c r="O162" s="204"/>
      <c r="Q162" s="195"/>
    </row>
    <row r="163" spans="1:17" s="194" customFormat="1" ht="13.8" thickBot="1">
      <c r="A163" s="206" t="s">
        <v>209</v>
      </c>
      <c r="B163" s="207">
        <f t="shared" ref="B163:N163" si="17">+B162/B161</f>
        <v>-2.2191070620517821E-2</v>
      </c>
      <c r="C163" s="207">
        <f t="shared" si="17"/>
        <v>6.1351251977110721E-2</v>
      </c>
      <c r="D163" s="207">
        <f t="shared" si="17"/>
        <v>-1.1375286378558442E-3</v>
      </c>
      <c r="E163" s="207">
        <f t="shared" si="17"/>
        <v>0.17915589182947453</v>
      </c>
      <c r="F163" s="207">
        <f t="shared" si="17"/>
        <v>-0.15293270473525322</v>
      </c>
      <c r="G163" s="207">
        <f t="shared" si="17"/>
        <v>8.8944367256434065E-2</v>
      </c>
      <c r="H163" s="207">
        <f t="shared" si="17"/>
        <v>-8.6917660433514579E-2</v>
      </c>
      <c r="I163" s="207">
        <f t="shared" si="17"/>
        <v>-0.11061921835393104</v>
      </c>
      <c r="J163" s="207">
        <f t="shared" si="17"/>
        <v>9.4861020814401162E-2</v>
      </c>
      <c r="K163" s="207">
        <f t="shared" si="17"/>
        <v>-1</v>
      </c>
      <c r="L163" s="207">
        <f t="shared" si="17"/>
        <v>-1</v>
      </c>
      <c r="M163" s="207">
        <f t="shared" si="17"/>
        <v>-1</v>
      </c>
      <c r="N163" s="207">
        <f t="shared" si="17"/>
        <v>1.9114275918147247E-3</v>
      </c>
      <c r="O163" s="204"/>
    </row>
    <row r="164" spans="1:17" s="194" customFormat="1">
      <c r="A164" s="201" t="str">
        <f>+A133</f>
        <v>2014 Actual</v>
      </c>
      <c r="B164" s="202">
        <v>1484552.58</v>
      </c>
      <c r="C164" s="202">
        <v>1138839.08</v>
      </c>
      <c r="D164" s="202">
        <v>1162451.8400000001</v>
      </c>
      <c r="E164" s="202">
        <v>1097321.76</v>
      </c>
      <c r="F164" s="202">
        <v>1236182.3400000001</v>
      </c>
      <c r="G164" s="202">
        <v>1225798.26</v>
      </c>
      <c r="H164" s="202">
        <v>1356747.16</v>
      </c>
      <c r="I164" s="202">
        <v>1451846.26</v>
      </c>
      <c r="J164" s="202">
        <v>1399696.28</v>
      </c>
      <c r="K164" s="202">
        <v>1520808.56</v>
      </c>
      <c r="L164" s="202">
        <v>1295502.28</v>
      </c>
      <c r="M164" s="202">
        <v>1116306.26</v>
      </c>
      <c r="N164" s="202">
        <f>SUM(B164:J164)</f>
        <v>11553435.559999999</v>
      </c>
      <c r="O164" s="202">
        <f>SUM(B164:M164)</f>
        <v>15486052.659999998</v>
      </c>
    </row>
    <row r="165" spans="1:17" s="194" customFormat="1">
      <c r="A165" s="201" t="str">
        <f>+A134</f>
        <v>Variance to 2014 ($)</v>
      </c>
      <c r="B165" s="202">
        <f t="shared" ref="B165:M165" si="18">+B160-B164</f>
        <v>-15116.959999999963</v>
      </c>
      <c r="C165" s="202">
        <f t="shared" si="18"/>
        <v>-41817.540000000037</v>
      </c>
      <c r="D165" s="202">
        <f t="shared" si="18"/>
        <v>-61527.440000000177</v>
      </c>
      <c r="E165" s="202">
        <f t="shared" si="18"/>
        <v>186489.24</v>
      </c>
      <c r="F165" s="202">
        <f t="shared" si="18"/>
        <v>-281607.70000000007</v>
      </c>
      <c r="G165" s="202">
        <f t="shared" si="18"/>
        <v>22675.439999999944</v>
      </c>
      <c r="H165" s="202">
        <f t="shared" si="18"/>
        <v>-213597.69999999995</v>
      </c>
      <c r="I165" s="202">
        <f t="shared" si="18"/>
        <v>-245897.84000000008</v>
      </c>
      <c r="J165" s="202">
        <f t="shared" si="18"/>
        <v>57112.719999999972</v>
      </c>
      <c r="K165" s="202">
        <f t="shared" si="18"/>
        <v>-1520808.56</v>
      </c>
      <c r="L165" s="202">
        <f t="shared" si="18"/>
        <v>-1295502.28</v>
      </c>
      <c r="M165" s="202">
        <f t="shared" si="18"/>
        <v>-1116306.26</v>
      </c>
      <c r="N165" s="202">
        <f>+N160-N164</f>
        <v>-593287.77999999747</v>
      </c>
      <c r="O165" s="204"/>
    </row>
    <row r="166" spans="1:17" s="194" customFormat="1">
      <c r="A166" s="201" t="str">
        <f>+A135</f>
        <v>Variance to 2014 (%)</v>
      </c>
      <c r="B166" s="208">
        <f t="shared" ref="B166:M166" si="19">+B165/B164</f>
        <v>-1.018283906118028E-2</v>
      </c>
      <c r="C166" s="208">
        <f t="shared" si="19"/>
        <v>-3.6719445911533026E-2</v>
      </c>
      <c r="D166" s="208">
        <f t="shared" si="19"/>
        <v>-5.2929022848809092E-2</v>
      </c>
      <c r="E166" s="208">
        <f t="shared" si="19"/>
        <v>0.1699494594912617</v>
      </c>
      <c r="F166" s="208">
        <f t="shared" si="19"/>
        <v>-0.22780433831468588</v>
      </c>
      <c r="G166" s="208">
        <f t="shared" si="19"/>
        <v>1.8498508881877467E-2</v>
      </c>
      <c r="H166" s="208">
        <f t="shared" si="19"/>
        <v>-0.1574336813058079</v>
      </c>
      <c r="I166" s="208">
        <f t="shared" si="19"/>
        <v>-0.1693690625342108</v>
      </c>
      <c r="J166" s="208">
        <f t="shared" si="19"/>
        <v>4.0803652060859924E-2</v>
      </c>
      <c r="K166" s="208">
        <f t="shared" si="19"/>
        <v>-1</v>
      </c>
      <c r="L166" s="208">
        <f t="shared" si="19"/>
        <v>-1</v>
      </c>
      <c r="M166" s="208">
        <f t="shared" si="19"/>
        <v>-1</v>
      </c>
      <c r="N166" s="208">
        <f>+N165/N164</f>
        <v>-5.1351632760567152E-2</v>
      </c>
      <c r="O166" s="204"/>
    </row>
    <row r="167" spans="1:17" s="194" customFormat="1"/>
    <row r="168" spans="1:17" s="194" customFormat="1"/>
    <row r="169" spans="1:17" s="194" customFormat="1"/>
    <row r="170" spans="1:17" s="194" customFormat="1"/>
    <row r="171" spans="1:17" s="194" customFormat="1"/>
    <row r="172" spans="1:17" s="194" customFormat="1"/>
    <row r="173" spans="1:17" s="194" customFormat="1"/>
    <row r="174" spans="1:17" s="194" customFormat="1"/>
    <row r="175" spans="1:17" s="194" customFormat="1"/>
    <row r="176" spans="1:17" s="194" customFormat="1"/>
    <row r="177" spans="1:37" s="194" customFormat="1"/>
    <row r="178" spans="1:37" s="194" customFormat="1"/>
    <row r="179" spans="1:37" s="194" customFormat="1"/>
    <row r="180" spans="1:37" s="194" customFormat="1"/>
    <row r="181" spans="1:37" s="194" customFormat="1"/>
    <row r="182" spans="1:37" s="194" customFormat="1"/>
    <row r="183" spans="1:37" s="194" customFormat="1"/>
    <row r="184" spans="1:37" s="194" customFormat="1"/>
    <row r="185" spans="1:37" s="194" customFormat="1"/>
    <row r="186" spans="1:37" s="194" customFormat="1"/>
    <row r="187" spans="1:37" s="194" customFormat="1"/>
    <row r="188" spans="1:37" s="194" customFormat="1"/>
    <row r="189" spans="1:37" s="194" customFormat="1">
      <c r="A189" s="212" t="s">
        <v>217</v>
      </c>
      <c r="B189" s="198" t="s">
        <v>37</v>
      </c>
      <c r="C189" s="198" t="s">
        <v>38</v>
      </c>
      <c r="D189" s="198" t="s">
        <v>39</v>
      </c>
      <c r="E189" s="198" t="s">
        <v>40</v>
      </c>
      <c r="F189" s="198" t="s">
        <v>41</v>
      </c>
      <c r="G189" s="198" t="s">
        <v>30</v>
      </c>
      <c r="H189" s="198" t="s">
        <v>31</v>
      </c>
      <c r="I189" s="198" t="s">
        <v>32</v>
      </c>
      <c r="J189" s="198" t="s">
        <v>33</v>
      </c>
      <c r="K189" s="198" t="s">
        <v>34</v>
      </c>
      <c r="L189" s="198" t="s">
        <v>35</v>
      </c>
      <c r="M189" s="198" t="s">
        <v>36</v>
      </c>
      <c r="N189" s="198" t="s">
        <v>203</v>
      </c>
      <c r="O189" s="198" t="s">
        <v>204</v>
      </c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</row>
    <row r="190" spans="1:37" s="194" customFormat="1">
      <c r="A190" s="201" t="str">
        <f>+A160</f>
        <v>2015 Actual</v>
      </c>
      <c r="B190" s="202">
        <v>183231.28</v>
      </c>
      <c r="C190" s="202">
        <v>124316.87</v>
      </c>
      <c r="D190" s="202">
        <v>94647.43</v>
      </c>
      <c r="E190" s="202">
        <v>75226</v>
      </c>
      <c r="F190" s="202">
        <v>50877.39</v>
      </c>
      <c r="G190" s="202">
        <v>96549.11</v>
      </c>
      <c r="H190" s="202">
        <v>72765.33</v>
      </c>
      <c r="I190" s="202">
        <v>101118.71</v>
      </c>
      <c r="J190" s="202">
        <v>83386</v>
      </c>
      <c r="K190" s="202"/>
      <c r="L190" s="202"/>
      <c r="M190" s="202"/>
      <c r="N190" s="202">
        <f>SUM(B190:M190)</f>
        <v>882118.11999999988</v>
      </c>
      <c r="O190" s="204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</row>
    <row r="191" spans="1:37" s="194" customFormat="1">
      <c r="A191" s="201" t="str">
        <f>+A161</f>
        <v>2015 Target</v>
      </c>
      <c r="B191" s="202">
        <v>119374.45850996014</v>
      </c>
      <c r="C191" s="202">
        <v>119374.45850996014</v>
      </c>
      <c r="D191" s="202">
        <v>134296.26582370515</v>
      </c>
      <c r="E191" s="202">
        <v>134296.26582370515</v>
      </c>
      <c r="F191" s="202">
        <v>134296.26582370515</v>
      </c>
      <c r="G191" s="202">
        <v>134296.26582370515</v>
      </c>
      <c r="H191" s="202">
        <v>134296.26582370515</v>
      </c>
      <c r="I191" s="202">
        <v>134296.26582370515</v>
      </c>
      <c r="J191" s="202">
        <v>134296.26582370515</v>
      </c>
      <c r="K191" s="202">
        <v>134296.26582370515</v>
      </c>
      <c r="L191" s="202">
        <v>104452.65119621513</v>
      </c>
      <c r="M191" s="202">
        <v>74609.036568725089</v>
      </c>
      <c r="N191" s="202">
        <f>SUM(B191:J191)</f>
        <v>1178822.7777858563</v>
      </c>
      <c r="O191" s="202">
        <f>SUM(B191:M191)</f>
        <v>1492180.7313745015</v>
      </c>
      <c r="P191" s="216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</row>
    <row r="192" spans="1:37" s="194" customFormat="1">
      <c r="A192" s="201" t="s">
        <v>208</v>
      </c>
      <c r="B192" s="202">
        <f t="shared" ref="B192:M192" si="20">+B190-B191</f>
        <v>63856.82149003986</v>
      </c>
      <c r="C192" s="202">
        <f t="shared" si="20"/>
        <v>4942.4114900398563</v>
      </c>
      <c r="D192" s="202">
        <f t="shared" si="20"/>
        <v>-39648.835823705158</v>
      </c>
      <c r="E192" s="202">
        <f t="shared" si="20"/>
        <v>-59070.265823705151</v>
      </c>
      <c r="F192" s="202">
        <f t="shared" si="20"/>
        <v>-83418.875823705152</v>
      </c>
      <c r="G192" s="202">
        <f t="shared" si="20"/>
        <v>-37747.15582370515</v>
      </c>
      <c r="H192" s="202">
        <f t="shared" si="20"/>
        <v>-61530.935823705149</v>
      </c>
      <c r="I192" s="202">
        <f t="shared" si="20"/>
        <v>-33177.555823705145</v>
      </c>
      <c r="J192" s="202">
        <f t="shared" si="20"/>
        <v>-50910.265823705151</v>
      </c>
      <c r="K192" s="202">
        <f t="shared" si="20"/>
        <v>-134296.26582370515</v>
      </c>
      <c r="L192" s="202">
        <f t="shared" si="20"/>
        <v>-104452.65119621513</v>
      </c>
      <c r="M192" s="202">
        <f t="shared" si="20"/>
        <v>-74609.036568725089</v>
      </c>
      <c r="N192" s="202">
        <f>+N190-N191</f>
        <v>-296704.6577858564</v>
      </c>
      <c r="O192" s="204"/>
      <c r="P192" s="216"/>
      <c r="Q192" s="217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</row>
    <row r="193" spans="1:37" s="194" customFormat="1" ht="13.8" thickBot="1">
      <c r="A193" s="206" t="s">
        <v>209</v>
      </c>
      <c r="B193" s="207">
        <f t="shared" ref="B193:N193" si="21">+B192/B191</f>
        <v>0.53492867977878111</v>
      </c>
      <c r="C193" s="207">
        <f t="shared" si="21"/>
        <v>4.1402587720450107E-2</v>
      </c>
      <c r="D193" s="207">
        <f t="shared" si="21"/>
        <v>-0.29523408994672573</v>
      </c>
      <c r="E193" s="207">
        <f t="shared" si="21"/>
        <v>-0.43985039689225991</v>
      </c>
      <c r="F193" s="207">
        <f t="shared" si="21"/>
        <v>-0.62115558695587025</v>
      </c>
      <c r="G193" s="207">
        <f t="shared" si="21"/>
        <v>-0.2810737557904775</v>
      </c>
      <c r="H193" s="207">
        <f t="shared" si="21"/>
        <v>-0.45817309547890711</v>
      </c>
      <c r="I193" s="207">
        <f t="shared" si="21"/>
        <v>-0.24704749324347072</v>
      </c>
      <c r="J193" s="207">
        <f t="shared" si="21"/>
        <v>-0.37908921377260502</v>
      </c>
      <c r="K193" s="207">
        <f t="shared" si="21"/>
        <v>-1</v>
      </c>
      <c r="L193" s="207">
        <f t="shared" si="21"/>
        <v>-1</v>
      </c>
      <c r="M193" s="207">
        <f t="shared" si="21"/>
        <v>-1</v>
      </c>
      <c r="N193" s="207">
        <f t="shared" si="21"/>
        <v>-0.25169572846492405</v>
      </c>
      <c r="O193" s="204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</row>
    <row r="194" spans="1:37" s="194" customFormat="1">
      <c r="A194" s="201" t="str">
        <f>+A164</f>
        <v>2014 Actual</v>
      </c>
      <c r="B194" s="202">
        <v>101425.17</v>
      </c>
      <c r="C194" s="202">
        <v>101580.93</v>
      </c>
      <c r="D194" s="202">
        <v>160800.67000000001</v>
      </c>
      <c r="E194" s="202">
        <v>214208.42</v>
      </c>
      <c r="F194" s="202">
        <v>146408.1</v>
      </c>
      <c r="G194" s="202">
        <v>101927.15</v>
      </c>
      <c r="H194" s="202">
        <v>120595</v>
      </c>
      <c r="I194" s="202">
        <v>165443.19</v>
      </c>
      <c r="J194" s="202">
        <v>211901.86</v>
      </c>
      <c r="K194" s="202">
        <v>216904.7</v>
      </c>
      <c r="L194" s="202">
        <v>158596.66</v>
      </c>
      <c r="M194" s="202">
        <v>160647.04999999999</v>
      </c>
      <c r="N194" s="202">
        <f>SUM(B194:J194)</f>
        <v>1324290.4900000002</v>
      </c>
      <c r="O194" s="202">
        <f>SUM(B194:M194)</f>
        <v>1860438.9000000001</v>
      </c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</row>
    <row r="195" spans="1:37" s="194" customFormat="1">
      <c r="A195" s="201" t="str">
        <f>+A165</f>
        <v>Variance to 2014 ($)</v>
      </c>
      <c r="B195" s="202">
        <f t="shared" ref="B195:M195" si="22">+B190-B194</f>
        <v>81806.11</v>
      </c>
      <c r="C195" s="202">
        <f t="shared" si="22"/>
        <v>22735.940000000002</v>
      </c>
      <c r="D195" s="202">
        <f t="shared" si="22"/>
        <v>-66153.24000000002</v>
      </c>
      <c r="E195" s="202">
        <f t="shared" si="22"/>
        <v>-138982.42000000001</v>
      </c>
      <c r="F195" s="202">
        <f t="shared" si="22"/>
        <v>-95530.71</v>
      </c>
      <c r="G195" s="202">
        <f t="shared" si="22"/>
        <v>-5378.0399999999936</v>
      </c>
      <c r="H195" s="202">
        <f t="shared" si="22"/>
        <v>-47829.67</v>
      </c>
      <c r="I195" s="202">
        <f t="shared" si="22"/>
        <v>-64324.479999999996</v>
      </c>
      <c r="J195" s="202">
        <f t="shared" si="22"/>
        <v>-128515.85999999999</v>
      </c>
      <c r="K195" s="202">
        <f t="shared" si="22"/>
        <v>-216904.7</v>
      </c>
      <c r="L195" s="202">
        <f t="shared" si="22"/>
        <v>-158596.66</v>
      </c>
      <c r="M195" s="202">
        <f t="shared" si="22"/>
        <v>-160647.04999999999</v>
      </c>
      <c r="N195" s="202">
        <f>+N190-N194</f>
        <v>-442172.37000000034</v>
      </c>
      <c r="O195" s="204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</row>
    <row r="196" spans="1:37" s="194" customFormat="1">
      <c r="A196" s="201" t="str">
        <f>+A166</f>
        <v>Variance to 2014 (%)</v>
      </c>
      <c r="B196" s="208">
        <f t="shared" ref="B196:K196" si="23">+B195/B194</f>
        <v>0.80656616104266821</v>
      </c>
      <c r="C196" s="208">
        <f t="shared" si="23"/>
        <v>0.22382094749477097</v>
      </c>
      <c r="D196" s="208">
        <f t="shared" si="23"/>
        <v>-0.41139903210602302</v>
      </c>
      <c r="E196" s="208">
        <f t="shared" si="23"/>
        <v>-0.64881865988274412</v>
      </c>
      <c r="F196" s="208">
        <f t="shared" si="23"/>
        <v>-0.65249607091410933</v>
      </c>
      <c r="G196" s="208">
        <f t="shared" si="23"/>
        <v>-5.2763566920099245E-2</v>
      </c>
      <c r="H196" s="208">
        <f t="shared" si="23"/>
        <v>-0.39661403872465689</v>
      </c>
      <c r="I196" s="208">
        <f t="shared" si="23"/>
        <v>-0.38880101381023902</v>
      </c>
      <c r="J196" s="208">
        <f t="shared" si="23"/>
        <v>-0.60648764479934247</v>
      </c>
      <c r="K196" s="208">
        <f t="shared" si="23"/>
        <v>-1</v>
      </c>
      <c r="L196" s="208">
        <f>+L195/L194</f>
        <v>-1</v>
      </c>
      <c r="M196" s="208">
        <f>+M195/M194</f>
        <v>-1</v>
      </c>
      <c r="N196" s="208">
        <f>+N195/N194</f>
        <v>-0.33389378942077902</v>
      </c>
      <c r="O196" s="204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</row>
    <row r="197" spans="1:37" s="194" customFormat="1"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</row>
    <row r="198" spans="1:37" s="194" customFormat="1"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</row>
    <row r="199" spans="1:37" s="194" customFormat="1"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</row>
    <row r="200" spans="1:37" s="194" customFormat="1"/>
    <row r="201" spans="1:37" s="194" customFormat="1"/>
    <row r="202" spans="1:37" s="194" customFormat="1"/>
    <row r="203" spans="1:37" s="194" customFormat="1"/>
    <row r="204" spans="1:37" s="194" customFormat="1"/>
    <row r="205" spans="1:37" s="194" customFormat="1"/>
    <row r="206" spans="1:37" s="194" customFormat="1"/>
    <row r="207" spans="1:37" s="194" customFormat="1"/>
    <row r="208" spans="1:37" s="194" customFormat="1"/>
    <row r="209" spans="1:22" s="194" customFormat="1"/>
    <row r="210" spans="1:22" s="194" customFormat="1"/>
    <row r="211" spans="1:22" s="194" customFormat="1"/>
    <row r="212" spans="1:22" s="194" customFormat="1"/>
    <row r="213" spans="1:22" s="194" customFormat="1"/>
    <row r="214" spans="1:22" s="194" customFormat="1"/>
    <row r="215" spans="1:22" s="194" customFormat="1"/>
    <row r="216" spans="1:22" s="194" customFormat="1"/>
    <row r="217" spans="1:22" s="194" customFormat="1"/>
    <row r="218" spans="1:22" s="194" customFormat="1"/>
    <row r="219" spans="1:22" s="194" customFormat="1"/>
    <row r="220" spans="1:22" s="194" customFormat="1" ht="25.5" customHeight="1"/>
    <row r="221" spans="1:22" s="194" customFormat="1">
      <c r="A221" s="212" t="s">
        <v>218</v>
      </c>
      <c r="B221" s="198" t="s">
        <v>37</v>
      </c>
      <c r="C221" s="198" t="s">
        <v>38</v>
      </c>
      <c r="D221" s="198" t="s">
        <v>39</v>
      </c>
      <c r="E221" s="198" t="s">
        <v>40</v>
      </c>
      <c r="F221" s="198" t="s">
        <v>41</v>
      </c>
      <c r="G221" s="198" t="s">
        <v>30</v>
      </c>
      <c r="H221" s="198" t="s">
        <v>31</v>
      </c>
      <c r="I221" s="198" t="s">
        <v>32</v>
      </c>
      <c r="J221" s="198" t="s">
        <v>33</v>
      </c>
      <c r="K221" s="198" t="s">
        <v>34</v>
      </c>
      <c r="L221" s="198" t="s">
        <v>35</v>
      </c>
      <c r="M221" s="198" t="s">
        <v>36</v>
      </c>
      <c r="N221" s="198" t="s">
        <v>203</v>
      </c>
      <c r="O221" s="198" t="s">
        <v>204</v>
      </c>
    </row>
    <row r="222" spans="1:22" s="194" customFormat="1">
      <c r="A222" s="201" t="str">
        <f>+A190</f>
        <v>2015 Actual</v>
      </c>
      <c r="B222" s="202">
        <v>52972.800000000003</v>
      </c>
      <c r="C222" s="202">
        <v>58835.519999999997</v>
      </c>
      <c r="D222" s="202">
        <v>73031.039999999994</v>
      </c>
      <c r="E222" s="202">
        <v>63731</v>
      </c>
      <c r="F222" s="202">
        <v>60650.879999999997</v>
      </c>
      <c r="G222" s="202">
        <v>81319.199999999997</v>
      </c>
      <c r="H222" s="202">
        <v>57377.279999999999</v>
      </c>
      <c r="I222" s="202">
        <v>65367.839999999997</v>
      </c>
      <c r="J222" s="202">
        <v>62764</v>
      </c>
      <c r="K222" s="202"/>
      <c r="L222" s="202"/>
      <c r="M222" s="202"/>
      <c r="N222" s="202">
        <f>SUM(B222:M222)</f>
        <v>576049.55999999994</v>
      </c>
      <c r="O222" s="204"/>
      <c r="V222" s="218"/>
    </row>
    <row r="223" spans="1:22" s="194" customFormat="1">
      <c r="A223" s="201" t="str">
        <f>+A191</f>
        <v>2015 Target</v>
      </c>
      <c r="B223" s="202">
        <v>64389.776299736375</v>
      </c>
      <c r="C223" s="202">
        <v>64932.886270531824</v>
      </c>
      <c r="D223" s="202">
        <v>66864.567057598499</v>
      </c>
      <c r="E223" s="202">
        <v>68914.666099814407</v>
      </c>
      <c r="F223" s="202">
        <v>69638.931157616666</v>
      </c>
      <c r="G223" s="202">
        <v>71149.839745580713</v>
      </c>
      <c r="H223" s="202">
        <v>73003.099290937476</v>
      </c>
      <c r="I223" s="202">
        <v>74883.618381312277</v>
      </c>
      <c r="J223" s="202">
        <v>76898.117140841685</v>
      </c>
      <c r="K223" s="202">
        <v>79170.684254431588</v>
      </c>
      <c r="L223" s="202">
        <v>80904.263365620354</v>
      </c>
      <c r="M223" s="202">
        <v>82884.247066710377</v>
      </c>
      <c r="N223" s="202">
        <f>SUM(B223:J223)</f>
        <v>630675.5014439699</v>
      </c>
      <c r="O223" s="202">
        <f>SUM(B223:M223)</f>
        <v>873634.69613073231</v>
      </c>
    </row>
    <row r="224" spans="1:22" s="194" customFormat="1">
      <c r="A224" s="201" t="s">
        <v>208</v>
      </c>
      <c r="B224" s="202">
        <f t="shared" ref="B224:M224" si="24">+B222-B223</f>
        <v>-11416.976299736372</v>
      </c>
      <c r="C224" s="202">
        <f t="shared" si="24"/>
        <v>-6097.3662705318275</v>
      </c>
      <c r="D224" s="202">
        <f t="shared" si="24"/>
        <v>6166.4729424014949</v>
      </c>
      <c r="E224" s="202">
        <f t="shared" si="24"/>
        <v>-5183.6660998144071</v>
      </c>
      <c r="F224" s="202">
        <f t="shared" si="24"/>
        <v>-8988.0511576166682</v>
      </c>
      <c r="G224" s="202">
        <f t="shared" si="24"/>
        <v>10169.360254419284</v>
      </c>
      <c r="H224" s="202">
        <f t="shared" si="24"/>
        <v>-15625.819290937477</v>
      </c>
      <c r="I224" s="202">
        <f t="shared" si="24"/>
        <v>-9515.7783813122805</v>
      </c>
      <c r="J224" s="202">
        <f t="shared" si="24"/>
        <v>-14134.117140841685</v>
      </c>
      <c r="K224" s="202">
        <f t="shared" si="24"/>
        <v>-79170.684254431588</v>
      </c>
      <c r="L224" s="202">
        <f t="shared" si="24"/>
        <v>-80904.263365620354</v>
      </c>
      <c r="M224" s="202">
        <f t="shared" si="24"/>
        <v>-82884.247066710377</v>
      </c>
      <c r="N224" s="202">
        <f>+N222-N223</f>
        <v>-54625.941443969961</v>
      </c>
      <c r="O224" s="204"/>
    </row>
    <row r="225" spans="1:15" s="194" customFormat="1" ht="13.8" thickBot="1">
      <c r="A225" s="206" t="s">
        <v>209</v>
      </c>
      <c r="B225" s="207">
        <f t="shared" ref="B225:N225" si="25">+B224/B223</f>
        <v>-0.17731038925480963</v>
      </c>
      <c r="C225" s="207">
        <f t="shared" si="25"/>
        <v>-9.3902591132761115E-2</v>
      </c>
      <c r="D225" s="207">
        <f t="shared" si="25"/>
        <v>9.2223328644146757E-2</v>
      </c>
      <c r="E225" s="207">
        <f t="shared" si="25"/>
        <v>-7.521862026156384E-2</v>
      </c>
      <c r="F225" s="207">
        <f t="shared" si="25"/>
        <v>-0.12906647198926188</v>
      </c>
      <c r="G225" s="207">
        <f t="shared" si="25"/>
        <v>0.14292878649879076</v>
      </c>
      <c r="H225" s="207">
        <f t="shared" si="25"/>
        <v>-0.21404323162588318</v>
      </c>
      <c r="I225" s="207">
        <f t="shared" si="25"/>
        <v>-0.12707423315013058</v>
      </c>
      <c r="J225" s="207">
        <f t="shared" si="25"/>
        <v>-0.18380316276085848</v>
      </c>
      <c r="K225" s="207">
        <f t="shared" si="25"/>
        <v>-1</v>
      </c>
      <c r="L225" s="207">
        <f t="shared" si="25"/>
        <v>-1</v>
      </c>
      <c r="M225" s="207">
        <f t="shared" si="25"/>
        <v>-1</v>
      </c>
      <c r="N225" s="207">
        <f t="shared" si="25"/>
        <v>-8.6614972864651543E-2</v>
      </c>
      <c r="O225" s="204"/>
    </row>
    <row r="226" spans="1:15" s="194" customFormat="1">
      <c r="A226" s="201" t="str">
        <f>+A194</f>
        <v>2014 Actual</v>
      </c>
      <c r="B226" s="202">
        <v>50383.68</v>
      </c>
      <c r="C226" s="202">
        <v>61811.519999999997</v>
      </c>
      <c r="D226" s="202">
        <v>58329.599999999999</v>
      </c>
      <c r="E226" s="202">
        <v>60576.480000000003</v>
      </c>
      <c r="F226" s="202">
        <v>58404</v>
      </c>
      <c r="G226" s="202">
        <v>58776</v>
      </c>
      <c r="H226" s="202">
        <v>62079.360000000001</v>
      </c>
      <c r="I226" s="202">
        <v>60903.839999999997</v>
      </c>
      <c r="J226" s="202">
        <v>64817.279999999999</v>
      </c>
      <c r="K226" s="202">
        <v>74295.839999999997</v>
      </c>
      <c r="L226" s="202">
        <v>61513.919999999998</v>
      </c>
      <c r="M226" s="202">
        <v>66885.600000000006</v>
      </c>
      <c r="N226" s="202">
        <f>SUM(B226:J226)</f>
        <v>536081.76</v>
      </c>
      <c r="O226" s="202">
        <f>SUM(B226:M226)</f>
        <v>738777.12</v>
      </c>
    </row>
    <row r="227" spans="1:15" s="194" customFormat="1">
      <c r="A227" s="201" t="str">
        <f>+A195</f>
        <v>Variance to 2014 ($)</v>
      </c>
      <c r="B227" s="202">
        <f t="shared" ref="B227:M227" si="26">+B222-B226</f>
        <v>2589.1200000000026</v>
      </c>
      <c r="C227" s="202">
        <f t="shared" si="26"/>
        <v>-2976</v>
      </c>
      <c r="D227" s="202">
        <f t="shared" si="26"/>
        <v>14701.439999999995</v>
      </c>
      <c r="E227" s="202">
        <f t="shared" si="26"/>
        <v>3154.5199999999968</v>
      </c>
      <c r="F227" s="202">
        <f t="shared" si="26"/>
        <v>2246.8799999999974</v>
      </c>
      <c r="G227" s="202">
        <f t="shared" si="26"/>
        <v>22543.199999999997</v>
      </c>
      <c r="H227" s="202">
        <f t="shared" si="26"/>
        <v>-4702.0800000000017</v>
      </c>
      <c r="I227" s="202">
        <f t="shared" si="26"/>
        <v>4464</v>
      </c>
      <c r="J227" s="202">
        <f t="shared" si="26"/>
        <v>-2053.2799999999988</v>
      </c>
      <c r="K227" s="202">
        <f t="shared" si="26"/>
        <v>-74295.839999999997</v>
      </c>
      <c r="L227" s="202">
        <f t="shared" si="26"/>
        <v>-61513.919999999998</v>
      </c>
      <c r="M227" s="202">
        <f t="shared" si="26"/>
        <v>-66885.600000000006</v>
      </c>
      <c r="N227" s="202">
        <f>+N222-N226</f>
        <v>39967.79999999993</v>
      </c>
      <c r="O227" s="204"/>
    </row>
    <row r="228" spans="1:15" s="194" customFormat="1">
      <c r="A228" s="201" t="str">
        <f>+A196</f>
        <v>Variance to 2014 (%)</v>
      </c>
      <c r="B228" s="208">
        <f t="shared" ref="B228:M228" si="27">+B227/B226</f>
        <v>5.1388068517424744E-2</v>
      </c>
      <c r="C228" s="208">
        <f t="shared" si="27"/>
        <v>-4.8146364949446317E-2</v>
      </c>
      <c r="D228" s="208">
        <f t="shared" si="27"/>
        <v>0.25204081632653053</v>
      </c>
      <c r="E228" s="208">
        <f t="shared" si="27"/>
        <v>5.207499676442072E-2</v>
      </c>
      <c r="F228" s="208">
        <f t="shared" si="27"/>
        <v>3.8471337579617793E-2</v>
      </c>
      <c r="G228" s="208">
        <f t="shared" si="27"/>
        <v>0.38354430379746829</v>
      </c>
      <c r="H228" s="208">
        <f t="shared" si="27"/>
        <v>-7.5743048897411347E-2</v>
      </c>
      <c r="I228" s="208">
        <f t="shared" si="27"/>
        <v>7.3295870999267043E-2</v>
      </c>
      <c r="J228" s="208">
        <f t="shared" si="27"/>
        <v>-3.1677972293808053E-2</v>
      </c>
      <c r="K228" s="208">
        <f t="shared" si="27"/>
        <v>-1</v>
      </c>
      <c r="L228" s="208">
        <f t="shared" si="27"/>
        <v>-1</v>
      </c>
      <c r="M228" s="208">
        <f t="shared" si="27"/>
        <v>-1</v>
      </c>
      <c r="N228" s="208">
        <f>+N227/N226</f>
        <v>7.4555418561526754E-2</v>
      </c>
      <c r="O228" s="204"/>
    </row>
    <row r="229" spans="1:15" s="194" customFormat="1"/>
    <row r="230" spans="1:15" s="194" customFormat="1"/>
    <row r="231" spans="1:15" s="194" customFormat="1"/>
    <row r="232" spans="1:15" s="194" customFormat="1"/>
    <row r="233" spans="1:15" s="194" customFormat="1"/>
    <row r="234" spans="1:15" s="194" customFormat="1"/>
    <row r="235" spans="1:15" s="194" customFormat="1"/>
    <row r="236" spans="1:15" s="194" customFormat="1"/>
    <row r="237" spans="1:15" s="194" customFormat="1"/>
    <row r="238" spans="1:15" s="194" customFormat="1"/>
    <row r="239" spans="1:15" s="194" customFormat="1"/>
    <row r="240" spans="1:15" s="194" customFormat="1"/>
    <row r="241" spans="1:22" s="194" customFormat="1"/>
    <row r="242" spans="1:22" s="194" customFormat="1"/>
    <row r="243" spans="1:22" s="194" customFormat="1"/>
    <row r="244" spans="1:22" s="194" customFormat="1"/>
    <row r="245" spans="1:22" s="194" customFormat="1"/>
    <row r="246" spans="1:22" s="194" customFormat="1"/>
    <row r="247" spans="1:22" s="194" customFormat="1"/>
    <row r="248" spans="1:22" s="194" customFormat="1"/>
    <row r="249" spans="1:22" s="194" customFormat="1"/>
    <row r="250" spans="1:22" s="194" customFormat="1" ht="25.5" customHeight="1"/>
    <row r="251" spans="1:22" s="194" customFormat="1">
      <c r="A251" s="212" t="s">
        <v>219</v>
      </c>
      <c r="B251" s="198" t="s">
        <v>37</v>
      </c>
      <c r="C251" s="198" t="s">
        <v>38</v>
      </c>
      <c r="D251" s="198" t="s">
        <v>39</v>
      </c>
      <c r="E251" s="198" t="s">
        <v>40</v>
      </c>
      <c r="F251" s="198" t="s">
        <v>41</v>
      </c>
      <c r="G251" s="198" t="s">
        <v>30</v>
      </c>
      <c r="H251" s="198" t="s">
        <v>31</v>
      </c>
      <c r="I251" s="198" t="s">
        <v>32</v>
      </c>
      <c r="J251" s="198" t="s">
        <v>33</v>
      </c>
      <c r="K251" s="198" t="s">
        <v>34</v>
      </c>
      <c r="L251" s="198" t="s">
        <v>35</v>
      </c>
      <c r="M251" s="198" t="s">
        <v>36</v>
      </c>
      <c r="N251" s="198" t="s">
        <v>203</v>
      </c>
      <c r="O251" s="198" t="s">
        <v>204</v>
      </c>
      <c r="P251" s="219"/>
      <c r="V251" s="218"/>
    </row>
    <row r="252" spans="1:22" s="194" customFormat="1">
      <c r="A252" s="201" t="str">
        <f>+A222</f>
        <v>2015 Actual</v>
      </c>
      <c r="B252" s="202">
        <v>1246309.46</v>
      </c>
      <c r="C252" s="202">
        <v>1314781</v>
      </c>
      <c r="D252" s="202">
        <v>1516044.5</v>
      </c>
      <c r="E252" s="202">
        <v>1450800</v>
      </c>
      <c r="F252" s="202">
        <v>1445725.92</v>
      </c>
      <c r="G252" s="202">
        <v>1641755.04</v>
      </c>
      <c r="H252" s="202">
        <v>1510200.96</v>
      </c>
      <c r="I252" s="202">
        <v>1735513.92</v>
      </c>
      <c r="J252" s="202">
        <v>1442556</v>
      </c>
      <c r="K252" s="202"/>
      <c r="L252" s="202"/>
      <c r="M252" s="202"/>
      <c r="N252" s="202">
        <f>SUM(B252:M252)</f>
        <v>13303686.799999999</v>
      </c>
      <c r="O252" s="204"/>
      <c r="P252" s="219"/>
    </row>
    <row r="253" spans="1:22" s="194" customFormat="1">
      <c r="A253" s="201" t="str">
        <f>+A223</f>
        <v>2015 Target</v>
      </c>
      <c r="B253" s="202">
        <v>1263326.8800000001</v>
      </c>
      <c r="C253" s="202">
        <v>1312549.9200000002</v>
      </c>
      <c r="D253" s="202">
        <v>1370462.8800000001</v>
      </c>
      <c r="E253" s="202">
        <v>1382218.08</v>
      </c>
      <c r="F253" s="202">
        <v>1388809.9200000002</v>
      </c>
      <c r="G253" s="202">
        <v>1436991.36</v>
      </c>
      <c r="H253" s="202">
        <v>1539574.08</v>
      </c>
      <c r="I253" s="202">
        <v>1582488</v>
      </c>
      <c r="J253" s="202">
        <v>1524961.9200000002</v>
      </c>
      <c r="K253" s="202">
        <v>1504427.52</v>
      </c>
      <c r="L253" s="202">
        <v>1367620.8</v>
      </c>
      <c r="M253" s="202">
        <v>1331402.8800000001</v>
      </c>
      <c r="N253" s="202">
        <f>SUM(B253:J253)</f>
        <v>12801383.040000001</v>
      </c>
      <c r="O253" s="202">
        <f>SUM(B253:M253)</f>
        <v>17004834.240000002</v>
      </c>
      <c r="P253" s="219"/>
    </row>
    <row r="254" spans="1:22" s="194" customFormat="1">
      <c r="A254" s="201" t="s">
        <v>208</v>
      </c>
      <c r="B254" s="202">
        <f t="shared" ref="B254:M254" si="28">+B252-B253</f>
        <v>-17017.420000000158</v>
      </c>
      <c r="C254" s="202">
        <f t="shared" si="28"/>
        <v>2231.0799999998417</v>
      </c>
      <c r="D254" s="202">
        <f t="shared" si="28"/>
        <v>145581.61999999988</v>
      </c>
      <c r="E254" s="202">
        <f t="shared" si="28"/>
        <v>68581.919999999925</v>
      </c>
      <c r="F254" s="202">
        <f t="shared" si="28"/>
        <v>56915.999999999767</v>
      </c>
      <c r="G254" s="202">
        <f t="shared" si="28"/>
        <v>204763.67999999993</v>
      </c>
      <c r="H254" s="202">
        <f t="shared" si="28"/>
        <v>-29373.120000000112</v>
      </c>
      <c r="I254" s="202">
        <f t="shared" si="28"/>
        <v>153025.91999999993</v>
      </c>
      <c r="J254" s="202">
        <f t="shared" si="28"/>
        <v>-82405.920000000158</v>
      </c>
      <c r="K254" s="202">
        <f t="shared" si="28"/>
        <v>-1504427.52</v>
      </c>
      <c r="L254" s="202">
        <f t="shared" si="28"/>
        <v>-1367620.8</v>
      </c>
      <c r="M254" s="202">
        <f t="shared" si="28"/>
        <v>-1331402.8800000001</v>
      </c>
      <c r="N254" s="202">
        <f>+N252-N253</f>
        <v>502303.75999999791</v>
      </c>
      <c r="O254" s="204"/>
    </row>
    <row r="255" spans="1:22" s="194" customFormat="1" ht="13.8" thickBot="1">
      <c r="A255" s="206" t="s">
        <v>209</v>
      </c>
      <c r="B255" s="207">
        <f t="shared" ref="B255:N255" si="29">+B254/B253</f>
        <v>-1.3470322106975319E-2</v>
      </c>
      <c r="C255" s="207">
        <f t="shared" si="29"/>
        <v>1.6998058252899375E-3</v>
      </c>
      <c r="D255" s="207">
        <f t="shared" si="29"/>
        <v>0.10622806507535605</v>
      </c>
      <c r="E255" s="207">
        <f t="shared" si="29"/>
        <v>4.9617293386872728E-2</v>
      </c>
      <c r="F255" s="207">
        <f t="shared" si="29"/>
        <v>4.0981850129641756E-2</v>
      </c>
      <c r="G255" s="207">
        <f t="shared" si="29"/>
        <v>0.14249471896615989</v>
      </c>
      <c r="H255" s="207">
        <f t="shared" si="29"/>
        <v>-1.9078731177391679E-2</v>
      </c>
      <c r="I255" s="207">
        <f t="shared" si="29"/>
        <v>9.6699576868829296E-2</v>
      </c>
      <c r="J255" s="207">
        <f t="shared" si="29"/>
        <v>-5.4038018208349851E-2</v>
      </c>
      <c r="K255" s="207">
        <f t="shared" si="29"/>
        <v>-1</v>
      </c>
      <c r="L255" s="207">
        <f t="shared" si="29"/>
        <v>-1</v>
      </c>
      <c r="M255" s="207">
        <f t="shared" si="29"/>
        <v>-1</v>
      </c>
      <c r="N255" s="207">
        <f t="shared" si="29"/>
        <v>3.9238241557999494E-2</v>
      </c>
      <c r="O255" s="204"/>
    </row>
    <row r="256" spans="1:22" s="194" customFormat="1">
      <c r="A256" s="201" t="str">
        <f>+A226</f>
        <v>2014 Actual</v>
      </c>
      <c r="B256" s="202">
        <v>1343753.28</v>
      </c>
      <c r="C256" s="202">
        <v>1359168.96</v>
      </c>
      <c r="D256" s="202">
        <v>1466719.88</v>
      </c>
      <c r="E256" s="202">
        <v>1458745.92</v>
      </c>
      <c r="F256" s="202">
        <v>1479369.28</v>
      </c>
      <c r="G256" s="202">
        <v>1585865.76</v>
      </c>
      <c r="H256" s="202">
        <v>1600418</v>
      </c>
      <c r="I256" s="202">
        <v>1567965.12</v>
      </c>
      <c r="J256" s="202">
        <v>1553963.04</v>
      </c>
      <c r="K256" s="202">
        <v>1453314.72</v>
      </c>
      <c r="L256" s="202">
        <v>1400981.76</v>
      </c>
      <c r="M256" s="202">
        <v>1383676.32</v>
      </c>
      <c r="N256" s="202">
        <f>SUM(B256:J256)</f>
        <v>13415969.239999998</v>
      </c>
      <c r="O256" s="202">
        <f>SUM(B256:M256)</f>
        <v>17653942.039999999</v>
      </c>
    </row>
    <row r="257" spans="1:15" s="194" customFormat="1">
      <c r="A257" s="201" t="str">
        <f>+A227</f>
        <v>Variance to 2014 ($)</v>
      </c>
      <c r="B257" s="202">
        <f t="shared" ref="B257:M257" si="30">+B252-B256</f>
        <v>-97443.820000000065</v>
      </c>
      <c r="C257" s="202">
        <f t="shared" si="30"/>
        <v>-44387.959999999963</v>
      </c>
      <c r="D257" s="202">
        <f t="shared" si="30"/>
        <v>49324.620000000112</v>
      </c>
      <c r="E257" s="202">
        <f t="shared" si="30"/>
        <v>-7945.9199999999255</v>
      </c>
      <c r="F257" s="202">
        <f t="shared" si="30"/>
        <v>-33643.360000000102</v>
      </c>
      <c r="G257" s="202">
        <f t="shared" si="30"/>
        <v>55889.280000000028</v>
      </c>
      <c r="H257" s="202">
        <f t="shared" si="30"/>
        <v>-90217.040000000037</v>
      </c>
      <c r="I257" s="202">
        <f t="shared" si="30"/>
        <v>167548.79999999981</v>
      </c>
      <c r="J257" s="202">
        <f t="shared" si="30"/>
        <v>-111407.04000000004</v>
      </c>
      <c r="K257" s="202">
        <f t="shared" si="30"/>
        <v>-1453314.72</v>
      </c>
      <c r="L257" s="202">
        <f t="shared" si="30"/>
        <v>-1400981.76</v>
      </c>
      <c r="M257" s="202">
        <f t="shared" si="30"/>
        <v>-1383676.32</v>
      </c>
      <c r="N257" s="202">
        <f>+N252-N256</f>
        <v>-112282.43999999948</v>
      </c>
      <c r="O257" s="204"/>
    </row>
    <row r="258" spans="1:15" s="194" customFormat="1">
      <c r="A258" s="201" t="str">
        <f>+A228</f>
        <v>Variance to 2014 (%)</v>
      </c>
      <c r="B258" s="208">
        <f t="shared" ref="B258:M258" si="31">+B257/B256</f>
        <v>-7.2516154155917723E-2</v>
      </c>
      <c r="C258" s="208">
        <f t="shared" si="31"/>
        <v>-3.2658161940366831E-2</v>
      </c>
      <c r="D258" s="208">
        <f t="shared" si="31"/>
        <v>3.3629202598658522E-2</v>
      </c>
      <c r="E258" s="208">
        <f t="shared" si="31"/>
        <v>-5.4470897851765206E-3</v>
      </c>
      <c r="F258" s="208">
        <f t="shared" si="31"/>
        <v>-2.2741691648484212E-2</v>
      </c>
      <c r="G258" s="208">
        <f t="shared" si="31"/>
        <v>3.5242125411674208E-2</v>
      </c>
      <c r="H258" s="208">
        <f t="shared" si="31"/>
        <v>-5.6370923096341105E-2</v>
      </c>
      <c r="I258" s="208">
        <f t="shared" si="31"/>
        <v>0.10685747907453438</v>
      </c>
      <c r="J258" s="208">
        <f t="shared" si="31"/>
        <v>-7.1692207042453229E-2</v>
      </c>
      <c r="K258" s="208">
        <f t="shared" si="31"/>
        <v>-1</v>
      </c>
      <c r="L258" s="208">
        <f t="shared" si="31"/>
        <v>-1</v>
      </c>
      <c r="M258" s="208">
        <f t="shared" si="31"/>
        <v>-1</v>
      </c>
      <c r="N258" s="208">
        <f>+N257/N256</f>
        <v>-8.3693125700696289E-3</v>
      </c>
      <c r="O258" s="204"/>
    </row>
  </sheetData>
  <mergeCells count="1">
    <mergeCell ref="A4:O4"/>
  </mergeCells>
  <printOptions horizontalCentered="1"/>
  <pageMargins left="0.38" right="0.25" top="0.56000000000000005" bottom="0.75" header="0.5" footer="0.45"/>
  <pageSetup scale="48" fitToHeight="3" orientation="portrait" r:id="rId1"/>
  <headerFooter alignWithMargins="0"/>
  <rowBreaks count="2" manualBreakCount="2">
    <brk id="103" max="13" man="1"/>
    <brk id="19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</sheetPr>
  <dimension ref="A1:Z259"/>
  <sheetViews>
    <sheetView zoomScale="80" zoomScaleNormal="80" workbookViewId="0">
      <selection activeCell="A2" sqref="A2"/>
    </sheetView>
  </sheetViews>
  <sheetFormatPr defaultRowHeight="13.2"/>
  <cols>
    <col min="1" max="1" width="24" style="129" customWidth="1"/>
    <col min="2" max="2" width="12.88671875" style="129" bestFit="1" customWidth="1"/>
    <col min="3" max="9" width="12.6640625" style="129" bestFit="1" customWidth="1"/>
    <col min="10" max="10" width="13.44140625" style="129" bestFit="1" customWidth="1"/>
    <col min="11" max="13" width="13.33203125" style="129" bestFit="1" customWidth="1"/>
    <col min="14" max="14" width="13.88671875" style="129" bestFit="1" customWidth="1"/>
    <col min="15" max="15" width="14.33203125" style="129" customWidth="1"/>
    <col min="16" max="16" width="13" style="129" customWidth="1"/>
    <col min="17" max="17" width="11.33203125" style="129" bestFit="1" customWidth="1"/>
    <col min="18" max="18" width="15.5546875" style="129" customWidth="1"/>
    <col min="19" max="20" width="12.5546875" style="129" customWidth="1"/>
    <col min="21" max="21" width="20" style="129" customWidth="1"/>
    <col min="22" max="22" width="12.5546875" style="129" customWidth="1"/>
    <col min="23" max="23" width="13.109375" style="129" customWidth="1"/>
    <col min="24" max="24" width="19.44140625" style="129" bestFit="1" customWidth="1"/>
    <col min="25" max="25" width="11.33203125" style="129" bestFit="1" customWidth="1"/>
    <col min="26" max="256" width="9.109375" style="129"/>
    <col min="257" max="257" width="24" style="129" customWidth="1"/>
    <col min="258" max="258" width="12.88671875" style="129" bestFit="1" customWidth="1"/>
    <col min="259" max="265" width="12.6640625" style="129" bestFit="1" customWidth="1"/>
    <col min="266" max="266" width="13.44140625" style="129" bestFit="1" customWidth="1"/>
    <col min="267" max="269" width="13.33203125" style="129" bestFit="1" customWidth="1"/>
    <col min="270" max="270" width="13.88671875" style="129" bestFit="1" customWidth="1"/>
    <col min="271" max="271" width="14.33203125" style="129" customWidth="1"/>
    <col min="272" max="272" width="13" style="129" customWidth="1"/>
    <col min="273" max="273" width="11.33203125" style="129" bestFit="1" customWidth="1"/>
    <col min="274" max="274" width="15.5546875" style="129" customWidth="1"/>
    <col min="275" max="276" width="12.5546875" style="129" customWidth="1"/>
    <col min="277" max="277" width="20" style="129" customWidth="1"/>
    <col min="278" max="278" width="12.5546875" style="129" customWidth="1"/>
    <col min="279" max="279" width="13.109375" style="129" customWidth="1"/>
    <col min="280" max="280" width="19.44140625" style="129" bestFit="1" customWidth="1"/>
    <col min="281" max="281" width="11.33203125" style="129" bestFit="1" customWidth="1"/>
    <col min="282" max="512" width="9.109375" style="129"/>
    <col min="513" max="513" width="24" style="129" customWidth="1"/>
    <col min="514" max="514" width="12.88671875" style="129" bestFit="1" customWidth="1"/>
    <col min="515" max="521" width="12.6640625" style="129" bestFit="1" customWidth="1"/>
    <col min="522" max="522" width="13.44140625" style="129" bestFit="1" customWidth="1"/>
    <col min="523" max="525" width="13.33203125" style="129" bestFit="1" customWidth="1"/>
    <col min="526" max="526" width="13.88671875" style="129" bestFit="1" customWidth="1"/>
    <col min="527" max="527" width="14.33203125" style="129" customWidth="1"/>
    <col min="528" max="528" width="13" style="129" customWidth="1"/>
    <col min="529" max="529" width="11.33203125" style="129" bestFit="1" customWidth="1"/>
    <col min="530" max="530" width="15.5546875" style="129" customWidth="1"/>
    <col min="531" max="532" width="12.5546875" style="129" customWidth="1"/>
    <col min="533" max="533" width="20" style="129" customWidth="1"/>
    <col min="534" max="534" width="12.5546875" style="129" customWidth="1"/>
    <col min="535" max="535" width="13.109375" style="129" customWidth="1"/>
    <col min="536" max="536" width="19.44140625" style="129" bestFit="1" customWidth="1"/>
    <col min="537" max="537" width="11.33203125" style="129" bestFit="1" customWidth="1"/>
    <col min="538" max="768" width="9.109375" style="129"/>
    <col min="769" max="769" width="24" style="129" customWidth="1"/>
    <col min="770" max="770" width="12.88671875" style="129" bestFit="1" customWidth="1"/>
    <col min="771" max="777" width="12.6640625" style="129" bestFit="1" customWidth="1"/>
    <col min="778" max="778" width="13.44140625" style="129" bestFit="1" customWidth="1"/>
    <col min="779" max="781" width="13.33203125" style="129" bestFit="1" customWidth="1"/>
    <col min="782" max="782" width="13.88671875" style="129" bestFit="1" customWidth="1"/>
    <col min="783" max="783" width="14.33203125" style="129" customWidth="1"/>
    <col min="784" max="784" width="13" style="129" customWidth="1"/>
    <col min="785" max="785" width="11.33203125" style="129" bestFit="1" customWidth="1"/>
    <col min="786" max="786" width="15.5546875" style="129" customWidth="1"/>
    <col min="787" max="788" width="12.5546875" style="129" customWidth="1"/>
    <col min="789" max="789" width="20" style="129" customWidth="1"/>
    <col min="790" max="790" width="12.5546875" style="129" customWidth="1"/>
    <col min="791" max="791" width="13.109375" style="129" customWidth="1"/>
    <col min="792" max="792" width="19.44140625" style="129" bestFit="1" customWidth="1"/>
    <col min="793" max="793" width="11.33203125" style="129" bestFit="1" customWidth="1"/>
    <col min="794" max="1024" width="9.109375" style="129"/>
    <col min="1025" max="1025" width="24" style="129" customWidth="1"/>
    <col min="1026" max="1026" width="12.88671875" style="129" bestFit="1" customWidth="1"/>
    <col min="1027" max="1033" width="12.6640625" style="129" bestFit="1" customWidth="1"/>
    <col min="1034" max="1034" width="13.44140625" style="129" bestFit="1" customWidth="1"/>
    <col min="1035" max="1037" width="13.33203125" style="129" bestFit="1" customWidth="1"/>
    <col min="1038" max="1038" width="13.88671875" style="129" bestFit="1" customWidth="1"/>
    <col min="1039" max="1039" width="14.33203125" style="129" customWidth="1"/>
    <col min="1040" max="1040" width="13" style="129" customWidth="1"/>
    <col min="1041" max="1041" width="11.33203125" style="129" bestFit="1" customWidth="1"/>
    <col min="1042" max="1042" width="15.5546875" style="129" customWidth="1"/>
    <col min="1043" max="1044" width="12.5546875" style="129" customWidth="1"/>
    <col min="1045" max="1045" width="20" style="129" customWidth="1"/>
    <col min="1046" max="1046" width="12.5546875" style="129" customWidth="1"/>
    <col min="1047" max="1047" width="13.109375" style="129" customWidth="1"/>
    <col min="1048" max="1048" width="19.44140625" style="129" bestFit="1" customWidth="1"/>
    <col min="1049" max="1049" width="11.33203125" style="129" bestFit="1" customWidth="1"/>
    <col min="1050" max="1280" width="9.109375" style="129"/>
    <col min="1281" max="1281" width="24" style="129" customWidth="1"/>
    <col min="1282" max="1282" width="12.88671875" style="129" bestFit="1" customWidth="1"/>
    <col min="1283" max="1289" width="12.6640625" style="129" bestFit="1" customWidth="1"/>
    <col min="1290" max="1290" width="13.44140625" style="129" bestFit="1" customWidth="1"/>
    <col min="1291" max="1293" width="13.33203125" style="129" bestFit="1" customWidth="1"/>
    <col min="1294" max="1294" width="13.88671875" style="129" bestFit="1" customWidth="1"/>
    <col min="1295" max="1295" width="14.33203125" style="129" customWidth="1"/>
    <col min="1296" max="1296" width="13" style="129" customWidth="1"/>
    <col min="1297" max="1297" width="11.33203125" style="129" bestFit="1" customWidth="1"/>
    <col min="1298" max="1298" width="15.5546875" style="129" customWidth="1"/>
    <col min="1299" max="1300" width="12.5546875" style="129" customWidth="1"/>
    <col min="1301" max="1301" width="20" style="129" customWidth="1"/>
    <col min="1302" max="1302" width="12.5546875" style="129" customWidth="1"/>
    <col min="1303" max="1303" width="13.109375" style="129" customWidth="1"/>
    <col min="1304" max="1304" width="19.44140625" style="129" bestFit="1" customWidth="1"/>
    <col min="1305" max="1305" width="11.33203125" style="129" bestFit="1" customWidth="1"/>
    <col min="1306" max="1536" width="9.109375" style="129"/>
    <col min="1537" max="1537" width="24" style="129" customWidth="1"/>
    <col min="1538" max="1538" width="12.88671875" style="129" bestFit="1" customWidth="1"/>
    <col min="1539" max="1545" width="12.6640625" style="129" bestFit="1" customWidth="1"/>
    <col min="1546" max="1546" width="13.44140625" style="129" bestFit="1" customWidth="1"/>
    <col min="1547" max="1549" width="13.33203125" style="129" bestFit="1" customWidth="1"/>
    <col min="1550" max="1550" width="13.88671875" style="129" bestFit="1" customWidth="1"/>
    <col min="1551" max="1551" width="14.33203125" style="129" customWidth="1"/>
    <col min="1552" max="1552" width="13" style="129" customWidth="1"/>
    <col min="1553" max="1553" width="11.33203125" style="129" bestFit="1" customWidth="1"/>
    <col min="1554" max="1554" width="15.5546875" style="129" customWidth="1"/>
    <col min="1555" max="1556" width="12.5546875" style="129" customWidth="1"/>
    <col min="1557" max="1557" width="20" style="129" customWidth="1"/>
    <col min="1558" max="1558" width="12.5546875" style="129" customWidth="1"/>
    <col min="1559" max="1559" width="13.109375" style="129" customWidth="1"/>
    <col min="1560" max="1560" width="19.44140625" style="129" bestFit="1" customWidth="1"/>
    <col min="1561" max="1561" width="11.33203125" style="129" bestFit="1" customWidth="1"/>
    <col min="1562" max="1792" width="9.109375" style="129"/>
    <col min="1793" max="1793" width="24" style="129" customWidth="1"/>
    <col min="1794" max="1794" width="12.88671875" style="129" bestFit="1" customWidth="1"/>
    <col min="1795" max="1801" width="12.6640625" style="129" bestFit="1" customWidth="1"/>
    <col min="1802" max="1802" width="13.44140625" style="129" bestFit="1" customWidth="1"/>
    <col min="1803" max="1805" width="13.33203125" style="129" bestFit="1" customWidth="1"/>
    <col min="1806" max="1806" width="13.88671875" style="129" bestFit="1" customWidth="1"/>
    <col min="1807" max="1807" width="14.33203125" style="129" customWidth="1"/>
    <col min="1808" max="1808" width="13" style="129" customWidth="1"/>
    <col min="1809" max="1809" width="11.33203125" style="129" bestFit="1" customWidth="1"/>
    <col min="1810" max="1810" width="15.5546875" style="129" customWidth="1"/>
    <col min="1811" max="1812" width="12.5546875" style="129" customWidth="1"/>
    <col min="1813" max="1813" width="20" style="129" customWidth="1"/>
    <col min="1814" max="1814" width="12.5546875" style="129" customWidth="1"/>
    <col min="1815" max="1815" width="13.109375" style="129" customWidth="1"/>
    <col min="1816" max="1816" width="19.44140625" style="129" bestFit="1" customWidth="1"/>
    <col min="1817" max="1817" width="11.33203125" style="129" bestFit="1" customWidth="1"/>
    <col min="1818" max="2048" width="9.109375" style="129"/>
    <col min="2049" max="2049" width="24" style="129" customWidth="1"/>
    <col min="2050" max="2050" width="12.88671875" style="129" bestFit="1" customWidth="1"/>
    <col min="2051" max="2057" width="12.6640625" style="129" bestFit="1" customWidth="1"/>
    <col min="2058" max="2058" width="13.44140625" style="129" bestFit="1" customWidth="1"/>
    <col min="2059" max="2061" width="13.33203125" style="129" bestFit="1" customWidth="1"/>
    <col min="2062" max="2062" width="13.88671875" style="129" bestFit="1" customWidth="1"/>
    <col min="2063" max="2063" width="14.33203125" style="129" customWidth="1"/>
    <col min="2064" max="2064" width="13" style="129" customWidth="1"/>
    <col min="2065" max="2065" width="11.33203125" style="129" bestFit="1" customWidth="1"/>
    <col min="2066" max="2066" width="15.5546875" style="129" customWidth="1"/>
    <col min="2067" max="2068" width="12.5546875" style="129" customWidth="1"/>
    <col min="2069" max="2069" width="20" style="129" customWidth="1"/>
    <col min="2070" max="2070" width="12.5546875" style="129" customWidth="1"/>
    <col min="2071" max="2071" width="13.109375" style="129" customWidth="1"/>
    <col min="2072" max="2072" width="19.44140625" style="129" bestFit="1" customWidth="1"/>
    <col min="2073" max="2073" width="11.33203125" style="129" bestFit="1" customWidth="1"/>
    <col min="2074" max="2304" width="9.109375" style="129"/>
    <col min="2305" max="2305" width="24" style="129" customWidth="1"/>
    <col min="2306" max="2306" width="12.88671875" style="129" bestFit="1" customWidth="1"/>
    <col min="2307" max="2313" width="12.6640625" style="129" bestFit="1" customWidth="1"/>
    <col min="2314" max="2314" width="13.44140625" style="129" bestFit="1" customWidth="1"/>
    <col min="2315" max="2317" width="13.33203125" style="129" bestFit="1" customWidth="1"/>
    <col min="2318" max="2318" width="13.88671875" style="129" bestFit="1" customWidth="1"/>
    <col min="2319" max="2319" width="14.33203125" style="129" customWidth="1"/>
    <col min="2320" max="2320" width="13" style="129" customWidth="1"/>
    <col min="2321" max="2321" width="11.33203125" style="129" bestFit="1" customWidth="1"/>
    <col min="2322" max="2322" width="15.5546875" style="129" customWidth="1"/>
    <col min="2323" max="2324" width="12.5546875" style="129" customWidth="1"/>
    <col min="2325" max="2325" width="20" style="129" customWidth="1"/>
    <col min="2326" max="2326" width="12.5546875" style="129" customWidth="1"/>
    <col min="2327" max="2327" width="13.109375" style="129" customWidth="1"/>
    <col min="2328" max="2328" width="19.44140625" style="129" bestFit="1" customWidth="1"/>
    <col min="2329" max="2329" width="11.33203125" style="129" bestFit="1" customWidth="1"/>
    <col min="2330" max="2560" width="9.109375" style="129"/>
    <col min="2561" max="2561" width="24" style="129" customWidth="1"/>
    <col min="2562" max="2562" width="12.88671875" style="129" bestFit="1" customWidth="1"/>
    <col min="2563" max="2569" width="12.6640625" style="129" bestFit="1" customWidth="1"/>
    <col min="2570" max="2570" width="13.44140625" style="129" bestFit="1" customWidth="1"/>
    <col min="2571" max="2573" width="13.33203125" style="129" bestFit="1" customWidth="1"/>
    <col min="2574" max="2574" width="13.88671875" style="129" bestFit="1" customWidth="1"/>
    <col min="2575" max="2575" width="14.33203125" style="129" customWidth="1"/>
    <col min="2576" max="2576" width="13" style="129" customWidth="1"/>
    <col min="2577" max="2577" width="11.33203125" style="129" bestFit="1" customWidth="1"/>
    <col min="2578" max="2578" width="15.5546875" style="129" customWidth="1"/>
    <col min="2579" max="2580" width="12.5546875" style="129" customWidth="1"/>
    <col min="2581" max="2581" width="20" style="129" customWidth="1"/>
    <col min="2582" max="2582" width="12.5546875" style="129" customWidth="1"/>
    <col min="2583" max="2583" width="13.109375" style="129" customWidth="1"/>
    <col min="2584" max="2584" width="19.44140625" style="129" bestFit="1" customWidth="1"/>
    <col min="2585" max="2585" width="11.33203125" style="129" bestFit="1" customWidth="1"/>
    <col min="2586" max="2816" width="9.109375" style="129"/>
    <col min="2817" max="2817" width="24" style="129" customWidth="1"/>
    <col min="2818" max="2818" width="12.88671875" style="129" bestFit="1" customWidth="1"/>
    <col min="2819" max="2825" width="12.6640625" style="129" bestFit="1" customWidth="1"/>
    <col min="2826" max="2826" width="13.44140625" style="129" bestFit="1" customWidth="1"/>
    <col min="2827" max="2829" width="13.33203125" style="129" bestFit="1" customWidth="1"/>
    <col min="2830" max="2830" width="13.88671875" style="129" bestFit="1" customWidth="1"/>
    <col min="2831" max="2831" width="14.33203125" style="129" customWidth="1"/>
    <col min="2832" max="2832" width="13" style="129" customWidth="1"/>
    <col min="2833" max="2833" width="11.33203125" style="129" bestFit="1" customWidth="1"/>
    <col min="2834" max="2834" width="15.5546875" style="129" customWidth="1"/>
    <col min="2835" max="2836" width="12.5546875" style="129" customWidth="1"/>
    <col min="2837" max="2837" width="20" style="129" customWidth="1"/>
    <col min="2838" max="2838" width="12.5546875" style="129" customWidth="1"/>
    <col min="2839" max="2839" width="13.109375" style="129" customWidth="1"/>
    <col min="2840" max="2840" width="19.44140625" style="129" bestFit="1" customWidth="1"/>
    <col min="2841" max="2841" width="11.33203125" style="129" bestFit="1" customWidth="1"/>
    <col min="2842" max="3072" width="9.109375" style="129"/>
    <col min="3073" max="3073" width="24" style="129" customWidth="1"/>
    <col min="3074" max="3074" width="12.88671875" style="129" bestFit="1" customWidth="1"/>
    <col min="3075" max="3081" width="12.6640625" style="129" bestFit="1" customWidth="1"/>
    <col min="3082" max="3082" width="13.44140625" style="129" bestFit="1" customWidth="1"/>
    <col min="3083" max="3085" width="13.33203125" style="129" bestFit="1" customWidth="1"/>
    <col min="3086" max="3086" width="13.88671875" style="129" bestFit="1" customWidth="1"/>
    <col min="3087" max="3087" width="14.33203125" style="129" customWidth="1"/>
    <col min="3088" max="3088" width="13" style="129" customWidth="1"/>
    <col min="3089" max="3089" width="11.33203125" style="129" bestFit="1" customWidth="1"/>
    <col min="3090" max="3090" width="15.5546875" style="129" customWidth="1"/>
    <col min="3091" max="3092" width="12.5546875" style="129" customWidth="1"/>
    <col min="3093" max="3093" width="20" style="129" customWidth="1"/>
    <col min="3094" max="3094" width="12.5546875" style="129" customWidth="1"/>
    <col min="3095" max="3095" width="13.109375" style="129" customWidth="1"/>
    <col min="3096" max="3096" width="19.44140625" style="129" bestFit="1" customWidth="1"/>
    <col min="3097" max="3097" width="11.33203125" style="129" bestFit="1" customWidth="1"/>
    <col min="3098" max="3328" width="9.109375" style="129"/>
    <col min="3329" max="3329" width="24" style="129" customWidth="1"/>
    <col min="3330" max="3330" width="12.88671875" style="129" bestFit="1" customWidth="1"/>
    <col min="3331" max="3337" width="12.6640625" style="129" bestFit="1" customWidth="1"/>
    <col min="3338" max="3338" width="13.44140625" style="129" bestFit="1" customWidth="1"/>
    <col min="3339" max="3341" width="13.33203125" style="129" bestFit="1" customWidth="1"/>
    <col min="3342" max="3342" width="13.88671875" style="129" bestFit="1" customWidth="1"/>
    <col min="3343" max="3343" width="14.33203125" style="129" customWidth="1"/>
    <col min="3344" max="3344" width="13" style="129" customWidth="1"/>
    <col min="3345" max="3345" width="11.33203125" style="129" bestFit="1" customWidth="1"/>
    <col min="3346" max="3346" width="15.5546875" style="129" customWidth="1"/>
    <col min="3347" max="3348" width="12.5546875" style="129" customWidth="1"/>
    <col min="3349" max="3349" width="20" style="129" customWidth="1"/>
    <col min="3350" max="3350" width="12.5546875" style="129" customWidth="1"/>
    <col min="3351" max="3351" width="13.109375" style="129" customWidth="1"/>
    <col min="3352" max="3352" width="19.44140625" style="129" bestFit="1" customWidth="1"/>
    <col min="3353" max="3353" width="11.33203125" style="129" bestFit="1" customWidth="1"/>
    <col min="3354" max="3584" width="9.109375" style="129"/>
    <col min="3585" max="3585" width="24" style="129" customWidth="1"/>
    <col min="3586" max="3586" width="12.88671875" style="129" bestFit="1" customWidth="1"/>
    <col min="3587" max="3593" width="12.6640625" style="129" bestFit="1" customWidth="1"/>
    <col min="3594" max="3594" width="13.44140625" style="129" bestFit="1" customWidth="1"/>
    <col min="3595" max="3597" width="13.33203125" style="129" bestFit="1" customWidth="1"/>
    <col min="3598" max="3598" width="13.88671875" style="129" bestFit="1" customWidth="1"/>
    <col min="3599" max="3599" width="14.33203125" style="129" customWidth="1"/>
    <col min="3600" max="3600" width="13" style="129" customWidth="1"/>
    <col min="3601" max="3601" width="11.33203125" style="129" bestFit="1" customWidth="1"/>
    <col min="3602" max="3602" width="15.5546875" style="129" customWidth="1"/>
    <col min="3603" max="3604" width="12.5546875" style="129" customWidth="1"/>
    <col min="3605" max="3605" width="20" style="129" customWidth="1"/>
    <col min="3606" max="3606" width="12.5546875" style="129" customWidth="1"/>
    <col min="3607" max="3607" width="13.109375" style="129" customWidth="1"/>
    <col min="3608" max="3608" width="19.44140625" style="129" bestFit="1" customWidth="1"/>
    <col min="3609" max="3609" width="11.33203125" style="129" bestFit="1" customWidth="1"/>
    <col min="3610" max="3840" width="9.109375" style="129"/>
    <col min="3841" max="3841" width="24" style="129" customWidth="1"/>
    <col min="3842" max="3842" width="12.88671875" style="129" bestFit="1" customWidth="1"/>
    <col min="3843" max="3849" width="12.6640625" style="129" bestFit="1" customWidth="1"/>
    <col min="3850" max="3850" width="13.44140625" style="129" bestFit="1" customWidth="1"/>
    <col min="3851" max="3853" width="13.33203125" style="129" bestFit="1" customWidth="1"/>
    <col min="3854" max="3854" width="13.88671875" style="129" bestFit="1" customWidth="1"/>
    <col min="3855" max="3855" width="14.33203125" style="129" customWidth="1"/>
    <col min="3856" max="3856" width="13" style="129" customWidth="1"/>
    <col min="3857" max="3857" width="11.33203125" style="129" bestFit="1" customWidth="1"/>
    <col min="3858" max="3858" width="15.5546875" style="129" customWidth="1"/>
    <col min="3859" max="3860" width="12.5546875" style="129" customWidth="1"/>
    <col min="3861" max="3861" width="20" style="129" customWidth="1"/>
    <col min="3862" max="3862" width="12.5546875" style="129" customWidth="1"/>
    <col min="3863" max="3863" width="13.109375" style="129" customWidth="1"/>
    <col min="3864" max="3864" width="19.44140625" style="129" bestFit="1" customWidth="1"/>
    <col min="3865" max="3865" width="11.33203125" style="129" bestFit="1" customWidth="1"/>
    <col min="3866" max="4096" width="9.109375" style="129"/>
    <col min="4097" max="4097" width="24" style="129" customWidth="1"/>
    <col min="4098" max="4098" width="12.88671875" style="129" bestFit="1" customWidth="1"/>
    <col min="4099" max="4105" width="12.6640625" style="129" bestFit="1" customWidth="1"/>
    <col min="4106" max="4106" width="13.44140625" style="129" bestFit="1" customWidth="1"/>
    <col min="4107" max="4109" width="13.33203125" style="129" bestFit="1" customWidth="1"/>
    <col min="4110" max="4110" width="13.88671875" style="129" bestFit="1" customWidth="1"/>
    <col min="4111" max="4111" width="14.33203125" style="129" customWidth="1"/>
    <col min="4112" max="4112" width="13" style="129" customWidth="1"/>
    <col min="4113" max="4113" width="11.33203125" style="129" bestFit="1" customWidth="1"/>
    <col min="4114" max="4114" width="15.5546875" style="129" customWidth="1"/>
    <col min="4115" max="4116" width="12.5546875" style="129" customWidth="1"/>
    <col min="4117" max="4117" width="20" style="129" customWidth="1"/>
    <col min="4118" max="4118" width="12.5546875" style="129" customWidth="1"/>
    <col min="4119" max="4119" width="13.109375" style="129" customWidth="1"/>
    <col min="4120" max="4120" width="19.44140625" style="129" bestFit="1" customWidth="1"/>
    <col min="4121" max="4121" width="11.33203125" style="129" bestFit="1" customWidth="1"/>
    <col min="4122" max="4352" width="9.109375" style="129"/>
    <col min="4353" max="4353" width="24" style="129" customWidth="1"/>
    <col min="4354" max="4354" width="12.88671875" style="129" bestFit="1" customWidth="1"/>
    <col min="4355" max="4361" width="12.6640625" style="129" bestFit="1" customWidth="1"/>
    <col min="4362" max="4362" width="13.44140625" style="129" bestFit="1" customWidth="1"/>
    <col min="4363" max="4365" width="13.33203125" style="129" bestFit="1" customWidth="1"/>
    <col min="4366" max="4366" width="13.88671875" style="129" bestFit="1" customWidth="1"/>
    <col min="4367" max="4367" width="14.33203125" style="129" customWidth="1"/>
    <col min="4368" max="4368" width="13" style="129" customWidth="1"/>
    <col min="4369" max="4369" width="11.33203125" style="129" bestFit="1" customWidth="1"/>
    <col min="4370" max="4370" width="15.5546875" style="129" customWidth="1"/>
    <col min="4371" max="4372" width="12.5546875" style="129" customWidth="1"/>
    <col min="4373" max="4373" width="20" style="129" customWidth="1"/>
    <col min="4374" max="4374" width="12.5546875" style="129" customWidth="1"/>
    <col min="4375" max="4375" width="13.109375" style="129" customWidth="1"/>
    <col min="4376" max="4376" width="19.44140625" style="129" bestFit="1" customWidth="1"/>
    <col min="4377" max="4377" width="11.33203125" style="129" bestFit="1" customWidth="1"/>
    <col min="4378" max="4608" width="9.109375" style="129"/>
    <col min="4609" max="4609" width="24" style="129" customWidth="1"/>
    <col min="4610" max="4610" width="12.88671875" style="129" bestFit="1" customWidth="1"/>
    <col min="4611" max="4617" width="12.6640625" style="129" bestFit="1" customWidth="1"/>
    <col min="4618" max="4618" width="13.44140625" style="129" bestFit="1" customWidth="1"/>
    <col min="4619" max="4621" width="13.33203125" style="129" bestFit="1" customWidth="1"/>
    <col min="4622" max="4622" width="13.88671875" style="129" bestFit="1" customWidth="1"/>
    <col min="4623" max="4623" width="14.33203125" style="129" customWidth="1"/>
    <col min="4624" max="4624" width="13" style="129" customWidth="1"/>
    <col min="4625" max="4625" width="11.33203125" style="129" bestFit="1" customWidth="1"/>
    <col min="4626" max="4626" width="15.5546875" style="129" customWidth="1"/>
    <col min="4627" max="4628" width="12.5546875" style="129" customWidth="1"/>
    <col min="4629" max="4629" width="20" style="129" customWidth="1"/>
    <col min="4630" max="4630" width="12.5546875" style="129" customWidth="1"/>
    <col min="4631" max="4631" width="13.109375" style="129" customWidth="1"/>
    <col min="4632" max="4632" width="19.44140625" style="129" bestFit="1" customWidth="1"/>
    <col min="4633" max="4633" width="11.33203125" style="129" bestFit="1" customWidth="1"/>
    <col min="4634" max="4864" width="9.109375" style="129"/>
    <col min="4865" max="4865" width="24" style="129" customWidth="1"/>
    <col min="4866" max="4866" width="12.88671875" style="129" bestFit="1" customWidth="1"/>
    <col min="4867" max="4873" width="12.6640625" style="129" bestFit="1" customWidth="1"/>
    <col min="4874" max="4874" width="13.44140625" style="129" bestFit="1" customWidth="1"/>
    <col min="4875" max="4877" width="13.33203125" style="129" bestFit="1" customWidth="1"/>
    <col min="4878" max="4878" width="13.88671875" style="129" bestFit="1" customWidth="1"/>
    <col min="4879" max="4879" width="14.33203125" style="129" customWidth="1"/>
    <col min="4880" max="4880" width="13" style="129" customWidth="1"/>
    <col min="4881" max="4881" width="11.33203125" style="129" bestFit="1" customWidth="1"/>
    <col min="4882" max="4882" width="15.5546875" style="129" customWidth="1"/>
    <col min="4883" max="4884" width="12.5546875" style="129" customWidth="1"/>
    <col min="4885" max="4885" width="20" style="129" customWidth="1"/>
    <col min="4886" max="4886" width="12.5546875" style="129" customWidth="1"/>
    <col min="4887" max="4887" width="13.109375" style="129" customWidth="1"/>
    <col min="4888" max="4888" width="19.44140625" style="129" bestFit="1" customWidth="1"/>
    <col min="4889" max="4889" width="11.33203125" style="129" bestFit="1" customWidth="1"/>
    <col min="4890" max="5120" width="9.109375" style="129"/>
    <col min="5121" max="5121" width="24" style="129" customWidth="1"/>
    <col min="5122" max="5122" width="12.88671875" style="129" bestFit="1" customWidth="1"/>
    <col min="5123" max="5129" width="12.6640625" style="129" bestFit="1" customWidth="1"/>
    <col min="5130" max="5130" width="13.44140625" style="129" bestFit="1" customWidth="1"/>
    <col min="5131" max="5133" width="13.33203125" style="129" bestFit="1" customWidth="1"/>
    <col min="5134" max="5134" width="13.88671875" style="129" bestFit="1" customWidth="1"/>
    <col min="5135" max="5135" width="14.33203125" style="129" customWidth="1"/>
    <col min="5136" max="5136" width="13" style="129" customWidth="1"/>
    <col min="5137" max="5137" width="11.33203125" style="129" bestFit="1" customWidth="1"/>
    <col min="5138" max="5138" width="15.5546875" style="129" customWidth="1"/>
    <col min="5139" max="5140" width="12.5546875" style="129" customWidth="1"/>
    <col min="5141" max="5141" width="20" style="129" customWidth="1"/>
    <col min="5142" max="5142" width="12.5546875" style="129" customWidth="1"/>
    <col min="5143" max="5143" width="13.109375" style="129" customWidth="1"/>
    <col min="5144" max="5144" width="19.44140625" style="129" bestFit="1" customWidth="1"/>
    <col min="5145" max="5145" width="11.33203125" style="129" bestFit="1" customWidth="1"/>
    <col min="5146" max="5376" width="9.109375" style="129"/>
    <col min="5377" max="5377" width="24" style="129" customWidth="1"/>
    <col min="5378" max="5378" width="12.88671875" style="129" bestFit="1" customWidth="1"/>
    <col min="5379" max="5385" width="12.6640625" style="129" bestFit="1" customWidth="1"/>
    <col min="5386" max="5386" width="13.44140625" style="129" bestFit="1" customWidth="1"/>
    <col min="5387" max="5389" width="13.33203125" style="129" bestFit="1" customWidth="1"/>
    <col min="5390" max="5390" width="13.88671875" style="129" bestFit="1" customWidth="1"/>
    <col min="5391" max="5391" width="14.33203125" style="129" customWidth="1"/>
    <col min="5392" max="5392" width="13" style="129" customWidth="1"/>
    <col min="5393" max="5393" width="11.33203125" style="129" bestFit="1" customWidth="1"/>
    <col min="5394" max="5394" width="15.5546875" style="129" customWidth="1"/>
    <col min="5395" max="5396" width="12.5546875" style="129" customWidth="1"/>
    <col min="5397" max="5397" width="20" style="129" customWidth="1"/>
    <col min="5398" max="5398" width="12.5546875" style="129" customWidth="1"/>
    <col min="5399" max="5399" width="13.109375" style="129" customWidth="1"/>
    <col min="5400" max="5400" width="19.44140625" style="129" bestFit="1" customWidth="1"/>
    <col min="5401" max="5401" width="11.33203125" style="129" bestFit="1" customWidth="1"/>
    <col min="5402" max="5632" width="9.109375" style="129"/>
    <col min="5633" max="5633" width="24" style="129" customWidth="1"/>
    <col min="5634" max="5634" width="12.88671875" style="129" bestFit="1" customWidth="1"/>
    <col min="5635" max="5641" width="12.6640625" style="129" bestFit="1" customWidth="1"/>
    <col min="5642" max="5642" width="13.44140625" style="129" bestFit="1" customWidth="1"/>
    <col min="5643" max="5645" width="13.33203125" style="129" bestFit="1" customWidth="1"/>
    <col min="5646" max="5646" width="13.88671875" style="129" bestFit="1" customWidth="1"/>
    <col min="5647" max="5647" width="14.33203125" style="129" customWidth="1"/>
    <col min="5648" max="5648" width="13" style="129" customWidth="1"/>
    <col min="5649" max="5649" width="11.33203125" style="129" bestFit="1" customWidth="1"/>
    <col min="5650" max="5650" width="15.5546875" style="129" customWidth="1"/>
    <col min="5651" max="5652" width="12.5546875" style="129" customWidth="1"/>
    <col min="5653" max="5653" width="20" style="129" customWidth="1"/>
    <col min="5654" max="5654" width="12.5546875" style="129" customWidth="1"/>
    <col min="5655" max="5655" width="13.109375" style="129" customWidth="1"/>
    <col min="5656" max="5656" width="19.44140625" style="129" bestFit="1" customWidth="1"/>
    <col min="5657" max="5657" width="11.33203125" style="129" bestFit="1" customWidth="1"/>
    <col min="5658" max="5888" width="9.109375" style="129"/>
    <col min="5889" max="5889" width="24" style="129" customWidth="1"/>
    <col min="5890" max="5890" width="12.88671875" style="129" bestFit="1" customWidth="1"/>
    <col min="5891" max="5897" width="12.6640625" style="129" bestFit="1" customWidth="1"/>
    <col min="5898" max="5898" width="13.44140625" style="129" bestFit="1" customWidth="1"/>
    <col min="5899" max="5901" width="13.33203125" style="129" bestFit="1" customWidth="1"/>
    <col min="5902" max="5902" width="13.88671875" style="129" bestFit="1" customWidth="1"/>
    <col min="5903" max="5903" width="14.33203125" style="129" customWidth="1"/>
    <col min="5904" max="5904" width="13" style="129" customWidth="1"/>
    <col min="5905" max="5905" width="11.33203125" style="129" bestFit="1" customWidth="1"/>
    <col min="5906" max="5906" width="15.5546875" style="129" customWidth="1"/>
    <col min="5907" max="5908" width="12.5546875" style="129" customWidth="1"/>
    <col min="5909" max="5909" width="20" style="129" customWidth="1"/>
    <col min="5910" max="5910" width="12.5546875" style="129" customWidth="1"/>
    <col min="5911" max="5911" width="13.109375" style="129" customWidth="1"/>
    <col min="5912" max="5912" width="19.44140625" style="129" bestFit="1" customWidth="1"/>
    <col min="5913" max="5913" width="11.33203125" style="129" bestFit="1" customWidth="1"/>
    <col min="5914" max="6144" width="9.109375" style="129"/>
    <col min="6145" max="6145" width="24" style="129" customWidth="1"/>
    <col min="6146" max="6146" width="12.88671875" style="129" bestFit="1" customWidth="1"/>
    <col min="6147" max="6153" width="12.6640625" style="129" bestFit="1" customWidth="1"/>
    <col min="6154" max="6154" width="13.44140625" style="129" bestFit="1" customWidth="1"/>
    <col min="6155" max="6157" width="13.33203125" style="129" bestFit="1" customWidth="1"/>
    <col min="6158" max="6158" width="13.88671875" style="129" bestFit="1" customWidth="1"/>
    <col min="6159" max="6159" width="14.33203125" style="129" customWidth="1"/>
    <col min="6160" max="6160" width="13" style="129" customWidth="1"/>
    <col min="6161" max="6161" width="11.33203125" style="129" bestFit="1" customWidth="1"/>
    <col min="6162" max="6162" width="15.5546875" style="129" customWidth="1"/>
    <col min="6163" max="6164" width="12.5546875" style="129" customWidth="1"/>
    <col min="6165" max="6165" width="20" style="129" customWidth="1"/>
    <col min="6166" max="6166" width="12.5546875" style="129" customWidth="1"/>
    <col min="6167" max="6167" width="13.109375" style="129" customWidth="1"/>
    <col min="6168" max="6168" width="19.44140625" style="129" bestFit="1" customWidth="1"/>
    <col min="6169" max="6169" width="11.33203125" style="129" bestFit="1" customWidth="1"/>
    <col min="6170" max="6400" width="9.109375" style="129"/>
    <col min="6401" max="6401" width="24" style="129" customWidth="1"/>
    <col min="6402" max="6402" width="12.88671875" style="129" bestFit="1" customWidth="1"/>
    <col min="6403" max="6409" width="12.6640625" style="129" bestFit="1" customWidth="1"/>
    <col min="6410" max="6410" width="13.44140625" style="129" bestFit="1" customWidth="1"/>
    <col min="6411" max="6413" width="13.33203125" style="129" bestFit="1" customWidth="1"/>
    <col min="6414" max="6414" width="13.88671875" style="129" bestFit="1" customWidth="1"/>
    <col min="6415" max="6415" width="14.33203125" style="129" customWidth="1"/>
    <col min="6416" max="6416" width="13" style="129" customWidth="1"/>
    <col min="6417" max="6417" width="11.33203125" style="129" bestFit="1" customWidth="1"/>
    <col min="6418" max="6418" width="15.5546875" style="129" customWidth="1"/>
    <col min="6419" max="6420" width="12.5546875" style="129" customWidth="1"/>
    <col min="6421" max="6421" width="20" style="129" customWidth="1"/>
    <col min="6422" max="6422" width="12.5546875" style="129" customWidth="1"/>
    <col min="6423" max="6423" width="13.109375" style="129" customWidth="1"/>
    <col min="6424" max="6424" width="19.44140625" style="129" bestFit="1" customWidth="1"/>
    <col min="6425" max="6425" width="11.33203125" style="129" bestFit="1" customWidth="1"/>
    <col min="6426" max="6656" width="9.109375" style="129"/>
    <col min="6657" max="6657" width="24" style="129" customWidth="1"/>
    <col min="6658" max="6658" width="12.88671875" style="129" bestFit="1" customWidth="1"/>
    <col min="6659" max="6665" width="12.6640625" style="129" bestFit="1" customWidth="1"/>
    <col min="6666" max="6666" width="13.44140625" style="129" bestFit="1" customWidth="1"/>
    <col min="6667" max="6669" width="13.33203125" style="129" bestFit="1" customWidth="1"/>
    <col min="6670" max="6670" width="13.88671875" style="129" bestFit="1" customWidth="1"/>
    <col min="6671" max="6671" width="14.33203125" style="129" customWidth="1"/>
    <col min="6672" max="6672" width="13" style="129" customWidth="1"/>
    <col min="6673" max="6673" width="11.33203125" style="129" bestFit="1" customWidth="1"/>
    <col min="6674" max="6674" width="15.5546875" style="129" customWidth="1"/>
    <col min="6675" max="6676" width="12.5546875" style="129" customWidth="1"/>
    <col min="6677" max="6677" width="20" style="129" customWidth="1"/>
    <col min="6678" max="6678" width="12.5546875" style="129" customWidth="1"/>
    <col min="6679" max="6679" width="13.109375" style="129" customWidth="1"/>
    <col min="6680" max="6680" width="19.44140625" style="129" bestFit="1" customWidth="1"/>
    <col min="6681" max="6681" width="11.33203125" style="129" bestFit="1" customWidth="1"/>
    <col min="6682" max="6912" width="9.109375" style="129"/>
    <col min="6913" max="6913" width="24" style="129" customWidth="1"/>
    <col min="6914" max="6914" width="12.88671875" style="129" bestFit="1" customWidth="1"/>
    <col min="6915" max="6921" width="12.6640625" style="129" bestFit="1" customWidth="1"/>
    <col min="6922" max="6922" width="13.44140625" style="129" bestFit="1" customWidth="1"/>
    <col min="6923" max="6925" width="13.33203125" style="129" bestFit="1" customWidth="1"/>
    <col min="6926" max="6926" width="13.88671875" style="129" bestFit="1" customWidth="1"/>
    <col min="6927" max="6927" width="14.33203125" style="129" customWidth="1"/>
    <col min="6928" max="6928" width="13" style="129" customWidth="1"/>
    <col min="6929" max="6929" width="11.33203125" style="129" bestFit="1" customWidth="1"/>
    <col min="6930" max="6930" width="15.5546875" style="129" customWidth="1"/>
    <col min="6931" max="6932" width="12.5546875" style="129" customWidth="1"/>
    <col min="6933" max="6933" width="20" style="129" customWidth="1"/>
    <col min="6934" max="6934" width="12.5546875" style="129" customWidth="1"/>
    <col min="6935" max="6935" width="13.109375" style="129" customWidth="1"/>
    <col min="6936" max="6936" width="19.44140625" style="129" bestFit="1" customWidth="1"/>
    <col min="6937" max="6937" width="11.33203125" style="129" bestFit="1" customWidth="1"/>
    <col min="6938" max="7168" width="9.109375" style="129"/>
    <col min="7169" max="7169" width="24" style="129" customWidth="1"/>
    <col min="7170" max="7170" width="12.88671875" style="129" bestFit="1" customWidth="1"/>
    <col min="7171" max="7177" width="12.6640625" style="129" bestFit="1" customWidth="1"/>
    <col min="7178" max="7178" width="13.44140625" style="129" bestFit="1" customWidth="1"/>
    <col min="7179" max="7181" width="13.33203125" style="129" bestFit="1" customWidth="1"/>
    <col min="7182" max="7182" width="13.88671875" style="129" bestFit="1" customWidth="1"/>
    <col min="7183" max="7183" width="14.33203125" style="129" customWidth="1"/>
    <col min="7184" max="7184" width="13" style="129" customWidth="1"/>
    <col min="7185" max="7185" width="11.33203125" style="129" bestFit="1" customWidth="1"/>
    <col min="7186" max="7186" width="15.5546875" style="129" customWidth="1"/>
    <col min="7187" max="7188" width="12.5546875" style="129" customWidth="1"/>
    <col min="7189" max="7189" width="20" style="129" customWidth="1"/>
    <col min="7190" max="7190" width="12.5546875" style="129" customWidth="1"/>
    <col min="7191" max="7191" width="13.109375" style="129" customWidth="1"/>
    <col min="7192" max="7192" width="19.44140625" style="129" bestFit="1" customWidth="1"/>
    <col min="7193" max="7193" width="11.33203125" style="129" bestFit="1" customWidth="1"/>
    <col min="7194" max="7424" width="9.109375" style="129"/>
    <col min="7425" max="7425" width="24" style="129" customWidth="1"/>
    <col min="7426" max="7426" width="12.88671875" style="129" bestFit="1" customWidth="1"/>
    <col min="7427" max="7433" width="12.6640625" style="129" bestFit="1" customWidth="1"/>
    <col min="7434" max="7434" width="13.44140625" style="129" bestFit="1" customWidth="1"/>
    <col min="7435" max="7437" width="13.33203125" style="129" bestFit="1" customWidth="1"/>
    <col min="7438" max="7438" width="13.88671875" style="129" bestFit="1" customWidth="1"/>
    <col min="7439" max="7439" width="14.33203125" style="129" customWidth="1"/>
    <col min="7440" max="7440" width="13" style="129" customWidth="1"/>
    <col min="7441" max="7441" width="11.33203125" style="129" bestFit="1" customWidth="1"/>
    <col min="7442" max="7442" width="15.5546875" style="129" customWidth="1"/>
    <col min="7443" max="7444" width="12.5546875" style="129" customWidth="1"/>
    <col min="7445" max="7445" width="20" style="129" customWidth="1"/>
    <col min="7446" max="7446" width="12.5546875" style="129" customWidth="1"/>
    <col min="7447" max="7447" width="13.109375" style="129" customWidth="1"/>
    <col min="7448" max="7448" width="19.44140625" style="129" bestFit="1" customWidth="1"/>
    <col min="7449" max="7449" width="11.33203125" style="129" bestFit="1" customWidth="1"/>
    <col min="7450" max="7680" width="9.109375" style="129"/>
    <col min="7681" max="7681" width="24" style="129" customWidth="1"/>
    <col min="7682" max="7682" width="12.88671875" style="129" bestFit="1" customWidth="1"/>
    <col min="7683" max="7689" width="12.6640625" style="129" bestFit="1" customWidth="1"/>
    <col min="7690" max="7690" width="13.44140625" style="129" bestFit="1" customWidth="1"/>
    <col min="7691" max="7693" width="13.33203125" style="129" bestFit="1" customWidth="1"/>
    <col min="7694" max="7694" width="13.88671875" style="129" bestFit="1" customWidth="1"/>
    <col min="7695" max="7695" width="14.33203125" style="129" customWidth="1"/>
    <col min="7696" max="7696" width="13" style="129" customWidth="1"/>
    <col min="7697" max="7697" width="11.33203125" style="129" bestFit="1" customWidth="1"/>
    <col min="7698" max="7698" width="15.5546875" style="129" customWidth="1"/>
    <col min="7699" max="7700" width="12.5546875" style="129" customWidth="1"/>
    <col min="7701" max="7701" width="20" style="129" customWidth="1"/>
    <col min="7702" max="7702" width="12.5546875" style="129" customWidth="1"/>
    <col min="7703" max="7703" width="13.109375" style="129" customWidth="1"/>
    <col min="7704" max="7704" width="19.44140625" style="129" bestFit="1" customWidth="1"/>
    <col min="7705" max="7705" width="11.33203125" style="129" bestFit="1" customWidth="1"/>
    <col min="7706" max="7936" width="9.109375" style="129"/>
    <col min="7937" max="7937" width="24" style="129" customWidth="1"/>
    <col min="7938" max="7938" width="12.88671875" style="129" bestFit="1" customWidth="1"/>
    <col min="7939" max="7945" width="12.6640625" style="129" bestFit="1" customWidth="1"/>
    <col min="7946" max="7946" width="13.44140625" style="129" bestFit="1" customWidth="1"/>
    <col min="7947" max="7949" width="13.33203125" style="129" bestFit="1" customWidth="1"/>
    <col min="7950" max="7950" width="13.88671875" style="129" bestFit="1" customWidth="1"/>
    <col min="7951" max="7951" width="14.33203125" style="129" customWidth="1"/>
    <col min="7952" max="7952" width="13" style="129" customWidth="1"/>
    <col min="7953" max="7953" width="11.33203125" style="129" bestFit="1" customWidth="1"/>
    <col min="7954" max="7954" width="15.5546875" style="129" customWidth="1"/>
    <col min="7955" max="7956" width="12.5546875" style="129" customWidth="1"/>
    <col min="7957" max="7957" width="20" style="129" customWidth="1"/>
    <col min="7958" max="7958" width="12.5546875" style="129" customWidth="1"/>
    <col min="7959" max="7959" width="13.109375" style="129" customWidth="1"/>
    <col min="7960" max="7960" width="19.44140625" style="129" bestFit="1" customWidth="1"/>
    <col min="7961" max="7961" width="11.33203125" style="129" bestFit="1" customWidth="1"/>
    <col min="7962" max="8192" width="9.109375" style="129"/>
    <col min="8193" max="8193" width="24" style="129" customWidth="1"/>
    <col min="8194" max="8194" width="12.88671875" style="129" bestFit="1" customWidth="1"/>
    <col min="8195" max="8201" width="12.6640625" style="129" bestFit="1" customWidth="1"/>
    <col min="8202" max="8202" width="13.44140625" style="129" bestFit="1" customWidth="1"/>
    <col min="8203" max="8205" width="13.33203125" style="129" bestFit="1" customWidth="1"/>
    <col min="8206" max="8206" width="13.88671875" style="129" bestFit="1" customWidth="1"/>
    <col min="8207" max="8207" width="14.33203125" style="129" customWidth="1"/>
    <col min="8208" max="8208" width="13" style="129" customWidth="1"/>
    <col min="8209" max="8209" width="11.33203125" style="129" bestFit="1" customWidth="1"/>
    <col min="8210" max="8210" width="15.5546875" style="129" customWidth="1"/>
    <col min="8211" max="8212" width="12.5546875" style="129" customWidth="1"/>
    <col min="8213" max="8213" width="20" style="129" customWidth="1"/>
    <col min="8214" max="8214" width="12.5546875" style="129" customWidth="1"/>
    <col min="8215" max="8215" width="13.109375" style="129" customWidth="1"/>
    <col min="8216" max="8216" width="19.44140625" style="129" bestFit="1" customWidth="1"/>
    <col min="8217" max="8217" width="11.33203125" style="129" bestFit="1" customWidth="1"/>
    <col min="8218" max="8448" width="9.109375" style="129"/>
    <col min="8449" max="8449" width="24" style="129" customWidth="1"/>
    <col min="8450" max="8450" width="12.88671875" style="129" bestFit="1" customWidth="1"/>
    <col min="8451" max="8457" width="12.6640625" style="129" bestFit="1" customWidth="1"/>
    <col min="8458" max="8458" width="13.44140625" style="129" bestFit="1" customWidth="1"/>
    <col min="8459" max="8461" width="13.33203125" style="129" bestFit="1" customWidth="1"/>
    <col min="8462" max="8462" width="13.88671875" style="129" bestFit="1" customWidth="1"/>
    <col min="8463" max="8463" width="14.33203125" style="129" customWidth="1"/>
    <col min="8464" max="8464" width="13" style="129" customWidth="1"/>
    <col min="8465" max="8465" width="11.33203125" style="129" bestFit="1" customWidth="1"/>
    <col min="8466" max="8466" width="15.5546875" style="129" customWidth="1"/>
    <col min="8467" max="8468" width="12.5546875" style="129" customWidth="1"/>
    <col min="8469" max="8469" width="20" style="129" customWidth="1"/>
    <col min="8470" max="8470" width="12.5546875" style="129" customWidth="1"/>
    <col min="8471" max="8471" width="13.109375" style="129" customWidth="1"/>
    <col min="8472" max="8472" width="19.44140625" style="129" bestFit="1" customWidth="1"/>
    <col min="8473" max="8473" width="11.33203125" style="129" bestFit="1" customWidth="1"/>
    <col min="8474" max="8704" width="9.109375" style="129"/>
    <col min="8705" max="8705" width="24" style="129" customWidth="1"/>
    <col min="8706" max="8706" width="12.88671875" style="129" bestFit="1" customWidth="1"/>
    <col min="8707" max="8713" width="12.6640625" style="129" bestFit="1" customWidth="1"/>
    <col min="8714" max="8714" width="13.44140625" style="129" bestFit="1" customWidth="1"/>
    <col min="8715" max="8717" width="13.33203125" style="129" bestFit="1" customWidth="1"/>
    <col min="8718" max="8718" width="13.88671875" style="129" bestFit="1" customWidth="1"/>
    <col min="8719" max="8719" width="14.33203125" style="129" customWidth="1"/>
    <col min="8720" max="8720" width="13" style="129" customWidth="1"/>
    <col min="8721" max="8721" width="11.33203125" style="129" bestFit="1" customWidth="1"/>
    <col min="8722" max="8722" width="15.5546875" style="129" customWidth="1"/>
    <col min="8723" max="8724" width="12.5546875" style="129" customWidth="1"/>
    <col min="8725" max="8725" width="20" style="129" customWidth="1"/>
    <col min="8726" max="8726" width="12.5546875" style="129" customWidth="1"/>
    <col min="8727" max="8727" width="13.109375" style="129" customWidth="1"/>
    <col min="8728" max="8728" width="19.44140625" style="129" bestFit="1" customWidth="1"/>
    <col min="8729" max="8729" width="11.33203125" style="129" bestFit="1" customWidth="1"/>
    <col min="8730" max="8960" width="9.109375" style="129"/>
    <col min="8961" max="8961" width="24" style="129" customWidth="1"/>
    <col min="8962" max="8962" width="12.88671875" style="129" bestFit="1" customWidth="1"/>
    <col min="8963" max="8969" width="12.6640625" style="129" bestFit="1" customWidth="1"/>
    <col min="8970" max="8970" width="13.44140625" style="129" bestFit="1" customWidth="1"/>
    <col min="8971" max="8973" width="13.33203125" style="129" bestFit="1" customWidth="1"/>
    <col min="8974" max="8974" width="13.88671875" style="129" bestFit="1" customWidth="1"/>
    <col min="8975" max="8975" width="14.33203125" style="129" customWidth="1"/>
    <col min="8976" max="8976" width="13" style="129" customWidth="1"/>
    <col min="8977" max="8977" width="11.33203125" style="129" bestFit="1" customWidth="1"/>
    <col min="8978" max="8978" width="15.5546875" style="129" customWidth="1"/>
    <col min="8979" max="8980" width="12.5546875" style="129" customWidth="1"/>
    <col min="8981" max="8981" width="20" style="129" customWidth="1"/>
    <col min="8982" max="8982" width="12.5546875" style="129" customWidth="1"/>
    <col min="8983" max="8983" width="13.109375" style="129" customWidth="1"/>
    <col min="8984" max="8984" width="19.44140625" style="129" bestFit="1" customWidth="1"/>
    <col min="8985" max="8985" width="11.33203125" style="129" bestFit="1" customWidth="1"/>
    <col min="8986" max="9216" width="9.109375" style="129"/>
    <col min="9217" max="9217" width="24" style="129" customWidth="1"/>
    <col min="9218" max="9218" width="12.88671875" style="129" bestFit="1" customWidth="1"/>
    <col min="9219" max="9225" width="12.6640625" style="129" bestFit="1" customWidth="1"/>
    <col min="9226" max="9226" width="13.44140625" style="129" bestFit="1" customWidth="1"/>
    <col min="9227" max="9229" width="13.33203125" style="129" bestFit="1" customWidth="1"/>
    <col min="9230" max="9230" width="13.88671875" style="129" bestFit="1" customWidth="1"/>
    <col min="9231" max="9231" width="14.33203125" style="129" customWidth="1"/>
    <col min="9232" max="9232" width="13" style="129" customWidth="1"/>
    <col min="9233" max="9233" width="11.33203125" style="129" bestFit="1" customWidth="1"/>
    <col min="9234" max="9234" width="15.5546875" style="129" customWidth="1"/>
    <col min="9235" max="9236" width="12.5546875" style="129" customWidth="1"/>
    <col min="9237" max="9237" width="20" style="129" customWidth="1"/>
    <col min="9238" max="9238" width="12.5546875" style="129" customWidth="1"/>
    <col min="9239" max="9239" width="13.109375" style="129" customWidth="1"/>
    <col min="9240" max="9240" width="19.44140625" style="129" bestFit="1" customWidth="1"/>
    <col min="9241" max="9241" width="11.33203125" style="129" bestFit="1" customWidth="1"/>
    <col min="9242" max="9472" width="9.109375" style="129"/>
    <col min="9473" max="9473" width="24" style="129" customWidth="1"/>
    <col min="9474" max="9474" width="12.88671875" style="129" bestFit="1" customWidth="1"/>
    <col min="9475" max="9481" width="12.6640625" style="129" bestFit="1" customWidth="1"/>
    <col min="9482" max="9482" width="13.44140625" style="129" bestFit="1" customWidth="1"/>
    <col min="9483" max="9485" width="13.33203125" style="129" bestFit="1" customWidth="1"/>
    <col min="9486" max="9486" width="13.88671875" style="129" bestFit="1" customWidth="1"/>
    <col min="9487" max="9487" width="14.33203125" style="129" customWidth="1"/>
    <col min="9488" max="9488" width="13" style="129" customWidth="1"/>
    <col min="9489" max="9489" width="11.33203125" style="129" bestFit="1" customWidth="1"/>
    <col min="9490" max="9490" width="15.5546875" style="129" customWidth="1"/>
    <col min="9491" max="9492" width="12.5546875" style="129" customWidth="1"/>
    <col min="9493" max="9493" width="20" style="129" customWidth="1"/>
    <col min="9494" max="9494" width="12.5546875" style="129" customWidth="1"/>
    <col min="9495" max="9495" width="13.109375" style="129" customWidth="1"/>
    <col min="9496" max="9496" width="19.44140625" style="129" bestFit="1" customWidth="1"/>
    <col min="9497" max="9497" width="11.33203125" style="129" bestFit="1" customWidth="1"/>
    <col min="9498" max="9728" width="9.109375" style="129"/>
    <col min="9729" max="9729" width="24" style="129" customWidth="1"/>
    <col min="9730" max="9730" width="12.88671875" style="129" bestFit="1" customWidth="1"/>
    <col min="9731" max="9737" width="12.6640625" style="129" bestFit="1" customWidth="1"/>
    <col min="9738" max="9738" width="13.44140625" style="129" bestFit="1" customWidth="1"/>
    <col min="9739" max="9741" width="13.33203125" style="129" bestFit="1" customWidth="1"/>
    <col min="9742" max="9742" width="13.88671875" style="129" bestFit="1" customWidth="1"/>
    <col min="9743" max="9743" width="14.33203125" style="129" customWidth="1"/>
    <col min="9744" max="9744" width="13" style="129" customWidth="1"/>
    <col min="9745" max="9745" width="11.33203125" style="129" bestFit="1" customWidth="1"/>
    <col min="9746" max="9746" width="15.5546875" style="129" customWidth="1"/>
    <col min="9747" max="9748" width="12.5546875" style="129" customWidth="1"/>
    <col min="9749" max="9749" width="20" style="129" customWidth="1"/>
    <col min="9750" max="9750" width="12.5546875" style="129" customWidth="1"/>
    <col min="9751" max="9751" width="13.109375" style="129" customWidth="1"/>
    <col min="9752" max="9752" width="19.44140625" style="129" bestFit="1" customWidth="1"/>
    <col min="9753" max="9753" width="11.33203125" style="129" bestFit="1" customWidth="1"/>
    <col min="9754" max="9984" width="9.109375" style="129"/>
    <col min="9985" max="9985" width="24" style="129" customWidth="1"/>
    <col min="9986" max="9986" width="12.88671875" style="129" bestFit="1" customWidth="1"/>
    <col min="9987" max="9993" width="12.6640625" style="129" bestFit="1" customWidth="1"/>
    <col min="9994" max="9994" width="13.44140625" style="129" bestFit="1" customWidth="1"/>
    <col min="9995" max="9997" width="13.33203125" style="129" bestFit="1" customWidth="1"/>
    <col min="9998" max="9998" width="13.88671875" style="129" bestFit="1" customWidth="1"/>
    <col min="9999" max="9999" width="14.33203125" style="129" customWidth="1"/>
    <col min="10000" max="10000" width="13" style="129" customWidth="1"/>
    <col min="10001" max="10001" width="11.33203125" style="129" bestFit="1" customWidth="1"/>
    <col min="10002" max="10002" width="15.5546875" style="129" customWidth="1"/>
    <col min="10003" max="10004" width="12.5546875" style="129" customWidth="1"/>
    <col min="10005" max="10005" width="20" style="129" customWidth="1"/>
    <col min="10006" max="10006" width="12.5546875" style="129" customWidth="1"/>
    <col min="10007" max="10007" width="13.109375" style="129" customWidth="1"/>
    <col min="10008" max="10008" width="19.44140625" style="129" bestFit="1" customWidth="1"/>
    <col min="10009" max="10009" width="11.33203125" style="129" bestFit="1" customWidth="1"/>
    <col min="10010" max="10240" width="9.109375" style="129"/>
    <col min="10241" max="10241" width="24" style="129" customWidth="1"/>
    <col min="10242" max="10242" width="12.88671875" style="129" bestFit="1" customWidth="1"/>
    <col min="10243" max="10249" width="12.6640625" style="129" bestFit="1" customWidth="1"/>
    <col min="10250" max="10250" width="13.44140625" style="129" bestFit="1" customWidth="1"/>
    <col min="10251" max="10253" width="13.33203125" style="129" bestFit="1" customWidth="1"/>
    <col min="10254" max="10254" width="13.88671875" style="129" bestFit="1" customWidth="1"/>
    <col min="10255" max="10255" width="14.33203125" style="129" customWidth="1"/>
    <col min="10256" max="10256" width="13" style="129" customWidth="1"/>
    <col min="10257" max="10257" width="11.33203125" style="129" bestFit="1" customWidth="1"/>
    <col min="10258" max="10258" width="15.5546875" style="129" customWidth="1"/>
    <col min="10259" max="10260" width="12.5546875" style="129" customWidth="1"/>
    <col min="10261" max="10261" width="20" style="129" customWidth="1"/>
    <col min="10262" max="10262" width="12.5546875" style="129" customWidth="1"/>
    <col min="10263" max="10263" width="13.109375" style="129" customWidth="1"/>
    <col min="10264" max="10264" width="19.44140625" style="129" bestFit="1" customWidth="1"/>
    <col min="10265" max="10265" width="11.33203125" style="129" bestFit="1" customWidth="1"/>
    <col min="10266" max="10496" width="9.109375" style="129"/>
    <col min="10497" max="10497" width="24" style="129" customWidth="1"/>
    <col min="10498" max="10498" width="12.88671875" style="129" bestFit="1" customWidth="1"/>
    <col min="10499" max="10505" width="12.6640625" style="129" bestFit="1" customWidth="1"/>
    <col min="10506" max="10506" width="13.44140625" style="129" bestFit="1" customWidth="1"/>
    <col min="10507" max="10509" width="13.33203125" style="129" bestFit="1" customWidth="1"/>
    <col min="10510" max="10510" width="13.88671875" style="129" bestFit="1" customWidth="1"/>
    <col min="10511" max="10511" width="14.33203125" style="129" customWidth="1"/>
    <col min="10512" max="10512" width="13" style="129" customWidth="1"/>
    <col min="10513" max="10513" width="11.33203125" style="129" bestFit="1" customWidth="1"/>
    <col min="10514" max="10514" width="15.5546875" style="129" customWidth="1"/>
    <col min="10515" max="10516" width="12.5546875" style="129" customWidth="1"/>
    <col min="10517" max="10517" width="20" style="129" customWidth="1"/>
    <col min="10518" max="10518" width="12.5546875" style="129" customWidth="1"/>
    <col min="10519" max="10519" width="13.109375" style="129" customWidth="1"/>
    <col min="10520" max="10520" width="19.44140625" style="129" bestFit="1" customWidth="1"/>
    <col min="10521" max="10521" width="11.33203125" style="129" bestFit="1" customWidth="1"/>
    <col min="10522" max="10752" width="9.109375" style="129"/>
    <col min="10753" max="10753" width="24" style="129" customWidth="1"/>
    <col min="10754" max="10754" width="12.88671875" style="129" bestFit="1" customWidth="1"/>
    <col min="10755" max="10761" width="12.6640625" style="129" bestFit="1" customWidth="1"/>
    <col min="10762" max="10762" width="13.44140625" style="129" bestFit="1" customWidth="1"/>
    <col min="10763" max="10765" width="13.33203125" style="129" bestFit="1" customWidth="1"/>
    <col min="10766" max="10766" width="13.88671875" style="129" bestFit="1" customWidth="1"/>
    <col min="10767" max="10767" width="14.33203125" style="129" customWidth="1"/>
    <col min="10768" max="10768" width="13" style="129" customWidth="1"/>
    <col min="10769" max="10769" width="11.33203125" style="129" bestFit="1" customWidth="1"/>
    <col min="10770" max="10770" width="15.5546875" style="129" customWidth="1"/>
    <col min="10771" max="10772" width="12.5546875" style="129" customWidth="1"/>
    <col min="10773" max="10773" width="20" style="129" customWidth="1"/>
    <col min="10774" max="10774" width="12.5546875" style="129" customWidth="1"/>
    <col min="10775" max="10775" width="13.109375" style="129" customWidth="1"/>
    <col min="10776" max="10776" width="19.44140625" style="129" bestFit="1" customWidth="1"/>
    <col min="10777" max="10777" width="11.33203125" style="129" bestFit="1" customWidth="1"/>
    <col min="10778" max="11008" width="9.109375" style="129"/>
    <col min="11009" max="11009" width="24" style="129" customWidth="1"/>
    <col min="11010" max="11010" width="12.88671875" style="129" bestFit="1" customWidth="1"/>
    <col min="11011" max="11017" width="12.6640625" style="129" bestFit="1" customWidth="1"/>
    <col min="11018" max="11018" width="13.44140625" style="129" bestFit="1" customWidth="1"/>
    <col min="11019" max="11021" width="13.33203125" style="129" bestFit="1" customWidth="1"/>
    <col min="11022" max="11022" width="13.88671875" style="129" bestFit="1" customWidth="1"/>
    <col min="11023" max="11023" width="14.33203125" style="129" customWidth="1"/>
    <col min="11024" max="11024" width="13" style="129" customWidth="1"/>
    <col min="11025" max="11025" width="11.33203125" style="129" bestFit="1" customWidth="1"/>
    <col min="11026" max="11026" width="15.5546875" style="129" customWidth="1"/>
    <col min="11027" max="11028" width="12.5546875" style="129" customWidth="1"/>
    <col min="11029" max="11029" width="20" style="129" customWidth="1"/>
    <col min="11030" max="11030" width="12.5546875" style="129" customWidth="1"/>
    <col min="11031" max="11031" width="13.109375" style="129" customWidth="1"/>
    <col min="11032" max="11032" width="19.44140625" style="129" bestFit="1" customWidth="1"/>
    <col min="11033" max="11033" width="11.33203125" style="129" bestFit="1" customWidth="1"/>
    <col min="11034" max="11264" width="9.109375" style="129"/>
    <col min="11265" max="11265" width="24" style="129" customWidth="1"/>
    <col min="11266" max="11266" width="12.88671875" style="129" bestFit="1" customWidth="1"/>
    <col min="11267" max="11273" width="12.6640625" style="129" bestFit="1" customWidth="1"/>
    <col min="11274" max="11274" width="13.44140625" style="129" bestFit="1" customWidth="1"/>
    <col min="11275" max="11277" width="13.33203125" style="129" bestFit="1" customWidth="1"/>
    <col min="11278" max="11278" width="13.88671875" style="129" bestFit="1" customWidth="1"/>
    <col min="11279" max="11279" width="14.33203125" style="129" customWidth="1"/>
    <col min="11280" max="11280" width="13" style="129" customWidth="1"/>
    <col min="11281" max="11281" width="11.33203125" style="129" bestFit="1" customWidth="1"/>
    <col min="11282" max="11282" width="15.5546875" style="129" customWidth="1"/>
    <col min="11283" max="11284" width="12.5546875" style="129" customWidth="1"/>
    <col min="11285" max="11285" width="20" style="129" customWidth="1"/>
    <col min="11286" max="11286" width="12.5546875" style="129" customWidth="1"/>
    <col min="11287" max="11287" width="13.109375" style="129" customWidth="1"/>
    <col min="11288" max="11288" width="19.44140625" style="129" bestFit="1" customWidth="1"/>
    <col min="11289" max="11289" width="11.33203125" style="129" bestFit="1" customWidth="1"/>
    <col min="11290" max="11520" width="9.109375" style="129"/>
    <col min="11521" max="11521" width="24" style="129" customWidth="1"/>
    <col min="11522" max="11522" width="12.88671875" style="129" bestFit="1" customWidth="1"/>
    <col min="11523" max="11529" width="12.6640625" style="129" bestFit="1" customWidth="1"/>
    <col min="11530" max="11530" width="13.44140625" style="129" bestFit="1" customWidth="1"/>
    <col min="11531" max="11533" width="13.33203125" style="129" bestFit="1" customWidth="1"/>
    <col min="11534" max="11534" width="13.88671875" style="129" bestFit="1" customWidth="1"/>
    <col min="11535" max="11535" width="14.33203125" style="129" customWidth="1"/>
    <col min="11536" max="11536" width="13" style="129" customWidth="1"/>
    <col min="11537" max="11537" width="11.33203125" style="129" bestFit="1" customWidth="1"/>
    <col min="11538" max="11538" width="15.5546875" style="129" customWidth="1"/>
    <col min="11539" max="11540" width="12.5546875" style="129" customWidth="1"/>
    <col min="11541" max="11541" width="20" style="129" customWidth="1"/>
    <col min="11542" max="11542" width="12.5546875" style="129" customWidth="1"/>
    <col min="11543" max="11543" width="13.109375" style="129" customWidth="1"/>
    <col min="11544" max="11544" width="19.44140625" style="129" bestFit="1" customWidth="1"/>
    <col min="11545" max="11545" width="11.33203125" style="129" bestFit="1" customWidth="1"/>
    <col min="11546" max="11776" width="9.109375" style="129"/>
    <col min="11777" max="11777" width="24" style="129" customWidth="1"/>
    <col min="11778" max="11778" width="12.88671875" style="129" bestFit="1" customWidth="1"/>
    <col min="11779" max="11785" width="12.6640625" style="129" bestFit="1" customWidth="1"/>
    <col min="11786" max="11786" width="13.44140625" style="129" bestFit="1" customWidth="1"/>
    <col min="11787" max="11789" width="13.33203125" style="129" bestFit="1" customWidth="1"/>
    <col min="11790" max="11790" width="13.88671875" style="129" bestFit="1" customWidth="1"/>
    <col min="11791" max="11791" width="14.33203125" style="129" customWidth="1"/>
    <col min="11792" max="11792" width="13" style="129" customWidth="1"/>
    <col min="11793" max="11793" width="11.33203125" style="129" bestFit="1" customWidth="1"/>
    <col min="11794" max="11794" width="15.5546875" style="129" customWidth="1"/>
    <col min="11795" max="11796" width="12.5546875" style="129" customWidth="1"/>
    <col min="11797" max="11797" width="20" style="129" customWidth="1"/>
    <col min="11798" max="11798" width="12.5546875" style="129" customWidth="1"/>
    <col min="11799" max="11799" width="13.109375" style="129" customWidth="1"/>
    <col min="11800" max="11800" width="19.44140625" style="129" bestFit="1" customWidth="1"/>
    <col min="11801" max="11801" width="11.33203125" style="129" bestFit="1" customWidth="1"/>
    <col min="11802" max="12032" width="9.109375" style="129"/>
    <col min="12033" max="12033" width="24" style="129" customWidth="1"/>
    <col min="12034" max="12034" width="12.88671875" style="129" bestFit="1" customWidth="1"/>
    <col min="12035" max="12041" width="12.6640625" style="129" bestFit="1" customWidth="1"/>
    <col min="12042" max="12042" width="13.44140625" style="129" bestFit="1" customWidth="1"/>
    <col min="12043" max="12045" width="13.33203125" style="129" bestFit="1" customWidth="1"/>
    <col min="12046" max="12046" width="13.88671875" style="129" bestFit="1" customWidth="1"/>
    <col min="12047" max="12047" width="14.33203125" style="129" customWidth="1"/>
    <col min="12048" max="12048" width="13" style="129" customWidth="1"/>
    <col min="12049" max="12049" width="11.33203125" style="129" bestFit="1" customWidth="1"/>
    <col min="12050" max="12050" width="15.5546875" style="129" customWidth="1"/>
    <col min="12051" max="12052" width="12.5546875" style="129" customWidth="1"/>
    <col min="12053" max="12053" width="20" style="129" customWidth="1"/>
    <col min="12054" max="12054" width="12.5546875" style="129" customWidth="1"/>
    <col min="12055" max="12055" width="13.109375" style="129" customWidth="1"/>
    <col min="12056" max="12056" width="19.44140625" style="129" bestFit="1" customWidth="1"/>
    <col min="12057" max="12057" width="11.33203125" style="129" bestFit="1" customWidth="1"/>
    <col min="12058" max="12288" width="9.109375" style="129"/>
    <col min="12289" max="12289" width="24" style="129" customWidth="1"/>
    <col min="12290" max="12290" width="12.88671875" style="129" bestFit="1" customWidth="1"/>
    <col min="12291" max="12297" width="12.6640625" style="129" bestFit="1" customWidth="1"/>
    <col min="12298" max="12298" width="13.44140625" style="129" bestFit="1" customWidth="1"/>
    <col min="12299" max="12301" width="13.33203125" style="129" bestFit="1" customWidth="1"/>
    <col min="12302" max="12302" width="13.88671875" style="129" bestFit="1" customWidth="1"/>
    <col min="12303" max="12303" width="14.33203125" style="129" customWidth="1"/>
    <col min="12304" max="12304" width="13" style="129" customWidth="1"/>
    <col min="12305" max="12305" width="11.33203125" style="129" bestFit="1" customWidth="1"/>
    <col min="12306" max="12306" width="15.5546875" style="129" customWidth="1"/>
    <col min="12307" max="12308" width="12.5546875" style="129" customWidth="1"/>
    <col min="12309" max="12309" width="20" style="129" customWidth="1"/>
    <col min="12310" max="12310" width="12.5546875" style="129" customWidth="1"/>
    <col min="12311" max="12311" width="13.109375" style="129" customWidth="1"/>
    <col min="12312" max="12312" width="19.44140625" style="129" bestFit="1" customWidth="1"/>
    <col min="12313" max="12313" width="11.33203125" style="129" bestFit="1" customWidth="1"/>
    <col min="12314" max="12544" width="9.109375" style="129"/>
    <col min="12545" max="12545" width="24" style="129" customWidth="1"/>
    <col min="12546" max="12546" width="12.88671875" style="129" bestFit="1" customWidth="1"/>
    <col min="12547" max="12553" width="12.6640625" style="129" bestFit="1" customWidth="1"/>
    <col min="12554" max="12554" width="13.44140625" style="129" bestFit="1" customWidth="1"/>
    <col min="12555" max="12557" width="13.33203125" style="129" bestFit="1" customWidth="1"/>
    <col min="12558" max="12558" width="13.88671875" style="129" bestFit="1" customWidth="1"/>
    <col min="12559" max="12559" width="14.33203125" style="129" customWidth="1"/>
    <col min="12560" max="12560" width="13" style="129" customWidth="1"/>
    <col min="12561" max="12561" width="11.33203125" style="129" bestFit="1" customWidth="1"/>
    <col min="12562" max="12562" width="15.5546875" style="129" customWidth="1"/>
    <col min="12563" max="12564" width="12.5546875" style="129" customWidth="1"/>
    <col min="12565" max="12565" width="20" style="129" customWidth="1"/>
    <col min="12566" max="12566" width="12.5546875" style="129" customWidth="1"/>
    <col min="12567" max="12567" width="13.109375" style="129" customWidth="1"/>
    <col min="12568" max="12568" width="19.44140625" style="129" bestFit="1" customWidth="1"/>
    <col min="12569" max="12569" width="11.33203125" style="129" bestFit="1" customWidth="1"/>
    <col min="12570" max="12800" width="9.109375" style="129"/>
    <col min="12801" max="12801" width="24" style="129" customWidth="1"/>
    <col min="12802" max="12802" width="12.88671875" style="129" bestFit="1" customWidth="1"/>
    <col min="12803" max="12809" width="12.6640625" style="129" bestFit="1" customWidth="1"/>
    <col min="12810" max="12810" width="13.44140625" style="129" bestFit="1" customWidth="1"/>
    <col min="12811" max="12813" width="13.33203125" style="129" bestFit="1" customWidth="1"/>
    <col min="12814" max="12814" width="13.88671875" style="129" bestFit="1" customWidth="1"/>
    <col min="12815" max="12815" width="14.33203125" style="129" customWidth="1"/>
    <col min="12816" max="12816" width="13" style="129" customWidth="1"/>
    <col min="12817" max="12817" width="11.33203125" style="129" bestFit="1" customWidth="1"/>
    <col min="12818" max="12818" width="15.5546875" style="129" customWidth="1"/>
    <col min="12819" max="12820" width="12.5546875" style="129" customWidth="1"/>
    <col min="12821" max="12821" width="20" style="129" customWidth="1"/>
    <col min="12822" max="12822" width="12.5546875" style="129" customWidth="1"/>
    <col min="12823" max="12823" width="13.109375" style="129" customWidth="1"/>
    <col min="12824" max="12824" width="19.44140625" style="129" bestFit="1" customWidth="1"/>
    <col min="12825" max="12825" width="11.33203125" style="129" bestFit="1" customWidth="1"/>
    <col min="12826" max="13056" width="9.109375" style="129"/>
    <col min="13057" max="13057" width="24" style="129" customWidth="1"/>
    <col min="13058" max="13058" width="12.88671875" style="129" bestFit="1" customWidth="1"/>
    <col min="13059" max="13065" width="12.6640625" style="129" bestFit="1" customWidth="1"/>
    <col min="13066" max="13066" width="13.44140625" style="129" bestFit="1" customWidth="1"/>
    <col min="13067" max="13069" width="13.33203125" style="129" bestFit="1" customWidth="1"/>
    <col min="13070" max="13070" width="13.88671875" style="129" bestFit="1" customWidth="1"/>
    <col min="13071" max="13071" width="14.33203125" style="129" customWidth="1"/>
    <col min="13072" max="13072" width="13" style="129" customWidth="1"/>
    <col min="13073" max="13073" width="11.33203125" style="129" bestFit="1" customWidth="1"/>
    <col min="13074" max="13074" width="15.5546875" style="129" customWidth="1"/>
    <col min="13075" max="13076" width="12.5546875" style="129" customWidth="1"/>
    <col min="13077" max="13077" width="20" style="129" customWidth="1"/>
    <col min="13078" max="13078" width="12.5546875" style="129" customWidth="1"/>
    <col min="13079" max="13079" width="13.109375" style="129" customWidth="1"/>
    <col min="13080" max="13080" width="19.44140625" style="129" bestFit="1" customWidth="1"/>
    <col min="13081" max="13081" width="11.33203125" style="129" bestFit="1" customWidth="1"/>
    <col min="13082" max="13312" width="9.109375" style="129"/>
    <col min="13313" max="13313" width="24" style="129" customWidth="1"/>
    <col min="13314" max="13314" width="12.88671875" style="129" bestFit="1" customWidth="1"/>
    <col min="13315" max="13321" width="12.6640625" style="129" bestFit="1" customWidth="1"/>
    <col min="13322" max="13322" width="13.44140625" style="129" bestFit="1" customWidth="1"/>
    <col min="13323" max="13325" width="13.33203125" style="129" bestFit="1" customWidth="1"/>
    <col min="13326" max="13326" width="13.88671875" style="129" bestFit="1" customWidth="1"/>
    <col min="13327" max="13327" width="14.33203125" style="129" customWidth="1"/>
    <col min="13328" max="13328" width="13" style="129" customWidth="1"/>
    <col min="13329" max="13329" width="11.33203125" style="129" bestFit="1" customWidth="1"/>
    <col min="13330" max="13330" width="15.5546875" style="129" customWidth="1"/>
    <col min="13331" max="13332" width="12.5546875" style="129" customWidth="1"/>
    <col min="13333" max="13333" width="20" style="129" customWidth="1"/>
    <col min="13334" max="13334" width="12.5546875" style="129" customWidth="1"/>
    <col min="13335" max="13335" width="13.109375" style="129" customWidth="1"/>
    <col min="13336" max="13336" width="19.44140625" style="129" bestFit="1" customWidth="1"/>
    <col min="13337" max="13337" width="11.33203125" style="129" bestFit="1" customWidth="1"/>
    <col min="13338" max="13568" width="9.109375" style="129"/>
    <col min="13569" max="13569" width="24" style="129" customWidth="1"/>
    <col min="13570" max="13570" width="12.88671875" style="129" bestFit="1" customWidth="1"/>
    <col min="13571" max="13577" width="12.6640625" style="129" bestFit="1" customWidth="1"/>
    <col min="13578" max="13578" width="13.44140625" style="129" bestFit="1" customWidth="1"/>
    <col min="13579" max="13581" width="13.33203125" style="129" bestFit="1" customWidth="1"/>
    <col min="13582" max="13582" width="13.88671875" style="129" bestFit="1" customWidth="1"/>
    <col min="13583" max="13583" width="14.33203125" style="129" customWidth="1"/>
    <col min="13584" max="13584" width="13" style="129" customWidth="1"/>
    <col min="13585" max="13585" width="11.33203125" style="129" bestFit="1" customWidth="1"/>
    <col min="13586" max="13586" width="15.5546875" style="129" customWidth="1"/>
    <col min="13587" max="13588" width="12.5546875" style="129" customWidth="1"/>
    <col min="13589" max="13589" width="20" style="129" customWidth="1"/>
    <col min="13590" max="13590" width="12.5546875" style="129" customWidth="1"/>
    <col min="13591" max="13591" width="13.109375" style="129" customWidth="1"/>
    <col min="13592" max="13592" width="19.44140625" style="129" bestFit="1" customWidth="1"/>
    <col min="13593" max="13593" width="11.33203125" style="129" bestFit="1" customWidth="1"/>
    <col min="13594" max="13824" width="9.109375" style="129"/>
    <col min="13825" max="13825" width="24" style="129" customWidth="1"/>
    <col min="13826" max="13826" width="12.88671875" style="129" bestFit="1" customWidth="1"/>
    <col min="13827" max="13833" width="12.6640625" style="129" bestFit="1" customWidth="1"/>
    <col min="13834" max="13834" width="13.44140625" style="129" bestFit="1" customWidth="1"/>
    <col min="13835" max="13837" width="13.33203125" style="129" bestFit="1" customWidth="1"/>
    <col min="13838" max="13838" width="13.88671875" style="129" bestFit="1" customWidth="1"/>
    <col min="13839" max="13839" width="14.33203125" style="129" customWidth="1"/>
    <col min="13840" max="13840" width="13" style="129" customWidth="1"/>
    <col min="13841" max="13841" width="11.33203125" style="129" bestFit="1" customWidth="1"/>
    <col min="13842" max="13842" width="15.5546875" style="129" customWidth="1"/>
    <col min="13843" max="13844" width="12.5546875" style="129" customWidth="1"/>
    <col min="13845" max="13845" width="20" style="129" customWidth="1"/>
    <col min="13846" max="13846" width="12.5546875" style="129" customWidth="1"/>
    <col min="13847" max="13847" width="13.109375" style="129" customWidth="1"/>
    <col min="13848" max="13848" width="19.44140625" style="129" bestFit="1" customWidth="1"/>
    <col min="13849" max="13849" width="11.33203125" style="129" bestFit="1" customWidth="1"/>
    <col min="13850" max="14080" width="9.109375" style="129"/>
    <col min="14081" max="14081" width="24" style="129" customWidth="1"/>
    <col min="14082" max="14082" width="12.88671875" style="129" bestFit="1" customWidth="1"/>
    <col min="14083" max="14089" width="12.6640625" style="129" bestFit="1" customWidth="1"/>
    <col min="14090" max="14090" width="13.44140625" style="129" bestFit="1" customWidth="1"/>
    <col min="14091" max="14093" width="13.33203125" style="129" bestFit="1" customWidth="1"/>
    <col min="14094" max="14094" width="13.88671875" style="129" bestFit="1" customWidth="1"/>
    <col min="14095" max="14095" width="14.33203125" style="129" customWidth="1"/>
    <col min="14096" max="14096" width="13" style="129" customWidth="1"/>
    <col min="14097" max="14097" width="11.33203125" style="129" bestFit="1" customWidth="1"/>
    <col min="14098" max="14098" width="15.5546875" style="129" customWidth="1"/>
    <col min="14099" max="14100" width="12.5546875" style="129" customWidth="1"/>
    <col min="14101" max="14101" width="20" style="129" customWidth="1"/>
    <col min="14102" max="14102" width="12.5546875" style="129" customWidth="1"/>
    <col min="14103" max="14103" width="13.109375" style="129" customWidth="1"/>
    <col min="14104" max="14104" width="19.44140625" style="129" bestFit="1" customWidth="1"/>
    <col min="14105" max="14105" width="11.33203125" style="129" bestFit="1" customWidth="1"/>
    <col min="14106" max="14336" width="9.109375" style="129"/>
    <col min="14337" max="14337" width="24" style="129" customWidth="1"/>
    <col min="14338" max="14338" width="12.88671875" style="129" bestFit="1" customWidth="1"/>
    <col min="14339" max="14345" width="12.6640625" style="129" bestFit="1" customWidth="1"/>
    <col min="14346" max="14346" width="13.44140625" style="129" bestFit="1" customWidth="1"/>
    <col min="14347" max="14349" width="13.33203125" style="129" bestFit="1" customWidth="1"/>
    <col min="14350" max="14350" width="13.88671875" style="129" bestFit="1" customWidth="1"/>
    <col min="14351" max="14351" width="14.33203125" style="129" customWidth="1"/>
    <col min="14352" max="14352" width="13" style="129" customWidth="1"/>
    <col min="14353" max="14353" width="11.33203125" style="129" bestFit="1" customWidth="1"/>
    <col min="14354" max="14354" width="15.5546875" style="129" customWidth="1"/>
    <col min="14355" max="14356" width="12.5546875" style="129" customWidth="1"/>
    <col min="14357" max="14357" width="20" style="129" customWidth="1"/>
    <col min="14358" max="14358" width="12.5546875" style="129" customWidth="1"/>
    <col min="14359" max="14359" width="13.109375" style="129" customWidth="1"/>
    <col min="14360" max="14360" width="19.44140625" style="129" bestFit="1" customWidth="1"/>
    <col min="14361" max="14361" width="11.33203125" style="129" bestFit="1" customWidth="1"/>
    <col min="14362" max="14592" width="9.109375" style="129"/>
    <col min="14593" max="14593" width="24" style="129" customWidth="1"/>
    <col min="14594" max="14594" width="12.88671875" style="129" bestFit="1" customWidth="1"/>
    <col min="14595" max="14601" width="12.6640625" style="129" bestFit="1" customWidth="1"/>
    <col min="14602" max="14602" width="13.44140625" style="129" bestFit="1" customWidth="1"/>
    <col min="14603" max="14605" width="13.33203125" style="129" bestFit="1" customWidth="1"/>
    <col min="14606" max="14606" width="13.88671875" style="129" bestFit="1" customWidth="1"/>
    <col min="14607" max="14607" width="14.33203125" style="129" customWidth="1"/>
    <col min="14608" max="14608" width="13" style="129" customWidth="1"/>
    <col min="14609" max="14609" width="11.33203125" style="129" bestFit="1" customWidth="1"/>
    <col min="14610" max="14610" width="15.5546875" style="129" customWidth="1"/>
    <col min="14611" max="14612" width="12.5546875" style="129" customWidth="1"/>
    <col min="14613" max="14613" width="20" style="129" customWidth="1"/>
    <col min="14614" max="14614" width="12.5546875" style="129" customWidth="1"/>
    <col min="14615" max="14615" width="13.109375" style="129" customWidth="1"/>
    <col min="14616" max="14616" width="19.44140625" style="129" bestFit="1" customWidth="1"/>
    <col min="14617" max="14617" width="11.33203125" style="129" bestFit="1" customWidth="1"/>
    <col min="14618" max="14848" width="9.109375" style="129"/>
    <col min="14849" max="14849" width="24" style="129" customWidth="1"/>
    <col min="14850" max="14850" width="12.88671875" style="129" bestFit="1" customWidth="1"/>
    <col min="14851" max="14857" width="12.6640625" style="129" bestFit="1" customWidth="1"/>
    <col min="14858" max="14858" width="13.44140625" style="129" bestFit="1" customWidth="1"/>
    <col min="14859" max="14861" width="13.33203125" style="129" bestFit="1" customWidth="1"/>
    <col min="14862" max="14862" width="13.88671875" style="129" bestFit="1" customWidth="1"/>
    <col min="14863" max="14863" width="14.33203125" style="129" customWidth="1"/>
    <col min="14864" max="14864" width="13" style="129" customWidth="1"/>
    <col min="14865" max="14865" width="11.33203125" style="129" bestFit="1" customWidth="1"/>
    <col min="14866" max="14866" width="15.5546875" style="129" customWidth="1"/>
    <col min="14867" max="14868" width="12.5546875" style="129" customWidth="1"/>
    <col min="14869" max="14869" width="20" style="129" customWidth="1"/>
    <col min="14870" max="14870" width="12.5546875" style="129" customWidth="1"/>
    <col min="14871" max="14871" width="13.109375" style="129" customWidth="1"/>
    <col min="14872" max="14872" width="19.44140625" style="129" bestFit="1" customWidth="1"/>
    <col min="14873" max="14873" width="11.33203125" style="129" bestFit="1" customWidth="1"/>
    <col min="14874" max="15104" width="9.109375" style="129"/>
    <col min="15105" max="15105" width="24" style="129" customWidth="1"/>
    <col min="15106" max="15106" width="12.88671875" style="129" bestFit="1" customWidth="1"/>
    <col min="15107" max="15113" width="12.6640625" style="129" bestFit="1" customWidth="1"/>
    <col min="15114" max="15114" width="13.44140625" style="129" bestFit="1" customWidth="1"/>
    <col min="15115" max="15117" width="13.33203125" style="129" bestFit="1" customWidth="1"/>
    <col min="15118" max="15118" width="13.88671875" style="129" bestFit="1" customWidth="1"/>
    <col min="15119" max="15119" width="14.33203125" style="129" customWidth="1"/>
    <col min="15120" max="15120" width="13" style="129" customWidth="1"/>
    <col min="15121" max="15121" width="11.33203125" style="129" bestFit="1" customWidth="1"/>
    <col min="15122" max="15122" width="15.5546875" style="129" customWidth="1"/>
    <col min="15123" max="15124" width="12.5546875" style="129" customWidth="1"/>
    <col min="15125" max="15125" width="20" style="129" customWidth="1"/>
    <col min="15126" max="15126" width="12.5546875" style="129" customWidth="1"/>
    <col min="15127" max="15127" width="13.109375" style="129" customWidth="1"/>
    <col min="15128" max="15128" width="19.44140625" style="129" bestFit="1" customWidth="1"/>
    <col min="15129" max="15129" width="11.33203125" style="129" bestFit="1" customWidth="1"/>
    <col min="15130" max="15360" width="9.109375" style="129"/>
    <col min="15361" max="15361" width="24" style="129" customWidth="1"/>
    <col min="15362" max="15362" width="12.88671875" style="129" bestFit="1" customWidth="1"/>
    <col min="15363" max="15369" width="12.6640625" style="129" bestFit="1" customWidth="1"/>
    <col min="15370" max="15370" width="13.44140625" style="129" bestFit="1" customWidth="1"/>
    <col min="15371" max="15373" width="13.33203125" style="129" bestFit="1" customWidth="1"/>
    <col min="15374" max="15374" width="13.88671875" style="129" bestFit="1" customWidth="1"/>
    <col min="15375" max="15375" width="14.33203125" style="129" customWidth="1"/>
    <col min="15376" max="15376" width="13" style="129" customWidth="1"/>
    <col min="15377" max="15377" width="11.33203125" style="129" bestFit="1" customWidth="1"/>
    <col min="15378" max="15378" width="15.5546875" style="129" customWidth="1"/>
    <col min="15379" max="15380" width="12.5546875" style="129" customWidth="1"/>
    <col min="15381" max="15381" width="20" style="129" customWidth="1"/>
    <col min="15382" max="15382" width="12.5546875" style="129" customWidth="1"/>
    <col min="15383" max="15383" width="13.109375" style="129" customWidth="1"/>
    <col min="15384" max="15384" width="19.44140625" style="129" bestFit="1" customWidth="1"/>
    <col min="15385" max="15385" width="11.33203125" style="129" bestFit="1" customWidth="1"/>
    <col min="15386" max="15616" width="9.109375" style="129"/>
    <col min="15617" max="15617" width="24" style="129" customWidth="1"/>
    <col min="15618" max="15618" width="12.88671875" style="129" bestFit="1" customWidth="1"/>
    <col min="15619" max="15625" width="12.6640625" style="129" bestFit="1" customWidth="1"/>
    <col min="15626" max="15626" width="13.44140625" style="129" bestFit="1" customWidth="1"/>
    <col min="15627" max="15629" width="13.33203125" style="129" bestFit="1" customWidth="1"/>
    <col min="15630" max="15630" width="13.88671875" style="129" bestFit="1" customWidth="1"/>
    <col min="15631" max="15631" width="14.33203125" style="129" customWidth="1"/>
    <col min="15632" max="15632" width="13" style="129" customWidth="1"/>
    <col min="15633" max="15633" width="11.33203125" style="129" bestFit="1" customWidth="1"/>
    <col min="15634" max="15634" width="15.5546875" style="129" customWidth="1"/>
    <col min="15635" max="15636" width="12.5546875" style="129" customWidth="1"/>
    <col min="15637" max="15637" width="20" style="129" customWidth="1"/>
    <col min="15638" max="15638" width="12.5546875" style="129" customWidth="1"/>
    <col min="15639" max="15639" width="13.109375" style="129" customWidth="1"/>
    <col min="15640" max="15640" width="19.44140625" style="129" bestFit="1" customWidth="1"/>
    <col min="15641" max="15641" width="11.33203125" style="129" bestFit="1" customWidth="1"/>
    <col min="15642" max="15872" width="9.109375" style="129"/>
    <col min="15873" max="15873" width="24" style="129" customWidth="1"/>
    <col min="15874" max="15874" width="12.88671875" style="129" bestFit="1" customWidth="1"/>
    <col min="15875" max="15881" width="12.6640625" style="129" bestFit="1" customWidth="1"/>
    <col min="15882" max="15882" width="13.44140625" style="129" bestFit="1" customWidth="1"/>
    <col min="15883" max="15885" width="13.33203125" style="129" bestFit="1" customWidth="1"/>
    <col min="15886" max="15886" width="13.88671875" style="129" bestFit="1" customWidth="1"/>
    <col min="15887" max="15887" width="14.33203125" style="129" customWidth="1"/>
    <col min="15888" max="15888" width="13" style="129" customWidth="1"/>
    <col min="15889" max="15889" width="11.33203125" style="129" bestFit="1" customWidth="1"/>
    <col min="15890" max="15890" width="15.5546875" style="129" customWidth="1"/>
    <col min="15891" max="15892" width="12.5546875" style="129" customWidth="1"/>
    <col min="15893" max="15893" width="20" style="129" customWidth="1"/>
    <col min="15894" max="15894" width="12.5546875" style="129" customWidth="1"/>
    <col min="15895" max="15895" width="13.109375" style="129" customWidth="1"/>
    <col min="15896" max="15896" width="19.44140625" style="129" bestFit="1" customWidth="1"/>
    <col min="15897" max="15897" width="11.33203125" style="129" bestFit="1" customWidth="1"/>
    <col min="15898" max="16128" width="9.109375" style="129"/>
    <col min="16129" max="16129" width="24" style="129" customWidth="1"/>
    <col min="16130" max="16130" width="12.88671875" style="129" bestFit="1" customWidth="1"/>
    <col min="16131" max="16137" width="12.6640625" style="129" bestFit="1" customWidth="1"/>
    <col min="16138" max="16138" width="13.44140625" style="129" bestFit="1" customWidth="1"/>
    <col min="16139" max="16141" width="13.33203125" style="129" bestFit="1" customWidth="1"/>
    <col min="16142" max="16142" width="13.88671875" style="129" bestFit="1" customWidth="1"/>
    <col min="16143" max="16143" width="14.33203125" style="129" customWidth="1"/>
    <col min="16144" max="16144" width="13" style="129" customWidth="1"/>
    <col min="16145" max="16145" width="11.33203125" style="129" bestFit="1" customWidth="1"/>
    <col min="16146" max="16146" width="15.5546875" style="129" customWidth="1"/>
    <col min="16147" max="16148" width="12.5546875" style="129" customWidth="1"/>
    <col min="16149" max="16149" width="20" style="129" customWidth="1"/>
    <col min="16150" max="16150" width="12.5546875" style="129" customWidth="1"/>
    <col min="16151" max="16151" width="13.109375" style="129" customWidth="1"/>
    <col min="16152" max="16152" width="19.44140625" style="129" bestFit="1" customWidth="1"/>
    <col min="16153" max="16153" width="11.33203125" style="129" bestFit="1" customWidth="1"/>
    <col min="16154" max="16384" width="9.109375" style="129"/>
  </cols>
  <sheetData>
    <row r="1" spans="1:22" s="425" customFormat="1">
      <c r="A1" s="425" t="s">
        <v>730</v>
      </c>
    </row>
    <row r="2" spans="1:22" s="425" customFormat="1">
      <c r="A2" s="425" t="s">
        <v>728</v>
      </c>
    </row>
    <row r="3" spans="1:22" s="425" customFormat="1"/>
    <row r="4" spans="1:22" ht="24.75" customHeight="1">
      <c r="A4" s="150" t="s">
        <v>220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6" spans="1:22">
      <c r="A6" s="130" t="s">
        <v>221</v>
      </c>
    </row>
    <row r="8" spans="1:22" s="131" customFormat="1"/>
    <row r="9" spans="1:22" s="131" customFormat="1">
      <c r="O9" s="132"/>
      <c r="P9" s="132"/>
      <c r="Q9" s="132"/>
      <c r="R9" s="132"/>
      <c r="S9" s="132"/>
      <c r="T9" s="132"/>
      <c r="U9" s="132"/>
      <c r="V9" s="132"/>
    </row>
    <row r="10" spans="1:22" s="131" customFormat="1"/>
    <row r="11" spans="1:22" s="131" customFormat="1">
      <c r="V11" s="131" t="s">
        <v>202</v>
      </c>
    </row>
    <row r="12" spans="1:22" s="131" customFormat="1"/>
    <row r="13" spans="1:22" s="131" customFormat="1">
      <c r="V13" s="131" t="s">
        <v>202</v>
      </c>
    </row>
    <row r="14" spans="1:22" s="131" customFormat="1"/>
    <row r="15" spans="1:22" s="131" customFormat="1"/>
    <row r="16" spans="1:22" s="131" customFormat="1">
      <c r="V16" s="131" t="s">
        <v>202</v>
      </c>
    </row>
    <row r="17" spans="18:22" s="131" customFormat="1"/>
    <row r="18" spans="18:22" s="131" customFormat="1"/>
    <row r="19" spans="18:22" s="131" customFormat="1"/>
    <row r="20" spans="18:22" s="131" customFormat="1"/>
    <row r="21" spans="18:22" s="131" customFormat="1"/>
    <row r="22" spans="18:22" s="131" customFormat="1"/>
    <row r="23" spans="18:22" s="131" customFormat="1"/>
    <row r="24" spans="18:22" s="131" customFormat="1"/>
    <row r="25" spans="18:22" s="131" customFormat="1">
      <c r="R25" s="133"/>
    </row>
    <row r="26" spans="18:22" s="131" customFormat="1">
      <c r="R26" s="133"/>
    </row>
    <row r="27" spans="18:22" s="131" customFormat="1">
      <c r="R27" s="133"/>
    </row>
    <row r="28" spans="18:22" s="131" customFormat="1">
      <c r="R28" s="133"/>
    </row>
    <row r="29" spans="18:22" s="131" customFormat="1">
      <c r="R29" s="133"/>
    </row>
    <row r="30" spans="18:22" s="131" customFormat="1">
      <c r="R30" s="133"/>
    </row>
    <row r="31" spans="18:22" s="131" customFormat="1">
      <c r="R31" s="133"/>
    </row>
    <row r="32" spans="18:22" s="131" customFormat="1">
      <c r="R32" s="133"/>
      <c r="V32" s="131">
        <f>11144.91+5780952.78+66885.6+1383676.32+561152.57+1116306.26+160647.05</f>
        <v>9080765.4900000021</v>
      </c>
    </row>
    <row r="33" spans="1:18" s="136" customFormat="1">
      <c r="A33" s="134" t="s">
        <v>92</v>
      </c>
      <c r="B33" s="135" t="s">
        <v>37</v>
      </c>
      <c r="C33" s="135" t="s">
        <v>38</v>
      </c>
      <c r="D33" s="135" t="s">
        <v>39</v>
      </c>
      <c r="E33" s="135" t="s">
        <v>40</v>
      </c>
      <c r="F33" s="135" t="s">
        <v>41</v>
      </c>
      <c r="G33" s="135" t="s">
        <v>30</v>
      </c>
      <c r="H33" s="135" t="s">
        <v>31</v>
      </c>
      <c r="I33" s="135" t="s">
        <v>32</v>
      </c>
      <c r="J33" s="135" t="s">
        <v>33</v>
      </c>
      <c r="K33" s="135" t="s">
        <v>34</v>
      </c>
      <c r="L33" s="135" t="s">
        <v>35</v>
      </c>
      <c r="M33" s="135" t="s">
        <v>36</v>
      </c>
      <c r="N33" s="135" t="s">
        <v>203</v>
      </c>
      <c r="R33" s="151"/>
    </row>
    <row r="34" spans="1:18" s="131" customFormat="1">
      <c r="A34" s="138" t="s">
        <v>205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>
        <f>SUM(B34:M34)</f>
        <v>0</v>
      </c>
      <c r="R34" s="133"/>
    </row>
    <row r="35" spans="1:18" s="131" customFormat="1">
      <c r="A35" s="138" t="s">
        <v>210</v>
      </c>
      <c r="B35" s="139">
        <f>+'2014 SERVICE CHARGE REVENUE'!B68+'2014 SERVICE CHARGE REVENUE'!B97+'2014 SERVICE CHARGE REVENUE'!B129+'2014 SERVICE CHARGE REVENUE'!B160+'2014 SERVICE CHARGE REVENUE'!B190+'2014 SERVICE CHARGE REVENUE'!B222+'2014 SERVICE CHARGE REVENUE'!B252</f>
        <v>8659814.3699999992</v>
      </c>
      <c r="C35" s="139">
        <f>+'2014 SERVICE CHARGE REVENUE'!C68+'2014 SERVICE CHARGE REVENUE'!C97+'2014 SERVICE CHARGE REVENUE'!C129+'2014 SERVICE CHARGE REVENUE'!C160+'2014 SERVICE CHARGE REVENUE'!C190+'2014 SERVICE CHARGE REVENUE'!C222+'2014 SERVICE CHARGE REVENUE'!C252</f>
        <v>7353932.8999999994</v>
      </c>
      <c r="D35" s="139">
        <f>+'2014 SERVICE CHARGE REVENUE'!D68+'2014 SERVICE CHARGE REVENUE'!D97+'2014 SERVICE CHARGE REVENUE'!D129+'2014 SERVICE CHARGE REVENUE'!D160+'2014 SERVICE CHARGE REVENUE'!D190+'2014 SERVICE CHARGE REVENUE'!D222+'2014 SERVICE CHARGE REVENUE'!D252</f>
        <v>7743783.4699999997</v>
      </c>
      <c r="E35" s="139">
        <f>+'2014 SERVICE CHARGE REVENUE'!E68+'2014 SERVICE CHARGE REVENUE'!E97+'2014 SERVICE CHARGE REVENUE'!E129+'2014 SERVICE CHARGE REVENUE'!E160+'2014 SERVICE CHARGE REVENUE'!E190+'2014 SERVICE CHARGE REVENUE'!E222+'2014 SERVICE CHARGE REVENUE'!E252</f>
        <v>8039993.4500000002</v>
      </c>
      <c r="F35" s="139">
        <f>+'2014 SERVICE CHARGE REVENUE'!F68+'2014 SERVICE CHARGE REVENUE'!F97+'2014 SERVICE CHARGE REVENUE'!F129+'2014 SERVICE CHARGE REVENUE'!F160+'2014 SERVICE CHARGE REVENUE'!F190+'2014 SERVICE CHARGE REVENUE'!F222+'2014 SERVICE CHARGE REVENUE'!F252</f>
        <v>8210504.7799999993</v>
      </c>
      <c r="G35" s="139">
        <f>+'2014 SERVICE CHARGE REVENUE'!G68+'2014 SERVICE CHARGE REVENUE'!G97+'2014 SERVICE CHARGE REVENUE'!G129+'2014 SERVICE CHARGE REVENUE'!G160+'2014 SERVICE CHARGE REVENUE'!G190+'2014 SERVICE CHARGE REVENUE'!G222+'2014 SERVICE CHARGE REVENUE'!G252</f>
        <v>8202005.1999999993</v>
      </c>
      <c r="H35" s="139">
        <f>+'2014 SERVICE CHARGE REVENUE'!H68+'2014 SERVICE CHARGE REVENUE'!H97+'2014 SERVICE CHARGE REVENUE'!H129+'2014 SERVICE CHARGE REVENUE'!H160+'2014 SERVICE CHARGE REVENUE'!H190+'2014 SERVICE CHARGE REVENUE'!H222+'2014 SERVICE CHARGE REVENUE'!H252</f>
        <v>9013092.3800000008</v>
      </c>
      <c r="I35" s="139">
        <f>+'2014 SERVICE CHARGE REVENUE'!I68+'2014 SERVICE CHARGE REVENUE'!I97+'2014 SERVICE CHARGE REVENUE'!I129+'2014 SERVICE CHARGE REVENUE'!I160+'2014 SERVICE CHARGE REVENUE'!I190+'2014 SERVICE CHARGE REVENUE'!I222+'2014 SERVICE CHARGE REVENUE'!I252</f>
        <v>8788591.9600000009</v>
      </c>
      <c r="J35" s="139">
        <f>+'2014 SERVICE CHARGE REVENUE'!J68+'2014 SERVICE CHARGE REVENUE'!J97+'2014 SERVICE CHARGE REVENUE'!J129+'2014 SERVICE CHARGE REVENUE'!J160+'2014 SERVICE CHARGE REVENUE'!J190+'2014 SERVICE CHARGE REVENUE'!J222+'2014 SERVICE CHARGE REVENUE'!J252</f>
        <v>9096712.8300000001</v>
      </c>
      <c r="K35" s="139">
        <f>+'2014 SERVICE CHARGE REVENUE'!K68+'2014 SERVICE CHARGE REVENUE'!K97+'2014 SERVICE CHARGE REVENUE'!K129+'2014 SERVICE CHARGE REVENUE'!K160+'2014 SERVICE CHARGE REVENUE'!K190+'2014 SERVICE CHARGE REVENUE'!K222+'2014 SERVICE CHARGE REVENUE'!K252</f>
        <v>9313576.3900000006</v>
      </c>
      <c r="L35" s="139">
        <f>+'2014 SERVICE CHARGE REVENUE'!L68+'2014 SERVICE CHARGE REVENUE'!L97+'2014 SERVICE CHARGE REVENUE'!L129+'2014 SERVICE CHARGE REVENUE'!L160+'2014 SERVICE CHARGE REVENUE'!L190+'2014 SERVICE CHARGE REVENUE'!L222+'2014 SERVICE CHARGE REVENUE'!L252</f>
        <v>8307260.6800000006</v>
      </c>
      <c r="M35" s="139">
        <f>+'2014 SERVICE CHARGE REVENUE'!M68+'2014 SERVICE CHARGE REVENUE'!M97+'2014 SERVICE CHARGE REVENUE'!M129+'2014 SERVICE CHARGE REVENUE'!M160+'2014 SERVICE CHARGE REVENUE'!M190+'2014 SERVICE CHARGE REVENUE'!M222+'2014 SERVICE CHARGE REVENUE'!M252</f>
        <v>9080765.4900000002</v>
      </c>
      <c r="N35" s="139">
        <f>SUM(B35:M35)</f>
        <v>101810033.90000001</v>
      </c>
    </row>
    <row r="36" spans="1:18" s="131" customFormat="1">
      <c r="A36" s="138" t="s">
        <v>222</v>
      </c>
      <c r="B36" s="139">
        <f>+'2014 SERVICE CHARGE REVENUE'!B69+'2014 SERVICE CHARGE REVENUE'!B98+'2014 SERVICE CHARGE REVENUE'!B130+'2014 SERVICE CHARGE REVENUE'!B161+'2014 SERVICE CHARGE REVENUE'!B191+'2014 SERVICE CHARGE REVENUE'!B223+'2014 SERVICE CHARGE REVENUE'!B253</f>
        <v>7681584.9630409041</v>
      </c>
      <c r="C36" s="139">
        <f>+'2014 SERVICE CHARGE REVENUE'!C69+'2014 SERVICE CHARGE REVENUE'!C98+'2014 SERVICE CHARGE REVENUE'!C130+'2014 SERVICE CHARGE REVENUE'!C161+'2014 SERVICE CHARGE REVENUE'!C191+'2014 SERVICE CHARGE REVENUE'!C223+'2014 SERVICE CHARGE REVENUE'!C253</f>
        <v>7059557.9675047584</v>
      </c>
      <c r="D36" s="139">
        <f>+'2014 SERVICE CHARGE REVENUE'!D69+'2014 SERVICE CHARGE REVENUE'!D98+'2014 SERVICE CHARGE REVENUE'!D130+'2014 SERVICE CHARGE REVENUE'!D161+'2014 SERVICE CHARGE REVENUE'!D191+'2014 SERVICE CHARGE REVENUE'!D223+'2014 SERVICE CHARGE REVENUE'!D253</f>
        <v>7335083.5923915729</v>
      </c>
      <c r="E36" s="139">
        <f>+'2014 SERVICE CHARGE REVENUE'!E69+'2014 SERVICE CHARGE REVENUE'!E98+'2014 SERVICE CHARGE REVENUE'!E130+'2014 SERVICE CHARGE REVENUE'!E161+'2014 SERVICE CHARGE REVENUE'!E191+'2014 SERVICE CHARGE REVENUE'!E223+'2014 SERVICE CHARGE REVENUE'!E253</f>
        <v>7606618.6551548121</v>
      </c>
      <c r="F36" s="139">
        <f>+'2014 SERVICE CHARGE REVENUE'!F69+'2014 SERVICE CHARGE REVENUE'!F98+'2014 SERVICE CHARGE REVENUE'!F130+'2014 SERVICE CHARGE REVENUE'!F161+'2014 SERVICE CHARGE REVENUE'!F191+'2014 SERVICE CHARGE REVENUE'!F223+'2014 SERVICE CHARGE REVENUE'!F253</f>
        <v>7856060.7694688942</v>
      </c>
      <c r="G36" s="139">
        <f>+'2014 SERVICE CHARGE REVENUE'!G69+'2014 SERVICE CHARGE REVENUE'!G98+'2014 SERVICE CHARGE REVENUE'!G130+'2014 SERVICE CHARGE REVENUE'!G161+'2014 SERVICE CHARGE REVENUE'!G191+'2014 SERVICE CHARGE REVENUE'!G223+'2014 SERVICE CHARGE REVENUE'!G253</f>
        <v>7208335.8014084641</v>
      </c>
      <c r="H36" s="139">
        <f>+'2014 SERVICE CHARGE REVENUE'!H69+'2014 SERVICE CHARGE REVENUE'!H98+'2014 SERVICE CHARGE REVENUE'!H130+'2014 SERVICE CHARGE REVENUE'!H161+'2014 SERVICE CHARGE REVENUE'!H191+'2014 SERVICE CHARGE REVENUE'!H223+'2014 SERVICE CHARGE REVENUE'!H253</f>
        <v>8667493.0765844136</v>
      </c>
      <c r="I36" s="139">
        <f>+'2014 SERVICE CHARGE REVENUE'!I69+'2014 SERVICE CHARGE REVENUE'!I98+'2014 SERVICE CHARGE REVENUE'!I130+'2014 SERVICE CHARGE REVENUE'!I161+'2014 SERVICE CHARGE REVENUE'!I191+'2014 SERVICE CHARGE REVENUE'!I223+'2014 SERVICE CHARGE REVENUE'!I253</f>
        <v>8669030.1329257824</v>
      </c>
      <c r="J36" s="139">
        <f>+'2014 SERVICE CHARGE REVENUE'!J69+'2014 SERVICE CHARGE REVENUE'!J98+'2014 SERVICE CHARGE REVENUE'!J130+'2014 SERVICE CHARGE REVENUE'!J161+'2014 SERVICE CHARGE REVENUE'!J191+'2014 SERVICE CHARGE REVENUE'!J223+'2014 SERVICE CHARGE REVENUE'!J253</f>
        <v>8109653.4662001859</v>
      </c>
      <c r="K36" s="139">
        <f>+'2014 SERVICE CHARGE REVENUE'!K69+'2014 SERVICE CHARGE REVENUE'!K98+'2014 SERVICE CHARGE REVENUE'!K130+'2014 SERVICE CHARGE REVENUE'!K161+'2014 SERVICE CHARGE REVENUE'!K191+'2014 SERVICE CHARGE REVENUE'!K223+'2014 SERVICE CHARGE REVENUE'!K253</f>
        <v>9155946.9306499343</v>
      </c>
      <c r="L36" s="139">
        <f>+'2014 SERVICE CHARGE REVENUE'!L69+'2014 SERVICE CHARGE REVENUE'!L98+'2014 SERVICE CHARGE REVENUE'!L130+'2014 SERVICE CHARGE REVENUE'!L161+'2014 SERVICE CHARGE REVENUE'!L191+'2014 SERVICE CHARGE REVENUE'!L223+'2014 SERVICE CHARGE REVENUE'!L253</f>
        <v>8547479.6481625922</v>
      </c>
      <c r="M36" s="139">
        <f>+'2014 SERVICE CHARGE REVENUE'!M69+'2014 SERVICE CHARGE REVENUE'!M98+'2014 SERVICE CHARGE REVENUE'!M130+'2014 SERVICE CHARGE REVENUE'!M161+'2014 SERVICE CHARGE REVENUE'!M191+'2014 SERVICE CHARGE REVENUE'!M223+'2014 SERVICE CHARGE REVENUE'!M253</f>
        <v>7668609.2462577438</v>
      </c>
      <c r="N36" s="139">
        <f>SUM(B36:M36)</f>
        <v>95565454.249750048</v>
      </c>
      <c r="O36" s="132">
        <f>SUM(B36:M36)</f>
        <v>95565454.249750048</v>
      </c>
    </row>
    <row r="37" spans="1:18" s="131" customFormat="1">
      <c r="A37" s="138" t="s">
        <v>208</v>
      </c>
      <c r="B37" s="139">
        <f>+B35-B36</f>
        <v>978229.40695909504</v>
      </c>
      <c r="C37" s="139">
        <f t="shared" ref="C37:M37" si="0">+C35-C36</f>
        <v>294374.93249524105</v>
      </c>
      <c r="D37" s="139">
        <f t="shared" si="0"/>
        <v>408699.87760842685</v>
      </c>
      <c r="E37" s="139">
        <f t="shared" si="0"/>
        <v>433374.79484518804</v>
      </c>
      <c r="F37" s="139">
        <f t="shared" si="0"/>
        <v>354444.0105311051</v>
      </c>
      <c r="G37" s="139">
        <f t="shared" si="0"/>
        <v>993669.39859153517</v>
      </c>
      <c r="H37" s="139">
        <f t="shared" si="0"/>
        <v>345599.30341558717</v>
      </c>
      <c r="I37" s="139">
        <f t="shared" si="0"/>
        <v>119561.82707421854</v>
      </c>
      <c r="J37" s="139">
        <f t="shared" si="0"/>
        <v>987059.36379981413</v>
      </c>
      <c r="K37" s="139">
        <f t="shared" si="0"/>
        <v>157629.45935006626</v>
      </c>
      <c r="L37" s="139">
        <f t="shared" si="0"/>
        <v>-240218.96816259157</v>
      </c>
      <c r="M37" s="139">
        <f t="shared" si="0"/>
        <v>1412156.2437422564</v>
      </c>
      <c r="N37" s="139">
        <f>+N35-N36</f>
        <v>6244579.650249958</v>
      </c>
      <c r="Q37" s="140"/>
    </row>
    <row r="38" spans="1:18" s="131" customFormat="1" ht="13.8" thickBot="1">
      <c r="A38" s="141" t="s">
        <v>209</v>
      </c>
      <c r="B38" s="142">
        <f>+B37/B36</f>
        <v>0.12734733934021919</v>
      </c>
      <c r="C38" s="142">
        <f t="shared" ref="C38:N38" si="1">+C37/C36</f>
        <v>4.169877687105239E-2</v>
      </c>
      <c r="D38" s="142">
        <f t="shared" si="1"/>
        <v>5.5718503062781317E-2</v>
      </c>
      <c r="E38" s="142">
        <f t="shared" si="1"/>
        <v>5.6973382588530443E-2</v>
      </c>
      <c r="F38" s="142">
        <f t="shared" si="1"/>
        <v>4.5117269447378157E-2</v>
      </c>
      <c r="G38" s="142">
        <f t="shared" si="1"/>
        <v>0.13785004277927485</v>
      </c>
      <c r="H38" s="142">
        <f t="shared" si="1"/>
        <v>3.9873040608389733E-2</v>
      </c>
      <c r="I38" s="142">
        <f t="shared" si="1"/>
        <v>1.3791834292986433E-2</v>
      </c>
      <c r="J38" s="142">
        <f t="shared" si="1"/>
        <v>0.1217141235336046</v>
      </c>
      <c r="K38" s="142">
        <f t="shared" si="1"/>
        <v>1.7216073940139902E-2</v>
      </c>
      <c r="L38" s="142">
        <f t="shared" si="1"/>
        <v>-2.8104070211413749E-2</v>
      </c>
      <c r="M38" s="142">
        <f t="shared" si="1"/>
        <v>0.18414763334451864</v>
      </c>
      <c r="N38" s="142">
        <f t="shared" si="1"/>
        <v>6.5343483157945553E-2</v>
      </c>
    </row>
    <row r="39" spans="1:18" s="131" customFormat="1">
      <c r="A39" s="138" t="s">
        <v>223</v>
      </c>
      <c r="B39" s="139">
        <f>+'2014 SERVICE CHARGE REVENUE'!B72+'2014 SERVICE CHARGE REVENUE'!B101+'2014 SERVICE CHARGE REVENUE'!B133+'2014 SERVICE CHARGE REVENUE'!B164+'2014 SERVICE CHARGE REVENUE'!B194+'2014 SERVICE CHARGE REVENUE'!B226+'2014 SERVICE CHARGE REVENUE'!B256</f>
        <v>7209205</v>
      </c>
      <c r="C39" s="139">
        <f>+'2014 SERVICE CHARGE REVENUE'!C72+'2014 SERVICE CHARGE REVENUE'!C101+'2014 SERVICE CHARGE REVENUE'!C133+'2014 SERVICE CHARGE REVENUE'!C164+'2014 SERVICE CHARGE REVENUE'!C194+'2014 SERVICE CHARGE REVENUE'!C226+'2014 SERVICE CHARGE REVENUE'!C256</f>
        <v>6759819</v>
      </c>
      <c r="D39" s="139">
        <f>+'2014 SERVICE CHARGE REVENUE'!D72+'2014 SERVICE CHARGE REVENUE'!D101+'2014 SERVICE CHARGE REVENUE'!D133+'2014 SERVICE CHARGE REVENUE'!D164+'2014 SERVICE CHARGE REVENUE'!D194+'2014 SERVICE CHARGE REVENUE'!D226+'2014 SERVICE CHARGE REVENUE'!D256</f>
        <v>7021616</v>
      </c>
      <c r="E39" s="139">
        <f>+'2014 SERVICE CHARGE REVENUE'!E72+'2014 SERVICE CHARGE REVENUE'!E101+'2014 SERVICE CHARGE REVENUE'!E133+'2014 SERVICE CHARGE REVENUE'!E164+'2014 SERVICE CHARGE REVENUE'!E194+'2014 SERVICE CHARGE REVENUE'!E226+'2014 SERVICE CHARGE REVENUE'!E256</f>
        <v>7417278</v>
      </c>
      <c r="F39" s="139">
        <f>+'2014 SERVICE CHARGE REVENUE'!F72+'2014 SERVICE CHARGE REVENUE'!F101+'2014 SERVICE CHARGE REVENUE'!F133+'2014 SERVICE CHARGE REVENUE'!F164+'2014 SERVICE CHARGE REVENUE'!F194+'2014 SERVICE CHARGE REVENUE'!F226+'2014 SERVICE CHARGE REVENUE'!F256</f>
        <v>7554089</v>
      </c>
      <c r="G39" s="139">
        <f>+'2014 SERVICE CHARGE REVENUE'!G72+'2014 SERVICE CHARGE REVENUE'!G101+'2014 SERVICE CHARGE REVENUE'!G133+'2014 SERVICE CHARGE REVENUE'!G164+'2014 SERVICE CHARGE REVENUE'!G194+'2014 SERVICE CHARGE REVENUE'!G226+'2014 SERVICE CHARGE REVENUE'!G256</f>
        <v>6788995</v>
      </c>
      <c r="H39" s="139">
        <f>+'2014 SERVICE CHARGE REVENUE'!H72+'2014 SERVICE CHARGE REVENUE'!H101+'2014 SERVICE CHARGE REVENUE'!H133+'2014 SERVICE CHARGE REVENUE'!H164+'2014 SERVICE CHARGE REVENUE'!H194+'2014 SERVICE CHARGE REVENUE'!H226+'2014 SERVICE CHARGE REVENUE'!H256</f>
        <v>8592965</v>
      </c>
      <c r="I39" s="139">
        <f>+'2014 SERVICE CHARGE REVENUE'!I72+'2014 SERVICE CHARGE REVENUE'!I101+'2014 SERVICE CHARGE REVENUE'!I133+'2014 SERVICE CHARGE REVENUE'!I164+'2014 SERVICE CHARGE REVENUE'!I194+'2014 SERVICE CHARGE REVENUE'!I226+'2014 SERVICE CHARGE REVENUE'!I256</f>
        <v>8692746.1500000004</v>
      </c>
      <c r="J39" s="139">
        <f>+'2014 SERVICE CHARGE REVENUE'!J72+'2014 SERVICE CHARGE REVENUE'!J101+'2014 SERVICE CHARGE REVENUE'!J133+'2014 SERVICE CHARGE REVENUE'!J164+'2014 SERVICE CHARGE REVENUE'!J194+'2014 SERVICE CHARGE REVENUE'!J226+'2014 SERVICE CHARGE REVENUE'!J256</f>
        <v>7963523.9799999995</v>
      </c>
      <c r="K39" s="139">
        <f>+'2014 SERVICE CHARGE REVENUE'!K72+'2014 SERVICE CHARGE REVENUE'!K101+'2014 SERVICE CHARGE REVENUE'!K133+'2014 SERVICE CHARGE REVENUE'!K164+'2014 SERVICE CHARGE REVENUE'!K194+'2014 SERVICE CHARGE REVENUE'!K226+'2014 SERVICE CHARGE REVENUE'!K256</f>
        <v>8654530.5</v>
      </c>
      <c r="L39" s="139">
        <f>+'2014 SERVICE CHARGE REVENUE'!L72+'2014 SERVICE CHARGE REVENUE'!L101+'2014 SERVICE CHARGE REVENUE'!L133+'2014 SERVICE CHARGE REVENUE'!L164+'2014 SERVICE CHARGE REVENUE'!L194+'2014 SERVICE CHARGE REVENUE'!L226+'2014 SERVICE CHARGE REVENUE'!L256</f>
        <v>8461045.3499999996</v>
      </c>
      <c r="M39" s="139">
        <f>+'2014 SERVICE CHARGE REVENUE'!M72+'2014 SERVICE CHARGE REVENUE'!M101+'2014 SERVICE CHARGE REVENUE'!M133+'2014 SERVICE CHARGE REVENUE'!M164+'2014 SERVICE CHARGE REVENUE'!M194+'2014 SERVICE CHARGE REVENUE'!M226+'2014 SERVICE CHARGE REVENUE'!M256</f>
        <v>8817638.4400000013</v>
      </c>
      <c r="N39" s="139">
        <f>SUM(B39:M39)</f>
        <v>93933451.419999987</v>
      </c>
      <c r="O39" s="132">
        <f>SUM(B39:M39)</f>
        <v>93933451.419999987</v>
      </c>
    </row>
    <row r="40" spans="1:18">
      <c r="A40" s="138" t="s">
        <v>224</v>
      </c>
      <c r="B40" s="139">
        <f>+B35-B39</f>
        <v>1450609.3699999992</v>
      </c>
      <c r="C40" s="139">
        <f t="shared" ref="C40:M40" si="2">+C35-C39</f>
        <v>594113.89999999944</v>
      </c>
      <c r="D40" s="139">
        <f t="shared" si="2"/>
        <v>722167.46999999974</v>
      </c>
      <c r="E40" s="139">
        <f t="shared" si="2"/>
        <v>622715.45000000019</v>
      </c>
      <c r="F40" s="139">
        <f t="shared" si="2"/>
        <v>656415.77999999933</v>
      </c>
      <c r="G40" s="139">
        <f t="shared" si="2"/>
        <v>1413010.1999999993</v>
      </c>
      <c r="H40" s="139">
        <f t="shared" si="2"/>
        <v>420127.38000000082</v>
      </c>
      <c r="I40" s="139">
        <f t="shared" si="2"/>
        <v>95845.810000000522</v>
      </c>
      <c r="J40" s="139">
        <f t="shared" si="2"/>
        <v>1133188.8500000006</v>
      </c>
      <c r="K40" s="139">
        <f t="shared" si="2"/>
        <v>659045.8900000006</v>
      </c>
      <c r="L40" s="139">
        <f t="shared" si="2"/>
        <v>-153784.66999999899</v>
      </c>
      <c r="M40" s="139">
        <f t="shared" si="2"/>
        <v>263127.04999999888</v>
      </c>
      <c r="N40" s="139">
        <f>+N35-N39</f>
        <v>7876582.4800000191</v>
      </c>
    </row>
    <row r="41" spans="1:18">
      <c r="A41" s="138" t="s">
        <v>225</v>
      </c>
      <c r="B41" s="143">
        <f t="shared" ref="B41:M41" si="3">+B40/B39</f>
        <v>0.20121627419389504</v>
      </c>
      <c r="C41" s="143">
        <f t="shared" si="3"/>
        <v>8.7889024839274466E-2</v>
      </c>
      <c r="D41" s="143">
        <f t="shared" si="3"/>
        <v>0.1028491831510011</v>
      </c>
      <c r="E41" s="143">
        <f t="shared" si="3"/>
        <v>8.3954713575519244E-2</v>
      </c>
      <c r="F41" s="143">
        <f t="shared" si="3"/>
        <v>8.6895425775364757E-2</v>
      </c>
      <c r="G41" s="143">
        <f t="shared" si="3"/>
        <v>0.20813245554017926</v>
      </c>
      <c r="H41" s="143">
        <f t="shared" si="3"/>
        <v>4.8892015736128426E-2</v>
      </c>
      <c r="I41" s="143">
        <f t="shared" si="3"/>
        <v>1.102595294353563E-2</v>
      </c>
      <c r="J41" s="143">
        <f t="shared" si="3"/>
        <v>0.14229741165418083</v>
      </c>
      <c r="K41" s="143">
        <f t="shared" si="3"/>
        <v>7.6150391982557644E-2</v>
      </c>
      <c r="L41" s="143">
        <f t="shared" si="3"/>
        <v>-1.8175611125875717E-2</v>
      </c>
      <c r="M41" s="143">
        <f t="shared" si="3"/>
        <v>2.9840988807882992E-2</v>
      </c>
      <c r="N41" s="143">
        <f>+N40/N39</f>
        <v>8.3852795366603172E-2</v>
      </c>
    </row>
    <row r="43" spans="1:18" ht="15.6">
      <c r="A43" s="144"/>
    </row>
    <row r="45" spans="1:18" s="131" customFormat="1"/>
    <row r="46" spans="1:18" s="131" customFormat="1"/>
    <row r="47" spans="1:18" s="131" customFormat="1"/>
    <row r="48" spans="1:18" s="131" customFormat="1"/>
    <row r="49" s="131" customFormat="1"/>
    <row r="50" s="131" customFormat="1"/>
    <row r="51" s="131" customFormat="1"/>
    <row r="52" s="131" customFormat="1"/>
    <row r="53" s="131" customFormat="1"/>
    <row r="54" s="131" customFormat="1"/>
    <row r="55" s="131" customFormat="1"/>
    <row r="56" s="131" customFormat="1"/>
    <row r="57" s="131" customFormat="1"/>
    <row r="58" s="131" customFormat="1"/>
    <row r="59" s="131" customFormat="1"/>
    <row r="60" s="131" customFormat="1"/>
    <row r="61" s="131" customFormat="1"/>
    <row r="62" s="131" customFormat="1"/>
    <row r="63" s="131" customFormat="1"/>
    <row r="64" s="131" customFormat="1"/>
    <row r="65" spans="1:22" s="136" customFormat="1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</row>
    <row r="66" spans="1:22" s="136" customFormat="1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</row>
    <row r="67" spans="1:22" s="131" customFormat="1">
      <c r="A67" s="134" t="s">
        <v>213</v>
      </c>
      <c r="B67" s="135" t="s">
        <v>37</v>
      </c>
      <c r="C67" s="135" t="s">
        <v>38</v>
      </c>
      <c r="D67" s="135" t="s">
        <v>39</v>
      </c>
      <c r="E67" s="135" t="s">
        <v>40</v>
      </c>
      <c r="F67" s="135" t="s">
        <v>41</v>
      </c>
      <c r="G67" s="135" t="s">
        <v>30</v>
      </c>
      <c r="H67" s="135" t="s">
        <v>31</v>
      </c>
      <c r="I67" s="135" t="s">
        <v>32</v>
      </c>
      <c r="J67" s="135" t="s">
        <v>33</v>
      </c>
      <c r="K67" s="135" t="s">
        <v>34</v>
      </c>
      <c r="L67" s="135" t="s">
        <v>35</v>
      </c>
      <c r="M67" s="135" t="s">
        <v>36</v>
      </c>
      <c r="N67" s="135" t="s">
        <v>203</v>
      </c>
    </row>
    <row r="68" spans="1:22" s="131" customFormat="1">
      <c r="A68" s="138" t="str">
        <f>+A35</f>
        <v>2014 Actual</v>
      </c>
      <c r="B68" s="139">
        <v>5146806.3899999997</v>
      </c>
      <c r="C68" s="139">
        <v>4240874.67</v>
      </c>
      <c r="D68" s="139">
        <v>4509582.13</v>
      </c>
      <c r="E68" s="139">
        <v>4796308.72</v>
      </c>
      <c r="F68" s="139">
        <v>4818122.1399999997</v>
      </c>
      <c r="G68" s="139">
        <v>4692400.97</v>
      </c>
      <c r="H68" s="139">
        <v>5277858</v>
      </c>
      <c r="I68" s="139">
        <v>4915442.58</v>
      </c>
      <c r="J68" s="139">
        <v>5241062.5199999996</v>
      </c>
      <c r="K68" s="139">
        <v>5439572.4900000002</v>
      </c>
      <c r="L68" s="139">
        <v>4863134.32</v>
      </c>
      <c r="M68" s="139">
        <v>5780952.7800000003</v>
      </c>
      <c r="N68" s="139">
        <f>SUM(B68:M68)</f>
        <v>59722117.709999993</v>
      </c>
      <c r="O68" s="132"/>
    </row>
    <row r="69" spans="1:22" s="131" customFormat="1">
      <c r="A69" s="138" t="str">
        <f>+A36</f>
        <v>2014 Target</v>
      </c>
      <c r="B69" s="139">
        <v>4838868.0790047403</v>
      </c>
      <c r="C69" s="139">
        <v>4510169.9408527771</v>
      </c>
      <c r="D69" s="139">
        <v>4778301.979373401</v>
      </c>
      <c r="E69" s="139">
        <v>5039726.2508793222</v>
      </c>
      <c r="F69" s="139">
        <v>5246223.4496845547</v>
      </c>
      <c r="G69" s="139">
        <v>4401527.7326511638</v>
      </c>
      <c r="H69" s="139">
        <v>5767448.4016079577</v>
      </c>
      <c r="I69" s="139">
        <v>5466766.3022280671</v>
      </c>
      <c r="J69" s="139">
        <v>5017425.4928099373</v>
      </c>
      <c r="K69" s="139">
        <v>5993042.5325299501</v>
      </c>
      <c r="L69" s="139">
        <v>5579392.2137957839</v>
      </c>
      <c r="M69" s="139">
        <v>4899401</v>
      </c>
      <c r="N69" s="139">
        <f>SUM(B69:M69)</f>
        <v>61538293.37541765</v>
      </c>
      <c r="O69" s="132">
        <f>SUM(B69:M69)</f>
        <v>61538293.37541765</v>
      </c>
      <c r="V69" s="145"/>
    </row>
    <row r="70" spans="1:22" s="131" customFormat="1">
      <c r="A70" s="138" t="s">
        <v>208</v>
      </c>
      <c r="B70" s="139">
        <f>+B68-B69</f>
        <v>307938.31099525932</v>
      </c>
      <c r="C70" s="139">
        <f t="shared" ref="C70:M70" si="4">+C68-C69</f>
        <v>-269295.27085277718</v>
      </c>
      <c r="D70" s="139">
        <f t="shared" si="4"/>
        <v>-268719.84937340114</v>
      </c>
      <c r="E70" s="139">
        <f t="shared" si="4"/>
        <v>-243417.53087932244</v>
      </c>
      <c r="F70" s="139">
        <f t="shared" si="4"/>
        <v>-428101.30968455505</v>
      </c>
      <c r="G70" s="139">
        <f t="shared" si="4"/>
        <v>290873.23734883592</v>
      </c>
      <c r="H70" s="139">
        <f t="shared" si="4"/>
        <v>-489590.40160795767</v>
      </c>
      <c r="I70" s="139">
        <f t="shared" si="4"/>
        <v>-551323.722228067</v>
      </c>
      <c r="J70" s="139">
        <f t="shared" si="4"/>
        <v>223637.02719006222</v>
      </c>
      <c r="K70" s="139">
        <f t="shared" si="4"/>
        <v>-553470.04252994992</v>
      </c>
      <c r="L70" s="139">
        <f t="shared" si="4"/>
        <v>-716257.89379578363</v>
      </c>
      <c r="M70" s="139">
        <f t="shared" si="4"/>
        <v>881551.78000000026</v>
      </c>
      <c r="N70" s="139">
        <f>+N68-N69</f>
        <v>-1816175.6654176563</v>
      </c>
    </row>
    <row r="71" spans="1:22" s="131" customFormat="1" ht="13.8" thickBot="1">
      <c r="A71" s="141" t="s">
        <v>209</v>
      </c>
      <c r="B71" s="142">
        <f t="shared" ref="B71:N71" si="5">+B70/B69</f>
        <v>6.3638500981534535E-2</v>
      </c>
      <c r="C71" s="142">
        <f t="shared" si="5"/>
        <v>-5.9708453203397294E-2</v>
      </c>
      <c r="D71" s="142">
        <f t="shared" si="5"/>
        <v>-5.6237519213601379E-2</v>
      </c>
      <c r="E71" s="142">
        <f t="shared" si="5"/>
        <v>-4.8299752558356002E-2</v>
      </c>
      <c r="F71" s="142">
        <f t="shared" si="5"/>
        <v>-8.1601806287968148E-2</v>
      </c>
      <c r="G71" s="142">
        <f t="shared" si="5"/>
        <v>6.6084608576039761E-2</v>
      </c>
      <c r="H71" s="142">
        <f t="shared" si="5"/>
        <v>-8.4888562066972359E-2</v>
      </c>
      <c r="I71" s="142">
        <f t="shared" si="5"/>
        <v>-0.10085006231258986</v>
      </c>
      <c r="J71" s="142">
        <f t="shared" si="5"/>
        <v>4.4572067390046585E-2</v>
      </c>
      <c r="K71" s="142">
        <f t="shared" si="5"/>
        <v>-9.2352096539569148E-2</v>
      </c>
      <c r="L71" s="142">
        <f t="shared" si="5"/>
        <v>-0.12837561267421591</v>
      </c>
      <c r="M71" s="142">
        <f t="shared" si="5"/>
        <v>0.17993052211892846</v>
      </c>
      <c r="N71" s="142">
        <f t="shared" si="5"/>
        <v>-2.9512935211543478E-2</v>
      </c>
    </row>
    <row r="72" spans="1:22" s="131" customFormat="1">
      <c r="A72" s="138" t="str">
        <f>+A39</f>
        <v>2013 Actual</v>
      </c>
      <c r="B72" s="139">
        <v>4721935</v>
      </c>
      <c r="C72" s="139">
        <v>4404780</v>
      </c>
      <c r="D72" s="139">
        <v>4664453</v>
      </c>
      <c r="E72" s="139">
        <v>4906391</v>
      </c>
      <c r="F72" s="139">
        <v>5118620</v>
      </c>
      <c r="G72" s="139">
        <v>4259612</v>
      </c>
      <c r="H72" s="139">
        <v>5594804</v>
      </c>
      <c r="I72" s="139">
        <v>5310369.8499999996</v>
      </c>
      <c r="J72" s="139">
        <v>4904370.97</v>
      </c>
      <c r="K72" s="139">
        <v>5343722.26</v>
      </c>
      <c r="L72" s="139">
        <v>5017038.01</v>
      </c>
      <c r="M72" s="139">
        <v>5571313.2599999998</v>
      </c>
      <c r="N72" s="139">
        <f>SUM(B72:M72)</f>
        <v>59817409.349999994</v>
      </c>
      <c r="O72" s="132">
        <f>SUM(B72:M72)</f>
        <v>59817409.349999994</v>
      </c>
    </row>
    <row r="73" spans="1:22" s="131" customFormat="1">
      <c r="A73" s="138" t="str">
        <f>+A40</f>
        <v>Variance to 2013 ($)</v>
      </c>
      <c r="B73" s="139">
        <f t="shared" ref="B73:M73" si="6">+B68-B72</f>
        <v>424871.38999999966</v>
      </c>
      <c r="C73" s="139">
        <f t="shared" si="6"/>
        <v>-163905.33000000007</v>
      </c>
      <c r="D73" s="139">
        <f t="shared" si="6"/>
        <v>-154870.87000000011</v>
      </c>
      <c r="E73" s="139">
        <f t="shared" si="6"/>
        <v>-110082.28000000026</v>
      </c>
      <c r="F73" s="139">
        <f t="shared" si="6"/>
        <v>-300497.86000000034</v>
      </c>
      <c r="G73" s="139">
        <f t="shared" si="6"/>
        <v>432788.96999999974</v>
      </c>
      <c r="H73" s="139">
        <f t="shared" si="6"/>
        <v>-316946</v>
      </c>
      <c r="I73" s="139">
        <f t="shared" si="6"/>
        <v>-394927.26999999955</v>
      </c>
      <c r="J73" s="139">
        <f t="shared" si="6"/>
        <v>336691.54999999981</v>
      </c>
      <c r="K73" s="139">
        <f t="shared" si="6"/>
        <v>95850.230000000447</v>
      </c>
      <c r="L73" s="139">
        <f t="shared" si="6"/>
        <v>-153903.68999999948</v>
      </c>
      <c r="M73" s="139">
        <f t="shared" si="6"/>
        <v>209639.52000000048</v>
      </c>
      <c r="N73" s="139">
        <f>+N68-N72</f>
        <v>-95291.640000000596</v>
      </c>
    </row>
    <row r="74" spans="1:22" s="131" customFormat="1">
      <c r="A74" s="138" t="str">
        <f>+A41</f>
        <v>Variance to 2013 (%)</v>
      </c>
      <c r="B74" s="143">
        <f t="shared" ref="B74:M74" si="7">+B73/B72</f>
        <v>8.9978237735165709E-2</v>
      </c>
      <c r="C74" s="143">
        <f t="shared" si="7"/>
        <v>-3.7210786917848356E-2</v>
      </c>
      <c r="D74" s="143">
        <f t="shared" si="7"/>
        <v>-3.3202364778892643E-2</v>
      </c>
      <c r="E74" s="143">
        <f t="shared" si="7"/>
        <v>-2.2436507811953891E-2</v>
      </c>
      <c r="F74" s="143">
        <f t="shared" si="7"/>
        <v>-5.8706811601564553E-2</v>
      </c>
      <c r="G74" s="143">
        <f t="shared" si="7"/>
        <v>0.10160290890343997</v>
      </c>
      <c r="H74" s="143">
        <f t="shared" si="7"/>
        <v>-5.6650063165751649E-2</v>
      </c>
      <c r="I74" s="143">
        <f t="shared" si="7"/>
        <v>-7.4369070545999644E-2</v>
      </c>
      <c r="J74" s="143">
        <f t="shared" si="7"/>
        <v>6.8651321863606868E-2</v>
      </c>
      <c r="K74" s="143">
        <f t="shared" si="7"/>
        <v>1.7936978259046055E-2</v>
      </c>
      <c r="L74" s="143">
        <f t="shared" si="7"/>
        <v>-3.0676205700103813E-2</v>
      </c>
      <c r="M74" s="143">
        <f t="shared" si="7"/>
        <v>3.7628384945634974E-2</v>
      </c>
      <c r="N74" s="143">
        <f>+N73/N72</f>
        <v>-1.5930419092949335E-3</v>
      </c>
    </row>
    <row r="75" spans="1:22" s="131" customFormat="1"/>
    <row r="76" spans="1:22" s="131" customFormat="1"/>
    <row r="77" spans="1:22" s="131" customFormat="1"/>
    <row r="78" spans="1:22" s="131" customFormat="1"/>
    <row r="79" spans="1:22" s="131" customFormat="1"/>
    <row r="80" spans="1:22" s="131" customFormat="1"/>
    <row r="81" spans="1:14" s="131" customFormat="1"/>
    <row r="82" spans="1:14" s="131" customFormat="1"/>
    <row r="83" spans="1:14" s="131" customFormat="1"/>
    <row r="84" spans="1:14" s="131" customFormat="1"/>
    <row r="85" spans="1:14" s="131" customFormat="1"/>
    <row r="86" spans="1:14" s="131" customFormat="1"/>
    <row r="87" spans="1:14" s="131" customFormat="1"/>
    <row r="88" spans="1:14" s="131" customFormat="1"/>
    <row r="89" spans="1:14" s="131" customFormat="1"/>
    <row r="90" spans="1:14" s="131" customFormat="1"/>
    <row r="91" spans="1:14" s="131" customFormat="1"/>
    <row r="92" spans="1:14" s="131" customFormat="1"/>
    <row r="93" spans="1:14" s="131" customFormat="1"/>
    <row r="94" spans="1:14" s="131" customFormat="1"/>
    <row r="95" spans="1:14" s="131" customFormat="1"/>
    <row r="96" spans="1:14" s="131" customFormat="1">
      <c r="A96" s="146" t="s">
        <v>214</v>
      </c>
      <c r="B96" s="135" t="s">
        <v>37</v>
      </c>
      <c r="C96" s="135" t="s">
        <v>38</v>
      </c>
      <c r="D96" s="135" t="s">
        <v>39</v>
      </c>
      <c r="E96" s="135" t="s">
        <v>40</v>
      </c>
      <c r="F96" s="135" t="s">
        <v>41</v>
      </c>
      <c r="G96" s="135" t="s">
        <v>30</v>
      </c>
      <c r="H96" s="135" t="s">
        <v>31</v>
      </c>
      <c r="I96" s="135" t="s">
        <v>32</v>
      </c>
      <c r="J96" s="135" t="s">
        <v>33</v>
      </c>
      <c r="K96" s="135" t="s">
        <v>34</v>
      </c>
      <c r="L96" s="135" t="s">
        <v>35</v>
      </c>
      <c r="M96" s="135" t="s">
        <v>36</v>
      </c>
      <c r="N96" s="135" t="s">
        <v>203</v>
      </c>
    </row>
    <row r="97" spans="1:15" s="131" customFormat="1">
      <c r="A97" s="138" t="str">
        <f>+A68</f>
        <v>2014 Actual</v>
      </c>
      <c r="B97" s="139">
        <v>517236.23</v>
      </c>
      <c r="C97" s="139">
        <v>437876.07</v>
      </c>
      <c r="D97" s="139">
        <v>369486.03</v>
      </c>
      <c r="E97" s="139">
        <v>397956.94</v>
      </c>
      <c r="F97" s="139">
        <v>458380.33</v>
      </c>
      <c r="G97" s="139">
        <v>522024.59</v>
      </c>
      <c r="H97" s="139">
        <v>580647.4</v>
      </c>
      <c r="I97" s="139">
        <v>612550.11</v>
      </c>
      <c r="J97" s="139">
        <v>610728.79</v>
      </c>
      <c r="K97" s="139">
        <v>593661.79</v>
      </c>
      <c r="L97" s="139">
        <v>516933.74</v>
      </c>
      <c r="M97" s="139">
        <v>561152.56999999995</v>
      </c>
      <c r="N97" s="139">
        <f>SUM(B97:M97)</f>
        <v>6178634.5900000008</v>
      </c>
      <c r="O97" s="132"/>
    </row>
    <row r="98" spans="1:15" s="131" customFormat="1">
      <c r="A98" s="138" t="str">
        <f>+A69</f>
        <v>2014 Target</v>
      </c>
      <c r="B98" s="139">
        <v>552312.61774144985</v>
      </c>
      <c r="C98" s="139">
        <v>416233.66955359216</v>
      </c>
      <c r="D98" s="139">
        <v>379882.93432908994</v>
      </c>
      <c r="E98" s="139">
        <v>389396.24376681616</v>
      </c>
      <c r="F98" s="139">
        <v>393577.81198870414</v>
      </c>
      <c r="G98" s="139">
        <v>476785.67115544039</v>
      </c>
      <c r="H98" s="139">
        <v>550497.59161098057</v>
      </c>
      <c r="I98" s="139">
        <v>646435.55513410748</v>
      </c>
      <c r="J98" s="139">
        <v>565959.2631001994</v>
      </c>
      <c r="K98" s="139">
        <v>635862.66590910451</v>
      </c>
      <c r="L98" s="139">
        <v>545806.34290273057</v>
      </c>
      <c r="M98" s="139">
        <v>475566</v>
      </c>
      <c r="N98" s="139">
        <f>SUM(B98:M98)</f>
        <v>6028316.3671922153</v>
      </c>
      <c r="O98" s="132">
        <f>SUM(B98:M98)</f>
        <v>6028316.3671922153</v>
      </c>
    </row>
    <row r="99" spans="1:15" s="131" customFormat="1">
      <c r="A99" s="138" t="s">
        <v>208</v>
      </c>
      <c r="B99" s="139">
        <f t="shared" ref="B99:M99" si="8">+B97-B98</f>
        <v>-35076.387741449871</v>
      </c>
      <c r="C99" s="139">
        <f t="shared" si="8"/>
        <v>21642.400446407846</v>
      </c>
      <c r="D99" s="139">
        <f t="shared" si="8"/>
        <v>-10396.904329089914</v>
      </c>
      <c r="E99" s="139">
        <f t="shared" si="8"/>
        <v>8560.696233183844</v>
      </c>
      <c r="F99" s="139">
        <f t="shared" si="8"/>
        <v>64802.518011295877</v>
      </c>
      <c r="G99" s="139">
        <f t="shared" si="8"/>
        <v>45238.918844559637</v>
      </c>
      <c r="H99" s="139">
        <f t="shared" si="8"/>
        <v>30149.808389019454</v>
      </c>
      <c r="I99" s="139">
        <f t="shared" si="8"/>
        <v>-33885.445134107489</v>
      </c>
      <c r="J99" s="139">
        <f t="shared" si="8"/>
        <v>44769.526899800636</v>
      </c>
      <c r="K99" s="139">
        <f t="shared" si="8"/>
        <v>-42200.875909104478</v>
      </c>
      <c r="L99" s="139">
        <f t="shared" si="8"/>
        <v>-28872.602902730578</v>
      </c>
      <c r="M99" s="139">
        <f t="shared" si="8"/>
        <v>85586.569999999949</v>
      </c>
      <c r="N99" s="139">
        <f>+N97-N98</f>
        <v>150318.2228077855</v>
      </c>
    </row>
    <row r="100" spans="1:15" s="131" customFormat="1" ht="13.8" thickBot="1">
      <c r="A100" s="141" t="s">
        <v>209</v>
      </c>
      <c r="B100" s="142">
        <f t="shared" ref="B100:N100" si="9">+B99/B98</f>
        <v>-6.350821367233353E-2</v>
      </c>
      <c r="C100" s="142">
        <f t="shared" si="9"/>
        <v>5.1995794741014525E-2</v>
      </c>
      <c r="D100" s="142">
        <f t="shared" si="9"/>
        <v>-2.7368705960566123E-2</v>
      </c>
      <c r="E100" s="142">
        <f t="shared" si="9"/>
        <v>2.1984537268187627E-2</v>
      </c>
      <c r="F100" s="142">
        <f t="shared" si="9"/>
        <v>0.16464982536453487</v>
      </c>
      <c r="G100" s="142">
        <f t="shared" si="9"/>
        <v>9.488313424966785E-2</v>
      </c>
      <c r="H100" s="142">
        <f t="shared" si="9"/>
        <v>5.476828390981478E-2</v>
      </c>
      <c r="I100" s="142">
        <f t="shared" si="9"/>
        <v>-5.2418906826803058E-2</v>
      </c>
      <c r="J100" s="142">
        <f t="shared" si="9"/>
        <v>7.9103797426272507E-2</v>
      </c>
      <c r="K100" s="142">
        <f t="shared" si="9"/>
        <v>-6.6367909568600184E-2</v>
      </c>
      <c r="L100" s="142">
        <f t="shared" si="9"/>
        <v>-5.2898987485522922E-2</v>
      </c>
      <c r="M100" s="142">
        <f t="shared" si="9"/>
        <v>0.17996780678181357</v>
      </c>
      <c r="N100" s="142">
        <f t="shared" si="9"/>
        <v>2.4935357345520107E-2</v>
      </c>
    </row>
    <row r="101" spans="1:15" s="131" customFormat="1">
      <c r="A101" s="138" t="str">
        <f>+A72</f>
        <v>2013 Actual</v>
      </c>
      <c r="B101" s="139">
        <v>541214</v>
      </c>
      <c r="C101" s="139">
        <v>409303</v>
      </c>
      <c r="D101" s="139">
        <v>373323</v>
      </c>
      <c r="E101" s="139">
        <v>381934</v>
      </c>
      <c r="F101" s="139">
        <v>386720</v>
      </c>
      <c r="G101" s="139">
        <v>467350</v>
      </c>
      <c r="H101" s="139">
        <v>540564</v>
      </c>
      <c r="I101" s="139">
        <v>635360.11</v>
      </c>
      <c r="J101" s="139">
        <v>559348.19999999995</v>
      </c>
      <c r="K101" s="139">
        <v>627197.39</v>
      </c>
      <c r="L101" s="139">
        <v>575496.66</v>
      </c>
      <c r="M101" s="139">
        <v>553994.82999999996</v>
      </c>
      <c r="N101" s="139">
        <f>SUM(B101:M101)</f>
        <v>6051805.1899999995</v>
      </c>
      <c r="O101" s="132">
        <f>SUM(B101:M101)</f>
        <v>6051805.1899999995</v>
      </c>
    </row>
    <row r="102" spans="1:15" s="131" customFormat="1">
      <c r="A102" s="138" t="str">
        <f>+A73</f>
        <v>Variance to 2013 ($)</v>
      </c>
      <c r="B102" s="139">
        <f t="shared" ref="B102:M102" si="10">+B97-B101</f>
        <v>-23977.770000000019</v>
      </c>
      <c r="C102" s="139">
        <f t="shared" si="10"/>
        <v>28573.070000000007</v>
      </c>
      <c r="D102" s="139">
        <f t="shared" si="10"/>
        <v>-3836.9699999999721</v>
      </c>
      <c r="E102" s="139">
        <f t="shared" si="10"/>
        <v>16022.940000000002</v>
      </c>
      <c r="F102" s="139">
        <f t="shared" si="10"/>
        <v>71660.330000000016</v>
      </c>
      <c r="G102" s="139">
        <f t="shared" si="10"/>
        <v>54674.590000000026</v>
      </c>
      <c r="H102" s="139">
        <f t="shared" si="10"/>
        <v>40083.400000000023</v>
      </c>
      <c r="I102" s="139">
        <f t="shared" si="10"/>
        <v>-22810</v>
      </c>
      <c r="J102" s="139">
        <f t="shared" si="10"/>
        <v>51380.590000000084</v>
      </c>
      <c r="K102" s="139">
        <f t="shared" si="10"/>
        <v>-33535.599999999977</v>
      </c>
      <c r="L102" s="139">
        <f t="shared" si="10"/>
        <v>-58562.920000000042</v>
      </c>
      <c r="M102" s="139">
        <f t="shared" si="10"/>
        <v>7157.7399999999907</v>
      </c>
      <c r="N102" s="139">
        <f>+N97-N101</f>
        <v>126829.4000000013</v>
      </c>
    </row>
    <row r="103" spans="1:15" s="131" customFormat="1">
      <c r="A103" s="138" t="str">
        <f>+A74</f>
        <v>Variance to 2013 (%)</v>
      </c>
      <c r="B103" s="143">
        <f t="shared" ref="B103:M103" si="11">+B102/B101</f>
        <v>-4.4303676549387154E-2</v>
      </c>
      <c r="C103" s="143">
        <f t="shared" si="11"/>
        <v>6.9809090087294759E-2</v>
      </c>
      <c r="D103" s="143">
        <f t="shared" si="11"/>
        <v>-1.0277882691395847E-2</v>
      </c>
      <c r="E103" s="143">
        <f t="shared" si="11"/>
        <v>4.1952117381537132E-2</v>
      </c>
      <c r="F103" s="143">
        <f t="shared" si="11"/>
        <v>0.18530288063715353</v>
      </c>
      <c r="G103" s="143">
        <f t="shared" si="11"/>
        <v>0.1169885310794908</v>
      </c>
      <c r="H103" s="143">
        <f t="shared" si="11"/>
        <v>7.4151071843482033E-2</v>
      </c>
      <c r="I103" s="143">
        <f t="shared" si="11"/>
        <v>-3.5900900357121887E-2</v>
      </c>
      <c r="J103" s="143">
        <f t="shared" si="11"/>
        <v>9.1857969686860691E-2</v>
      </c>
      <c r="K103" s="143">
        <f t="shared" si="11"/>
        <v>-5.3468972503217811E-2</v>
      </c>
      <c r="L103" s="143">
        <f t="shared" si="11"/>
        <v>-0.10176066008793176</v>
      </c>
      <c r="M103" s="143">
        <f t="shared" si="11"/>
        <v>1.292022887650412E-2</v>
      </c>
      <c r="N103" s="143">
        <f>+N102/N101</f>
        <v>2.0957283986862987E-2</v>
      </c>
    </row>
    <row r="104" spans="1:15" s="131" customFormat="1"/>
    <row r="105" spans="1:15" s="131" customFormat="1"/>
    <row r="106" spans="1:15" s="131" customFormat="1"/>
    <row r="107" spans="1:15" s="131" customFormat="1"/>
    <row r="108" spans="1:15" s="131" customFormat="1"/>
    <row r="109" spans="1:15" s="131" customFormat="1"/>
    <row r="110" spans="1:15" s="131" customFormat="1"/>
    <row r="111" spans="1:15" s="131" customFormat="1"/>
    <row r="112" spans="1:15" s="131" customFormat="1"/>
    <row r="113" spans="1:14" s="131" customFormat="1"/>
    <row r="114" spans="1:14" s="131" customFormat="1"/>
    <row r="115" spans="1:14" s="131" customFormat="1"/>
    <row r="116" spans="1:14" s="131" customFormat="1"/>
    <row r="117" spans="1:14" s="131" customFormat="1">
      <c r="A117" s="131" t="s">
        <v>215</v>
      </c>
    </row>
    <row r="118" spans="1:14" s="131" customFormat="1"/>
    <row r="119" spans="1:14" s="131" customFormat="1"/>
    <row r="120" spans="1:14" s="131" customFormat="1"/>
    <row r="121" spans="1:14" s="131" customFormat="1"/>
    <row r="122" spans="1:14" s="131" customFormat="1"/>
    <row r="123" spans="1:14" s="131" customFormat="1"/>
    <row r="124" spans="1:14" s="131" customFormat="1"/>
    <row r="125" spans="1:14" s="131" customFormat="1"/>
    <row r="126" spans="1:14" s="131" customFormat="1"/>
    <row r="127" spans="1:14" s="131" customFormat="1"/>
    <row r="128" spans="1:14" s="131" customFormat="1">
      <c r="A128" s="146" t="s">
        <v>216</v>
      </c>
      <c r="B128" s="135" t="s">
        <v>37</v>
      </c>
      <c r="C128" s="135" t="s">
        <v>38</v>
      </c>
      <c r="D128" s="135" t="s">
        <v>39</v>
      </c>
      <c r="E128" s="135" t="s">
        <v>40</v>
      </c>
      <c r="F128" s="135" t="s">
        <v>41</v>
      </c>
      <c r="G128" s="135" t="s">
        <v>30</v>
      </c>
      <c r="H128" s="135" t="s">
        <v>31</v>
      </c>
      <c r="I128" s="135" t="s">
        <v>32</v>
      </c>
      <c r="J128" s="135" t="s">
        <v>33</v>
      </c>
      <c r="K128" s="135" t="s">
        <v>34</v>
      </c>
      <c r="L128" s="135" t="s">
        <v>35</v>
      </c>
      <c r="M128" s="135" t="s">
        <v>36</v>
      </c>
      <c r="N128" s="135" t="s">
        <v>203</v>
      </c>
    </row>
    <row r="129" spans="1:15" s="131" customFormat="1">
      <c r="A129" s="138" t="str">
        <f>+A97</f>
        <v>2014 Actual</v>
      </c>
      <c r="B129" s="139">
        <v>15657.04</v>
      </c>
      <c r="C129" s="139">
        <v>13781.67</v>
      </c>
      <c r="D129" s="139">
        <v>16413.32</v>
      </c>
      <c r="E129" s="139">
        <v>14875.21</v>
      </c>
      <c r="F129" s="139">
        <v>13638.59</v>
      </c>
      <c r="G129" s="139">
        <v>15212.47</v>
      </c>
      <c r="H129" s="139">
        <v>14747.46</v>
      </c>
      <c r="I129" s="139">
        <v>14440.86</v>
      </c>
      <c r="J129" s="139">
        <v>14543.06</v>
      </c>
      <c r="K129" s="139">
        <v>15018.29</v>
      </c>
      <c r="L129" s="139">
        <v>10598</v>
      </c>
      <c r="M129" s="139">
        <v>11144.91</v>
      </c>
      <c r="N129" s="139">
        <f>SUM(B129:M129)</f>
        <v>170070.88000000003</v>
      </c>
      <c r="O129" s="132"/>
    </row>
    <row r="130" spans="1:15" s="131" customFormat="1">
      <c r="A130" s="138" t="str">
        <f>+A98</f>
        <v>2014 Target</v>
      </c>
      <c r="B130" s="139">
        <v>14417.865000000002</v>
      </c>
      <c r="C130" s="139">
        <v>12815.880000000001</v>
      </c>
      <c r="D130" s="139">
        <v>12815.880000000001</v>
      </c>
      <c r="E130" s="139">
        <v>14417.865000000002</v>
      </c>
      <c r="F130" s="139">
        <v>12815.880000000001</v>
      </c>
      <c r="G130" s="139">
        <v>13616.872500000001</v>
      </c>
      <c r="H130" s="139">
        <v>14417.865000000002</v>
      </c>
      <c r="I130" s="139">
        <v>13616.872500000001</v>
      </c>
      <c r="J130" s="139">
        <v>13616.872500000001</v>
      </c>
      <c r="K130" s="139">
        <v>14417.865000000002</v>
      </c>
      <c r="L130" s="139">
        <v>12014.887500000001</v>
      </c>
      <c r="M130" s="139">
        <v>13617</v>
      </c>
      <c r="N130" s="139">
        <f>SUM(B130:M130)</f>
        <v>162601.60500000001</v>
      </c>
      <c r="O130" s="132">
        <f>SUM(B130:M130)</f>
        <v>162601.60500000001</v>
      </c>
    </row>
    <row r="131" spans="1:15" s="131" customFormat="1">
      <c r="A131" s="138" t="s">
        <v>208</v>
      </c>
      <c r="B131" s="139">
        <f t="shared" ref="B131:M131" si="12">+B129-B130</f>
        <v>1239.1749999999993</v>
      </c>
      <c r="C131" s="139">
        <f t="shared" si="12"/>
        <v>965.78999999999905</v>
      </c>
      <c r="D131" s="139">
        <f t="shared" si="12"/>
        <v>3597.4399999999987</v>
      </c>
      <c r="E131" s="139">
        <f t="shared" si="12"/>
        <v>457.34499999999753</v>
      </c>
      <c r="F131" s="139">
        <f t="shared" si="12"/>
        <v>822.70999999999913</v>
      </c>
      <c r="G131" s="139">
        <f t="shared" si="12"/>
        <v>1595.597499999998</v>
      </c>
      <c r="H131" s="139">
        <f t="shared" si="12"/>
        <v>329.59499999999753</v>
      </c>
      <c r="I131" s="139">
        <f t="shared" si="12"/>
        <v>823.98749999999927</v>
      </c>
      <c r="J131" s="139">
        <f t="shared" si="12"/>
        <v>926.18749999999818</v>
      </c>
      <c r="K131" s="139">
        <f t="shared" si="12"/>
        <v>600.42499999999927</v>
      </c>
      <c r="L131" s="139">
        <f t="shared" si="12"/>
        <v>-1416.8875000000007</v>
      </c>
      <c r="M131" s="139">
        <f t="shared" si="12"/>
        <v>-2472.09</v>
      </c>
      <c r="N131" s="139">
        <f>+N129-N130</f>
        <v>7469.2750000000233</v>
      </c>
    </row>
    <row r="132" spans="1:15" s="131" customFormat="1" ht="13.8" thickBot="1">
      <c r="A132" s="141" t="s">
        <v>209</v>
      </c>
      <c r="B132" s="142">
        <f t="shared" ref="B132:N132" si="13">+B131/B130</f>
        <v>8.594719121034905E-2</v>
      </c>
      <c r="C132" s="142">
        <f t="shared" si="13"/>
        <v>7.535885167464107E-2</v>
      </c>
      <c r="D132" s="142">
        <f t="shared" si="13"/>
        <v>0.28070175438596479</v>
      </c>
      <c r="E132" s="142">
        <f t="shared" si="13"/>
        <v>3.1720715931242073E-2</v>
      </c>
      <c r="F132" s="142">
        <f t="shared" si="13"/>
        <v>6.4194577352472013E-2</v>
      </c>
      <c r="G132" s="142">
        <f t="shared" si="13"/>
        <v>0.1171779716671356</v>
      </c>
      <c r="H132" s="142">
        <f t="shared" si="13"/>
        <v>2.2860180754917424E-2</v>
      </c>
      <c r="I132" s="142">
        <f t="shared" si="13"/>
        <v>6.0512243174781814E-2</v>
      </c>
      <c r="J132" s="142">
        <f t="shared" si="13"/>
        <v>6.8017637677080259E-2</v>
      </c>
      <c r="K132" s="142">
        <f t="shared" si="13"/>
        <v>4.1644515328725797E-2</v>
      </c>
      <c r="L132" s="142">
        <f t="shared" si="13"/>
        <v>-0.11792765433717134</v>
      </c>
      <c r="M132" s="142">
        <f t="shared" si="13"/>
        <v>-0.18154439303811412</v>
      </c>
      <c r="N132" s="142">
        <f t="shared" si="13"/>
        <v>4.5936047187234236E-2</v>
      </c>
    </row>
    <row r="133" spans="1:15" s="131" customFormat="1">
      <c r="A133" s="138" t="str">
        <f>+A101</f>
        <v>2013 Actual</v>
      </c>
      <c r="B133" s="139">
        <v>90769</v>
      </c>
      <c r="C133" s="139">
        <v>87897</v>
      </c>
      <c r="D133" s="139">
        <v>87892</v>
      </c>
      <c r="E133" s="139">
        <v>100989</v>
      </c>
      <c r="F133" s="139">
        <v>78474</v>
      </c>
      <c r="G133" s="139">
        <v>77233</v>
      </c>
      <c r="H133" s="139">
        <v>75664</v>
      </c>
      <c r="I133" s="139">
        <v>52305.18</v>
      </c>
      <c r="J133" s="139">
        <v>30711.1</v>
      </c>
      <c r="K133" s="139">
        <v>19627.509999999998</v>
      </c>
      <c r="L133" s="139">
        <v>14982.52</v>
      </c>
      <c r="M133" s="139">
        <v>8702.33</v>
      </c>
      <c r="N133" s="139">
        <f>SUM(B133:M133)</f>
        <v>725246.64</v>
      </c>
      <c r="O133" s="132">
        <f>SUM(B133:M133)</f>
        <v>725246.64</v>
      </c>
    </row>
    <row r="134" spans="1:15" s="131" customFormat="1">
      <c r="A134" s="138" t="str">
        <f>+A102</f>
        <v>Variance to 2013 ($)</v>
      </c>
      <c r="B134" s="139">
        <f t="shared" ref="B134:M134" si="14">+B129-B133</f>
        <v>-75111.959999999992</v>
      </c>
      <c r="C134" s="139">
        <f t="shared" si="14"/>
        <v>-74115.33</v>
      </c>
      <c r="D134" s="139">
        <f t="shared" si="14"/>
        <v>-71478.679999999993</v>
      </c>
      <c r="E134" s="139">
        <f t="shared" si="14"/>
        <v>-86113.790000000008</v>
      </c>
      <c r="F134" s="139">
        <f t="shared" si="14"/>
        <v>-64835.41</v>
      </c>
      <c r="G134" s="139">
        <f t="shared" si="14"/>
        <v>-62020.53</v>
      </c>
      <c r="H134" s="139">
        <f t="shared" si="14"/>
        <v>-60916.54</v>
      </c>
      <c r="I134" s="139">
        <f t="shared" si="14"/>
        <v>-37864.32</v>
      </c>
      <c r="J134" s="139">
        <f t="shared" si="14"/>
        <v>-16168.039999999999</v>
      </c>
      <c r="K134" s="139">
        <f t="shared" si="14"/>
        <v>-4609.2199999999975</v>
      </c>
      <c r="L134" s="139">
        <f t="shared" si="14"/>
        <v>-4384.5200000000004</v>
      </c>
      <c r="M134" s="139">
        <f t="shared" si="14"/>
        <v>2442.58</v>
      </c>
      <c r="N134" s="139">
        <f>+N129-N133</f>
        <v>-555175.76</v>
      </c>
    </row>
    <row r="135" spans="1:15" s="131" customFormat="1">
      <c r="A135" s="138" t="str">
        <f>+A103</f>
        <v>Variance to 2013 (%)</v>
      </c>
      <c r="B135" s="143">
        <f t="shared" ref="B135:M135" si="15">+B134/B133</f>
        <v>-0.82750674789851153</v>
      </c>
      <c r="C135" s="143">
        <f t="shared" si="15"/>
        <v>-0.84320659408170928</v>
      </c>
      <c r="D135" s="143">
        <f t="shared" si="15"/>
        <v>-0.81325581395348834</v>
      </c>
      <c r="E135" s="143">
        <f t="shared" si="15"/>
        <v>-0.85270465100159432</v>
      </c>
      <c r="F135" s="143">
        <f t="shared" si="15"/>
        <v>-0.82620243647577551</v>
      </c>
      <c r="G135" s="143">
        <f t="shared" si="15"/>
        <v>-0.80303147618246085</v>
      </c>
      <c r="H135" s="143">
        <f t="shared" si="15"/>
        <v>-0.80509277860012685</v>
      </c>
      <c r="I135" s="143">
        <f t="shared" si="15"/>
        <v>-0.72391147492466323</v>
      </c>
      <c r="J135" s="143">
        <f t="shared" si="15"/>
        <v>-0.52645590682196342</v>
      </c>
      <c r="K135" s="143">
        <f t="shared" si="15"/>
        <v>-0.23483467846914854</v>
      </c>
      <c r="L135" s="143">
        <f t="shared" si="15"/>
        <v>-0.29264235922928855</v>
      </c>
      <c r="M135" s="143">
        <f t="shared" si="15"/>
        <v>0.28068115091015855</v>
      </c>
      <c r="N135" s="143">
        <f>+N134/N133</f>
        <v>-0.76549925139949626</v>
      </c>
    </row>
    <row r="136" spans="1:15" s="131" customFormat="1"/>
    <row r="137" spans="1:15" s="131" customFormat="1" ht="24.6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</row>
    <row r="138" spans="1:15" s="131" customFormat="1"/>
    <row r="139" spans="1:15" s="131" customFormat="1"/>
    <row r="140" spans="1:15" s="131" customFormat="1"/>
    <row r="141" spans="1:15" s="131" customFormat="1"/>
    <row r="142" spans="1:15" s="131" customFormat="1"/>
    <row r="143" spans="1:15" s="131" customFormat="1"/>
    <row r="144" spans="1:15" s="131" customFormat="1"/>
    <row r="145" spans="1:15" s="131" customFormat="1"/>
    <row r="146" spans="1:15" s="131" customFormat="1"/>
    <row r="147" spans="1:15" s="131" customFormat="1"/>
    <row r="148" spans="1:15" s="131" customFormat="1"/>
    <row r="149" spans="1:15" s="131" customFormat="1"/>
    <row r="150" spans="1:15" s="131" customFormat="1"/>
    <row r="151" spans="1:15" s="131" customFormat="1"/>
    <row r="152" spans="1:15" s="131" customFormat="1"/>
    <row r="153" spans="1:15" s="131" customFormat="1"/>
    <row r="154" spans="1:15" s="131" customFormat="1"/>
    <row r="155" spans="1:15" s="131" customFormat="1"/>
    <row r="156" spans="1:15" s="131" customFormat="1"/>
    <row r="157" spans="1:15" s="131" customFormat="1"/>
    <row r="158" spans="1:15" s="131" customFormat="1"/>
    <row r="159" spans="1:15" s="131" customFormat="1">
      <c r="A159" s="146" t="s">
        <v>132</v>
      </c>
      <c r="B159" s="135" t="s">
        <v>37</v>
      </c>
      <c r="C159" s="135" t="s">
        <v>38</v>
      </c>
      <c r="D159" s="135" t="s">
        <v>39</v>
      </c>
      <c r="E159" s="135" t="s">
        <v>40</v>
      </c>
      <c r="F159" s="135" t="s">
        <v>41</v>
      </c>
      <c r="G159" s="135" t="s">
        <v>30</v>
      </c>
      <c r="H159" s="135" t="s">
        <v>31</v>
      </c>
      <c r="I159" s="135" t="s">
        <v>32</v>
      </c>
      <c r="J159" s="135" t="s">
        <v>33</v>
      </c>
      <c r="K159" s="135" t="s">
        <v>34</v>
      </c>
      <c r="L159" s="135" t="s">
        <v>35</v>
      </c>
      <c r="M159" s="135" t="s">
        <v>36</v>
      </c>
      <c r="N159" s="135" t="s">
        <v>203</v>
      </c>
    </row>
    <row r="160" spans="1:15" s="131" customFormat="1">
      <c r="A160" s="138" t="str">
        <f>+A129</f>
        <v>2014 Actual</v>
      </c>
      <c r="B160" s="139">
        <v>1484552.58</v>
      </c>
      <c r="C160" s="139">
        <v>1138839.08</v>
      </c>
      <c r="D160" s="139">
        <v>1162451.8400000001</v>
      </c>
      <c r="E160" s="139">
        <v>1097321.76</v>
      </c>
      <c r="F160" s="139">
        <v>1236182.3400000001</v>
      </c>
      <c r="G160" s="139">
        <v>1225798.26</v>
      </c>
      <c r="H160" s="139">
        <v>1356747.16</v>
      </c>
      <c r="I160" s="139">
        <v>1451846.26</v>
      </c>
      <c r="J160" s="139">
        <v>1399696.28</v>
      </c>
      <c r="K160" s="139">
        <v>1520808.56</v>
      </c>
      <c r="L160" s="139">
        <v>1295502.28</v>
      </c>
      <c r="M160" s="139">
        <v>1116306.26</v>
      </c>
      <c r="N160" s="139">
        <f>SUM(B160:M160)</f>
        <v>15486052.659999998</v>
      </c>
      <c r="O160" s="132"/>
    </row>
    <row r="161" spans="1:15" s="131" customFormat="1">
      <c r="A161" s="138" t="str">
        <f>+A130</f>
        <v>2014 Target</v>
      </c>
      <c r="B161" s="139">
        <v>932791.93089194747</v>
      </c>
      <c r="C161" s="139">
        <v>706548.38656770193</v>
      </c>
      <c r="D161" s="139">
        <v>708186.83164060465</v>
      </c>
      <c r="E161" s="139">
        <v>716856.07345085556</v>
      </c>
      <c r="F161" s="139">
        <v>739467.17306029657</v>
      </c>
      <c r="G161" s="139">
        <v>820347.12982957659</v>
      </c>
      <c r="H161" s="139">
        <v>828720.00470870209</v>
      </c>
      <c r="I161" s="139">
        <v>917991.59944948659</v>
      </c>
      <c r="J161" s="139">
        <v>1098201.7263868875</v>
      </c>
      <c r="K161" s="139">
        <v>1022064.9141395675</v>
      </c>
      <c r="L161" s="139">
        <v>1018881.2733835586</v>
      </c>
      <c r="M161" s="139">
        <v>1005507</v>
      </c>
      <c r="N161" s="139">
        <f>SUM(B161:M161)</f>
        <v>10515564.043509183</v>
      </c>
      <c r="O161" s="132"/>
    </row>
    <row r="162" spans="1:15" s="131" customFormat="1">
      <c r="A162" s="138" t="s">
        <v>208</v>
      </c>
      <c r="B162" s="139">
        <f t="shared" ref="B162:M162" si="16">+B160-B161</f>
        <v>551760.6491080526</v>
      </c>
      <c r="C162" s="139">
        <f t="shared" si="16"/>
        <v>432290.69343229814</v>
      </c>
      <c r="D162" s="139">
        <f t="shared" si="16"/>
        <v>454265.00835939543</v>
      </c>
      <c r="E162" s="139">
        <f t="shared" si="16"/>
        <v>380465.68654914445</v>
      </c>
      <c r="F162" s="139">
        <f t="shared" si="16"/>
        <v>496715.16693970351</v>
      </c>
      <c r="G162" s="139">
        <f t="shared" si="16"/>
        <v>405451.13017042342</v>
      </c>
      <c r="H162" s="139">
        <f t="shared" si="16"/>
        <v>528027.15529129782</v>
      </c>
      <c r="I162" s="139">
        <f t="shared" si="16"/>
        <v>533854.66055051342</v>
      </c>
      <c r="J162" s="139">
        <f t="shared" si="16"/>
        <v>301494.55361311254</v>
      </c>
      <c r="K162" s="139">
        <f t="shared" si="16"/>
        <v>498743.64586043253</v>
      </c>
      <c r="L162" s="139">
        <f t="shared" si="16"/>
        <v>276621.00661644142</v>
      </c>
      <c r="M162" s="139">
        <f t="shared" si="16"/>
        <v>110799.26000000001</v>
      </c>
      <c r="N162" s="139">
        <f>+N160-N161</f>
        <v>4970488.6164908148</v>
      </c>
    </row>
    <row r="163" spans="1:15" s="131" customFormat="1" ht="13.8" thickBot="1">
      <c r="A163" s="141" t="s">
        <v>209</v>
      </c>
      <c r="B163" s="142">
        <f t="shared" ref="B163:N163" si="17">+B162/B161</f>
        <v>0.59151524668577704</v>
      </c>
      <c r="C163" s="142">
        <f t="shared" si="17"/>
        <v>0.61183452067918032</v>
      </c>
      <c r="D163" s="142">
        <f t="shared" si="17"/>
        <v>0.64144797398595077</v>
      </c>
      <c r="E163" s="142">
        <f t="shared" si="17"/>
        <v>0.53074208427589964</v>
      </c>
      <c r="F163" s="142">
        <f t="shared" si="17"/>
        <v>0.67172037520481132</v>
      </c>
      <c r="G163" s="142">
        <f t="shared" si="17"/>
        <v>0.49424337018726944</v>
      </c>
      <c r="H163" s="142">
        <f t="shared" si="17"/>
        <v>0.63715989995547551</v>
      </c>
      <c r="I163" s="142">
        <f t="shared" si="17"/>
        <v>0.58154634625269175</v>
      </c>
      <c r="J163" s="142">
        <f t="shared" si="17"/>
        <v>0.27453476567100066</v>
      </c>
      <c r="K163" s="142">
        <f t="shared" si="17"/>
        <v>0.48797648658187565</v>
      </c>
      <c r="L163" s="142">
        <f t="shared" si="17"/>
        <v>0.27149483835130539</v>
      </c>
      <c r="M163" s="142">
        <f t="shared" si="17"/>
        <v>0.11019243028641273</v>
      </c>
      <c r="N163" s="142">
        <f t="shared" si="17"/>
        <v>0.47267922062239626</v>
      </c>
    </row>
    <row r="164" spans="1:15" s="131" customFormat="1">
      <c r="A164" s="138" t="str">
        <f>+A133</f>
        <v>2013 Actual</v>
      </c>
      <c r="B164" s="139">
        <v>559098</v>
      </c>
      <c r="C164" s="139">
        <v>539248</v>
      </c>
      <c r="D164" s="139">
        <v>507902</v>
      </c>
      <c r="E164" s="139">
        <v>553500</v>
      </c>
      <c r="F164" s="139">
        <v>515849</v>
      </c>
      <c r="G164" s="139">
        <v>488898</v>
      </c>
      <c r="H164" s="139">
        <v>693208</v>
      </c>
      <c r="I164" s="139">
        <v>931544.66</v>
      </c>
      <c r="J164" s="139">
        <v>579601.19999999995</v>
      </c>
      <c r="K164" s="139">
        <v>978893.8</v>
      </c>
      <c r="L164" s="139">
        <v>1303413.96</v>
      </c>
      <c r="M164" s="139">
        <v>1167590.8999999999</v>
      </c>
      <c r="N164" s="139">
        <f>SUM(B164:M164)</f>
        <v>8818747.5199999996</v>
      </c>
      <c r="O164" s="132">
        <f>SUM(B164:M164)</f>
        <v>8818747.5199999996</v>
      </c>
    </row>
    <row r="165" spans="1:15" s="131" customFormat="1">
      <c r="A165" s="138" t="str">
        <f>+A134</f>
        <v>Variance to 2013 ($)</v>
      </c>
      <c r="B165" s="139">
        <f t="shared" ref="B165:M165" si="18">+B160-B164</f>
        <v>925454.58000000007</v>
      </c>
      <c r="C165" s="139">
        <f t="shared" si="18"/>
        <v>599591.08000000007</v>
      </c>
      <c r="D165" s="139">
        <f t="shared" si="18"/>
        <v>654549.84000000008</v>
      </c>
      <c r="E165" s="139">
        <f t="shared" si="18"/>
        <v>543821.76</v>
      </c>
      <c r="F165" s="139">
        <f t="shared" si="18"/>
        <v>720333.34000000008</v>
      </c>
      <c r="G165" s="139">
        <f t="shared" si="18"/>
        <v>736900.26</v>
      </c>
      <c r="H165" s="139">
        <f t="shared" si="18"/>
        <v>663539.15999999992</v>
      </c>
      <c r="I165" s="139">
        <f t="shared" si="18"/>
        <v>520301.6</v>
      </c>
      <c r="J165" s="139">
        <f t="shared" si="18"/>
        <v>820095.08000000007</v>
      </c>
      <c r="K165" s="139">
        <f t="shared" si="18"/>
        <v>541914.76</v>
      </c>
      <c r="L165" s="139">
        <f t="shared" si="18"/>
        <v>-7911.6799999999348</v>
      </c>
      <c r="M165" s="139">
        <f t="shared" si="18"/>
        <v>-51284.639999999898</v>
      </c>
      <c r="N165" s="139">
        <f>+N160-N164</f>
        <v>6667305.1399999987</v>
      </c>
    </row>
    <row r="166" spans="1:15" s="131" customFormat="1">
      <c r="A166" s="138" t="str">
        <f>+A135</f>
        <v>Variance to 2013 (%)</v>
      </c>
      <c r="B166" s="143">
        <f t="shared" ref="B166:M166" si="19">+B165/B164</f>
        <v>1.6552636210467575</v>
      </c>
      <c r="C166" s="143">
        <f t="shared" si="19"/>
        <v>1.1119022787288966</v>
      </c>
      <c r="D166" s="143">
        <f t="shared" si="19"/>
        <v>1.2887325507676679</v>
      </c>
      <c r="E166" s="143">
        <f t="shared" si="19"/>
        <v>0.9825144715447155</v>
      </c>
      <c r="F166" s="143">
        <f t="shared" si="19"/>
        <v>1.3964034824144276</v>
      </c>
      <c r="G166" s="143">
        <f t="shared" si="19"/>
        <v>1.5072678963710222</v>
      </c>
      <c r="H166" s="143">
        <f t="shared" si="19"/>
        <v>0.9572006670436578</v>
      </c>
      <c r="I166" s="143">
        <f t="shared" si="19"/>
        <v>0.55853639910296937</v>
      </c>
      <c r="J166" s="143">
        <f t="shared" si="19"/>
        <v>1.4149299207800123</v>
      </c>
      <c r="K166" s="143">
        <f t="shared" si="19"/>
        <v>0.55359913404293704</v>
      </c>
      <c r="L166" s="143">
        <f t="shared" si="19"/>
        <v>-6.0699672113377814E-3</v>
      </c>
      <c r="M166" s="143">
        <f t="shared" si="19"/>
        <v>-4.3923466686833466E-2</v>
      </c>
      <c r="N166" s="143">
        <f>+N165/N164</f>
        <v>0.75603764875672497</v>
      </c>
    </row>
    <row r="167" spans="1:15" s="131" customFormat="1"/>
    <row r="168" spans="1:15" s="131" customFormat="1"/>
    <row r="169" spans="1:15" s="131" customFormat="1"/>
    <row r="170" spans="1:15" s="131" customFormat="1"/>
    <row r="171" spans="1:15" s="131" customFormat="1"/>
    <row r="172" spans="1:15" s="131" customFormat="1"/>
    <row r="173" spans="1:15" s="131" customFormat="1"/>
    <row r="174" spans="1:15" s="131" customFormat="1"/>
    <row r="175" spans="1:15" s="131" customFormat="1"/>
    <row r="176" spans="1:15" s="131" customFormat="1"/>
    <row r="177" spans="1:15" s="131" customFormat="1"/>
    <row r="178" spans="1:15" s="131" customFormat="1"/>
    <row r="179" spans="1:15" s="131" customFormat="1"/>
    <row r="180" spans="1:15" s="131" customFormat="1"/>
    <row r="181" spans="1:15" s="131" customFormat="1"/>
    <row r="182" spans="1:15" s="131" customFormat="1"/>
    <row r="183" spans="1:15" s="131" customFormat="1"/>
    <row r="184" spans="1:15" s="131" customFormat="1"/>
    <row r="185" spans="1:15" s="131" customFormat="1"/>
    <row r="186" spans="1:15" s="131" customFormat="1"/>
    <row r="187" spans="1:15" s="131" customFormat="1"/>
    <row r="188" spans="1:15" s="131" customFormat="1"/>
    <row r="189" spans="1:15" s="131" customFormat="1">
      <c r="A189" s="146" t="s">
        <v>217</v>
      </c>
      <c r="B189" s="135" t="s">
        <v>37</v>
      </c>
      <c r="C189" s="135" t="s">
        <v>38</v>
      </c>
      <c r="D189" s="135" t="s">
        <v>39</v>
      </c>
      <c r="E189" s="135" t="s">
        <v>40</v>
      </c>
      <c r="F189" s="135" t="s">
        <v>41</v>
      </c>
      <c r="G189" s="135" t="s">
        <v>30</v>
      </c>
      <c r="H189" s="135" t="s">
        <v>31</v>
      </c>
      <c r="I189" s="135" t="s">
        <v>32</v>
      </c>
      <c r="J189" s="135" t="s">
        <v>33</v>
      </c>
      <c r="K189" s="135" t="s">
        <v>34</v>
      </c>
      <c r="L189" s="135" t="s">
        <v>35</v>
      </c>
      <c r="M189" s="135" t="s">
        <v>36</v>
      </c>
      <c r="N189" s="135" t="s">
        <v>203</v>
      </c>
    </row>
    <row r="190" spans="1:15" s="131" customFormat="1">
      <c r="A190" s="138" t="str">
        <f>+A160</f>
        <v>2014 Actual</v>
      </c>
      <c r="B190" s="139">
        <v>101425.17</v>
      </c>
      <c r="C190" s="139">
        <v>101580.93</v>
      </c>
      <c r="D190" s="139">
        <v>160800.67000000001</v>
      </c>
      <c r="E190" s="139">
        <v>214208.42</v>
      </c>
      <c r="F190" s="139">
        <v>146408.1</v>
      </c>
      <c r="G190" s="139">
        <v>101927.15</v>
      </c>
      <c r="H190" s="139">
        <v>120595</v>
      </c>
      <c r="I190" s="139">
        <v>165443.19</v>
      </c>
      <c r="J190" s="139">
        <v>211901.86</v>
      </c>
      <c r="K190" s="139">
        <v>216904.7</v>
      </c>
      <c r="L190" s="139">
        <v>158596.66</v>
      </c>
      <c r="M190" s="139">
        <v>160647.04999999999</v>
      </c>
      <c r="N190" s="139">
        <f>SUM(B190:M190)</f>
        <v>1860438.9000000001</v>
      </c>
      <c r="O190" s="132"/>
    </row>
    <row r="191" spans="1:15" s="131" customFormat="1">
      <c r="A191" s="138" t="str">
        <f>+A161</f>
        <v>2014 Target</v>
      </c>
      <c r="B191" s="139">
        <v>108224</v>
      </c>
      <c r="C191" s="139">
        <v>108224</v>
      </c>
      <c r="D191" s="139">
        <v>108224</v>
      </c>
      <c r="E191" s="139">
        <v>108224</v>
      </c>
      <c r="F191" s="139">
        <v>108224</v>
      </c>
      <c r="G191" s="139">
        <v>108224</v>
      </c>
      <c r="H191" s="139">
        <v>108224</v>
      </c>
      <c r="I191" s="139">
        <v>108224</v>
      </c>
      <c r="J191" s="139">
        <v>108224</v>
      </c>
      <c r="K191" s="139">
        <v>108224</v>
      </c>
      <c r="L191" s="139">
        <v>72149</v>
      </c>
      <c r="M191" s="139">
        <v>48099</v>
      </c>
      <c r="N191" s="139">
        <f>SUM(B191:M191)</f>
        <v>1202488</v>
      </c>
      <c r="O191" s="132"/>
    </row>
    <row r="192" spans="1:15" s="131" customFormat="1">
      <c r="A192" s="138" t="s">
        <v>208</v>
      </c>
      <c r="B192" s="139">
        <f t="shared" ref="B192:M192" si="20">+B190-B191</f>
        <v>-6798.8300000000017</v>
      </c>
      <c r="C192" s="139">
        <f t="shared" si="20"/>
        <v>-6643.070000000007</v>
      </c>
      <c r="D192" s="139">
        <f t="shared" si="20"/>
        <v>52576.670000000013</v>
      </c>
      <c r="E192" s="139">
        <f t="shared" si="20"/>
        <v>105984.42000000001</v>
      </c>
      <c r="F192" s="139">
        <f t="shared" si="20"/>
        <v>38184.100000000006</v>
      </c>
      <c r="G192" s="139">
        <f t="shared" si="20"/>
        <v>-6296.8500000000058</v>
      </c>
      <c r="H192" s="139">
        <f t="shared" si="20"/>
        <v>12371</v>
      </c>
      <c r="I192" s="139">
        <f t="shared" si="20"/>
        <v>57219.19</v>
      </c>
      <c r="J192" s="139">
        <f t="shared" si="20"/>
        <v>103677.85999999999</v>
      </c>
      <c r="K192" s="139">
        <f t="shared" si="20"/>
        <v>108680.70000000001</v>
      </c>
      <c r="L192" s="139">
        <f t="shared" si="20"/>
        <v>86447.66</v>
      </c>
      <c r="M192" s="139">
        <f t="shared" si="20"/>
        <v>112548.04999999999</v>
      </c>
      <c r="N192" s="139">
        <f>+N190-N191</f>
        <v>657950.90000000014</v>
      </c>
    </row>
    <row r="193" spans="1:15" s="131" customFormat="1" ht="13.8" thickBot="1">
      <c r="A193" s="141" t="s">
        <v>209</v>
      </c>
      <c r="B193" s="142">
        <f t="shared" ref="B193:N193" si="21">+B192/B191</f>
        <v>-6.2821832495564764E-2</v>
      </c>
      <c r="C193" s="142">
        <f t="shared" si="21"/>
        <v>-6.1382595357776529E-2</v>
      </c>
      <c r="D193" s="142">
        <f t="shared" si="21"/>
        <v>0.48581340552927271</v>
      </c>
      <c r="E193" s="142">
        <f t="shared" si="21"/>
        <v>0.97930606889414562</v>
      </c>
      <c r="F193" s="142">
        <f t="shared" si="21"/>
        <v>0.35282469692489654</v>
      </c>
      <c r="G193" s="142">
        <f t="shared" si="21"/>
        <v>-5.8183489798935596E-2</v>
      </c>
      <c r="H193" s="142">
        <f t="shared" si="21"/>
        <v>0.11430921052631579</v>
      </c>
      <c r="I193" s="142">
        <f t="shared" si="21"/>
        <v>0.52871072959787113</v>
      </c>
      <c r="J193" s="142">
        <f t="shared" si="21"/>
        <v>0.95799323625073907</v>
      </c>
      <c r="K193" s="142">
        <f t="shared" si="21"/>
        <v>1.0042199512123005</v>
      </c>
      <c r="L193" s="142">
        <f t="shared" si="21"/>
        <v>1.1981823725900567</v>
      </c>
      <c r="M193" s="142">
        <f t="shared" si="21"/>
        <v>2.339924946464583</v>
      </c>
      <c r="N193" s="142">
        <f t="shared" si="21"/>
        <v>0.547157975796848</v>
      </c>
    </row>
    <row r="194" spans="1:15" s="131" customFormat="1">
      <c r="A194" s="138" t="str">
        <f>+A164</f>
        <v>2013 Actual</v>
      </c>
      <c r="B194" s="139">
        <v>81402</v>
      </c>
      <c r="C194" s="139">
        <v>59959</v>
      </c>
      <c r="D194" s="139">
        <v>54578</v>
      </c>
      <c r="E194" s="139">
        <v>78081</v>
      </c>
      <c r="F194" s="139">
        <v>77163</v>
      </c>
      <c r="G194" s="139">
        <v>102703</v>
      </c>
      <c r="H194" s="139">
        <v>90944</v>
      </c>
      <c r="I194" s="139">
        <v>57145.71</v>
      </c>
      <c r="J194" s="139">
        <v>79332.38</v>
      </c>
      <c r="K194" s="139">
        <v>84494.82</v>
      </c>
      <c r="L194" s="139">
        <v>100239.37</v>
      </c>
      <c r="M194" s="139">
        <v>52112.959999999999</v>
      </c>
      <c r="N194" s="139">
        <f>SUM(B194:M194)</f>
        <v>918155.23999999987</v>
      </c>
      <c r="O194" s="132">
        <f>SUM(B194:M194)</f>
        <v>918155.23999999987</v>
      </c>
    </row>
    <row r="195" spans="1:15" s="131" customFormat="1">
      <c r="A195" s="138" t="str">
        <f>+A165</f>
        <v>Variance to 2013 ($)</v>
      </c>
      <c r="B195" s="139">
        <f t="shared" ref="B195:M195" si="22">+B190-B194</f>
        <v>20023.169999999998</v>
      </c>
      <c r="C195" s="139">
        <f t="shared" si="22"/>
        <v>41621.929999999993</v>
      </c>
      <c r="D195" s="139">
        <f t="shared" si="22"/>
        <v>106222.67000000001</v>
      </c>
      <c r="E195" s="139">
        <f t="shared" si="22"/>
        <v>136127.42000000001</v>
      </c>
      <c r="F195" s="139">
        <f t="shared" si="22"/>
        <v>69245.100000000006</v>
      </c>
      <c r="G195" s="139">
        <f t="shared" si="22"/>
        <v>-775.85000000000582</v>
      </c>
      <c r="H195" s="139">
        <f t="shared" si="22"/>
        <v>29651</v>
      </c>
      <c r="I195" s="139">
        <f t="shared" si="22"/>
        <v>108297.48000000001</v>
      </c>
      <c r="J195" s="139">
        <f t="shared" si="22"/>
        <v>132569.47999999998</v>
      </c>
      <c r="K195" s="139">
        <f t="shared" si="22"/>
        <v>132409.88</v>
      </c>
      <c r="L195" s="139">
        <f t="shared" si="22"/>
        <v>58357.290000000008</v>
      </c>
      <c r="M195" s="139">
        <f t="shared" si="22"/>
        <v>108534.09</v>
      </c>
      <c r="N195" s="139">
        <f>+N190-N194</f>
        <v>942283.66000000027</v>
      </c>
    </row>
    <row r="196" spans="1:15" s="131" customFormat="1">
      <c r="A196" s="138" t="str">
        <f>+A166</f>
        <v>Variance to 2013 (%)</v>
      </c>
      <c r="B196" s="143">
        <f t="shared" ref="B196:K196" si="23">+B195/B194</f>
        <v>0.24597884572860615</v>
      </c>
      <c r="C196" s="143">
        <f t="shared" si="23"/>
        <v>0.69417318500975655</v>
      </c>
      <c r="D196" s="143">
        <f t="shared" si="23"/>
        <v>1.94625435157023</v>
      </c>
      <c r="E196" s="143">
        <f t="shared" si="23"/>
        <v>1.7434128661262025</v>
      </c>
      <c r="F196" s="143">
        <f t="shared" si="23"/>
        <v>0.89738734885890914</v>
      </c>
      <c r="G196" s="143">
        <f t="shared" si="23"/>
        <v>-7.5543070796374578E-3</v>
      </c>
      <c r="H196" s="143">
        <f t="shared" si="23"/>
        <v>0.32603580225193524</v>
      </c>
      <c r="I196" s="143">
        <f t="shared" si="23"/>
        <v>1.8951112865690183</v>
      </c>
      <c r="J196" s="143">
        <f t="shared" si="23"/>
        <v>1.6710639463986834</v>
      </c>
      <c r="K196" s="143">
        <f t="shared" si="23"/>
        <v>1.5670768929977008</v>
      </c>
      <c r="L196" s="143">
        <f>+L195/L194</f>
        <v>0.58217933732025662</v>
      </c>
      <c r="M196" s="143">
        <f>+M195/M194</f>
        <v>2.082669838750284</v>
      </c>
      <c r="N196" s="143">
        <f>+N195/N194</f>
        <v>1.0262792379205943</v>
      </c>
    </row>
    <row r="197" spans="1:15" s="131" customFormat="1"/>
    <row r="198" spans="1:15" s="131" customFormat="1"/>
    <row r="199" spans="1:15" s="131" customFormat="1"/>
    <row r="200" spans="1:15" s="131" customFormat="1"/>
    <row r="201" spans="1:15" s="131" customFormat="1"/>
    <row r="202" spans="1:15" s="131" customFormat="1"/>
    <row r="203" spans="1:15" s="131" customFormat="1"/>
    <row r="204" spans="1:15" s="131" customFormat="1"/>
    <row r="205" spans="1:15" s="131" customFormat="1"/>
    <row r="206" spans="1:15" s="131" customFormat="1"/>
    <row r="207" spans="1:15" s="131" customFormat="1"/>
    <row r="208" spans="1:15" s="131" customFormat="1"/>
    <row r="209" spans="1:22" s="131" customFormat="1"/>
    <row r="210" spans="1:22" s="131" customFormat="1"/>
    <row r="211" spans="1:22" s="131" customFormat="1"/>
    <row r="212" spans="1:22" s="131" customFormat="1"/>
    <row r="213" spans="1:22" s="131" customFormat="1"/>
    <row r="214" spans="1:22" s="131" customFormat="1"/>
    <row r="215" spans="1:22" s="131" customFormat="1"/>
    <row r="216" spans="1:22" s="131" customFormat="1"/>
    <row r="217" spans="1:22" s="131" customFormat="1"/>
    <row r="218" spans="1:22" s="131" customFormat="1"/>
    <row r="219" spans="1:22" s="131" customFormat="1"/>
    <row r="220" spans="1:22" s="131" customFormat="1" ht="25.5" customHeight="1"/>
    <row r="221" spans="1:22" s="131" customFormat="1">
      <c r="A221" s="146" t="s">
        <v>218</v>
      </c>
      <c r="B221" s="135" t="s">
        <v>37</v>
      </c>
      <c r="C221" s="135" t="s">
        <v>38</v>
      </c>
      <c r="D221" s="135" t="s">
        <v>39</v>
      </c>
      <c r="E221" s="135" t="s">
        <v>40</v>
      </c>
      <c r="F221" s="135" t="s">
        <v>41</v>
      </c>
      <c r="G221" s="135" t="s">
        <v>30</v>
      </c>
      <c r="H221" s="135" t="s">
        <v>31</v>
      </c>
      <c r="I221" s="135" t="s">
        <v>32</v>
      </c>
      <c r="J221" s="135" t="s">
        <v>33</v>
      </c>
      <c r="K221" s="135" t="s">
        <v>34</v>
      </c>
      <c r="L221" s="135" t="s">
        <v>35</v>
      </c>
      <c r="M221" s="135" t="s">
        <v>36</v>
      </c>
      <c r="N221" s="135" t="s">
        <v>203</v>
      </c>
      <c r="O221" s="149"/>
    </row>
    <row r="222" spans="1:22" s="131" customFormat="1">
      <c r="A222" s="138" t="str">
        <f>+A190</f>
        <v>2014 Actual</v>
      </c>
      <c r="B222" s="139">
        <v>50383.68</v>
      </c>
      <c r="C222" s="139">
        <v>61811.519999999997</v>
      </c>
      <c r="D222" s="139">
        <v>58329.599999999999</v>
      </c>
      <c r="E222" s="139">
        <v>60576.480000000003</v>
      </c>
      <c r="F222" s="139">
        <v>58404</v>
      </c>
      <c r="G222" s="139">
        <v>58776</v>
      </c>
      <c r="H222" s="139">
        <v>62079.360000000001</v>
      </c>
      <c r="I222" s="139">
        <v>60903.839999999997</v>
      </c>
      <c r="J222" s="139">
        <v>64817.279999999999</v>
      </c>
      <c r="K222" s="139">
        <v>74295.839999999997</v>
      </c>
      <c r="L222" s="139">
        <v>61513.919999999998</v>
      </c>
      <c r="M222" s="139">
        <v>66885.600000000006</v>
      </c>
      <c r="N222" s="139">
        <f>SUM(B222:M222)</f>
        <v>738777.12</v>
      </c>
      <c r="O222" s="137"/>
      <c r="V222" s="148"/>
    </row>
    <row r="223" spans="1:22" s="131" customFormat="1">
      <c r="A223" s="138" t="str">
        <f>+A191</f>
        <v>2014 Target</v>
      </c>
      <c r="B223" s="139">
        <v>58676.710402766614</v>
      </c>
      <c r="C223" s="139">
        <v>58770.890530687939</v>
      </c>
      <c r="D223" s="139">
        <v>58900.287048477694</v>
      </c>
      <c r="E223" s="139">
        <v>58362.862057816725</v>
      </c>
      <c r="F223" s="139">
        <v>59347.334735338583</v>
      </c>
      <c r="G223" s="139">
        <v>60746.715272283851</v>
      </c>
      <c r="H223" s="139">
        <v>61827.293656772672</v>
      </c>
      <c r="I223" s="139">
        <v>63439.963614121829</v>
      </c>
      <c r="J223" s="139">
        <v>65040.67140316149</v>
      </c>
      <c r="K223" s="139">
        <v>66689.993071311968</v>
      </c>
      <c r="L223" s="139">
        <v>68318.970580519977</v>
      </c>
      <c r="M223" s="139">
        <v>69901.246257743493</v>
      </c>
      <c r="N223" s="139">
        <f>SUM(B223:M223)</f>
        <v>750022.93863100291</v>
      </c>
      <c r="O223" s="137"/>
    </row>
    <row r="224" spans="1:22" s="131" customFormat="1">
      <c r="A224" s="138" t="s">
        <v>208</v>
      </c>
      <c r="B224" s="139">
        <f t="shared" ref="B224:M224" si="24">+B222-B223</f>
        <v>-8293.0304027666134</v>
      </c>
      <c r="C224" s="139">
        <f t="shared" si="24"/>
        <v>3040.6294693120581</v>
      </c>
      <c r="D224" s="139">
        <f t="shared" si="24"/>
        <v>-570.6870484776955</v>
      </c>
      <c r="E224" s="139">
        <f t="shared" si="24"/>
        <v>2213.6179421832785</v>
      </c>
      <c r="F224" s="139">
        <f t="shared" si="24"/>
        <v>-943.33473533858341</v>
      </c>
      <c r="G224" s="139">
        <f t="shared" si="24"/>
        <v>-1970.7152722838509</v>
      </c>
      <c r="H224" s="139">
        <f t="shared" si="24"/>
        <v>252.06634322732862</v>
      </c>
      <c r="I224" s="139">
        <f t="shared" si="24"/>
        <v>-2536.1236141218324</v>
      </c>
      <c r="J224" s="139">
        <f t="shared" si="24"/>
        <v>-223.39140316149133</v>
      </c>
      <c r="K224" s="139">
        <f t="shared" si="24"/>
        <v>7605.8469286880281</v>
      </c>
      <c r="L224" s="139">
        <f t="shared" si="24"/>
        <v>-6805.0505805199791</v>
      </c>
      <c r="M224" s="139">
        <f t="shared" si="24"/>
        <v>-3015.6462577434868</v>
      </c>
      <c r="N224" s="139">
        <f>+N222-N223</f>
        <v>-11245.818631002912</v>
      </c>
      <c r="O224" s="132"/>
    </row>
    <row r="225" spans="1:15" s="131" customFormat="1" ht="13.8" thickBot="1">
      <c r="A225" s="141" t="s">
        <v>209</v>
      </c>
      <c r="B225" s="142">
        <f t="shared" ref="B225:N225" si="25">+B224/B223</f>
        <v>-0.14133427633965651</v>
      </c>
      <c r="C225" s="142">
        <f t="shared" si="25"/>
        <v>5.1736998399307156E-2</v>
      </c>
      <c r="D225" s="142">
        <f t="shared" si="25"/>
        <v>-9.6890367954912231E-3</v>
      </c>
      <c r="E225" s="142">
        <f t="shared" si="25"/>
        <v>3.7928536472223974E-2</v>
      </c>
      <c r="F225" s="142">
        <f t="shared" si="25"/>
        <v>-1.5895149117402089E-2</v>
      </c>
      <c r="G225" s="142">
        <f t="shared" si="25"/>
        <v>-3.244151166775934E-2</v>
      </c>
      <c r="H225" s="142">
        <f t="shared" si="25"/>
        <v>4.0769428567688374E-3</v>
      </c>
      <c r="I225" s="142">
        <f t="shared" si="25"/>
        <v>-3.9976750767828112E-2</v>
      </c>
      <c r="J225" s="142">
        <f t="shared" si="25"/>
        <v>-3.4346417148244991E-3</v>
      </c>
      <c r="K225" s="142">
        <f t="shared" si="25"/>
        <v>0.11404779905367594</v>
      </c>
      <c r="L225" s="142">
        <f t="shared" si="25"/>
        <v>-9.9607042124553416E-2</v>
      </c>
      <c r="M225" s="142">
        <f t="shared" si="25"/>
        <v>-4.3141523494789204E-2</v>
      </c>
      <c r="N225" s="142">
        <f t="shared" si="25"/>
        <v>-1.4993966253258346E-2</v>
      </c>
    </row>
    <row r="226" spans="1:15" s="131" customFormat="1">
      <c r="A226" s="138" t="str">
        <f>+A194</f>
        <v>2013 Actual</v>
      </c>
      <c r="B226" s="139">
        <v>41188</v>
      </c>
      <c r="C226" s="139">
        <v>41843</v>
      </c>
      <c r="D226" s="139">
        <v>46693</v>
      </c>
      <c r="E226" s="139">
        <v>48747</v>
      </c>
      <c r="F226" s="139">
        <v>54833</v>
      </c>
      <c r="G226" s="139">
        <v>47824</v>
      </c>
      <c r="H226" s="139">
        <v>59237</v>
      </c>
      <c r="I226" s="139">
        <v>51901.440000000002</v>
      </c>
      <c r="J226" s="139">
        <v>56916</v>
      </c>
      <c r="K226" s="139">
        <v>64251.839999999997</v>
      </c>
      <c r="L226" s="139">
        <v>53493.599999999999</v>
      </c>
      <c r="M226" s="139">
        <v>53880.480000000003</v>
      </c>
      <c r="N226" s="139">
        <f>SUM(B226:M226)</f>
        <v>620808.36</v>
      </c>
      <c r="O226" s="132"/>
    </row>
    <row r="227" spans="1:15" s="131" customFormat="1">
      <c r="A227" s="138" t="str">
        <f>+A195</f>
        <v>Variance to 2013 ($)</v>
      </c>
      <c r="B227" s="139">
        <f t="shared" ref="B227:M227" si="26">+B222-B226</f>
        <v>9195.68</v>
      </c>
      <c r="C227" s="139">
        <f t="shared" si="26"/>
        <v>19968.519999999997</v>
      </c>
      <c r="D227" s="139">
        <f t="shared" si="26"/>
        <v>11636.599999999999</v>
      </c>
      <c r="E227" s="139">
        <f t="shared" si="26"/>
        <v>11829.480000000003</v>
      </c>
      <c r="F227" s="139">
        <f t="shared" si="26"/>
        <v>3571</v>
      </c>
      <c r="G227" s="139">
        <f t="shared" si="26"/>
        <v>10952</v>
      </c>
      <c r="H227" s="139">
        <f t="shared" si="26"/>
        <v>2842.3600000000006</v>
      </c>
      <c r="I227" s="139">
        <f t="shared" si="26"/>
        <v>9002.3999999999942</v>
      </c>
      <c r="J227" s="139">
        <f t="shared" si="26"/>
        <v>7901.2799999999988</v>
      </c>
      <c r="K227" s="139">
        <f t="shared" si="26"/>
        <v>10044</v>
      </c>
      <c r="L227" s="139">
        <f t="shared" si="26"/>
        <v>8020.32</v>
      </c>
      <c r="M227" s="139">
        <f t="shared" si="26"/>
        <v>13005.120000000003</v>
      </c>
      <c r="N227" s="139">
        <f>+N222-N226</f>
        <v>117968.76000000001</v>
      </c>
    </row>
    <row r="228" spans="1:15" s="131" customFormat="1">
      <c r="A228" s="138" t="str">
        <f>+A196</f>
        <v>Variance to 2013 (%)</v>
      </c>
      <c r="B228" s="143">
        <f t="shared" ref="B228:M228" si="27">+B227/B226</f>
        <v>0.22326114402253083</v>
      </c>
      <c r="C228" s="143">
        <f t="shared" si="27"/>
        <v>0.47722486437396927</v>
      </c>
      <c r="D228" s="143">
        <f t="shared" si="27"/>
        <v>0.24921508577302803</v>
      </c>
      <c r="E228" s="143">
        <f t="shared" si="27"/>
        <v>0.24267093359591366</v>
      </c>
      <c r="F228" s="143">
        <f t="shared" si="27"/>
        <v>6.5125015957543816E-2</v>
      </c>
      <c r="G228" s="143">
        <f t="shared" si="27"/>
        <v>0.22900635664101707</v>
      </c>
      <c r="H228" s="143">
        <f t="shared" si="27"/>
        <v>4.7982848557489417E-2</v>
      </c>
      <c r="I228" s="143">
        <f t="shared" si="27"/>
        <v>0.17345183486238519</v>
      </c>
      <c r="J228" s="143">
        <f t="shared" si="27"/>
        <v>0.13882352941176468</v>
      </c>
      <c r="K228" s="143">
        <f t="shared" si="27"/>
        <v>0.15632237146827235</v>
      </c>
      <c r="L228" s="143">
        <f t="shared" si="27"/>
        <v>0.14993045897079277</v>
      </c>
      <c r="M228" s="143">
        <f t="shared" si="27"/>
        <v>0.24136978735156037</v>
      </c>
      <c r="N228" s="143">
        <f>+N227/N226</f>
        <v>0.19002443845955944</v>
      </c>
    </row>
    <row r="229" spans="1:15" s="131" customFormat="1"/>
    <row r="230" spans="1:15" s="131" customFormat="1"/>
    <row r="231" spans="1:15" s="131" customFormat="1"/>
    <row r="232" spans="1:15" s="131" customFormat="1"/>
    <row r="233" spans="1:15" s="131" customFormat="1"/>
    <row r="234" spans="1:15" s="131" customFormat="1"/>
    <row r="235" spans="1:15" s="131" customFormat="1"/>
    <row r="236" spans="1:15" s="131" customFormat="1"/>
    <row r="237" spans="1:15" s="131" customFormat="1"/>
    <row r="238" spans="1:15" s="131" customFormat="1"/>
    <row r="239" spans="1:15" s="131" customFormat="1"/>
    <row r="240" spans="1:15" s="131" customFormat="1"/>
    <row r="241" spans="1:22" s="131" customFormat="1"/>
    <row r="242" spans="1:22" s="131" customFormat="1"/>
    <row r="243" spans="1:22" s="131" customFormat="1"/>
    <row r="244" spans="1:22" s="131" customFormat="1"/>
    <row r="245" spans="1:22" s="131" customFormat="1"/>
    <row r="246" spans="1:22" s="131" customFormat="1"/>
    <row r="247" spans="1:22" s="131" customFormat="1"/>
    <row r="248" spans="1:22" s="131" customFormat="1"/>
    <row r="249" spans="1:22" s="131" customFormat="1"/>
    <row r="250" spans="1:22" s="131" customFormat="1" ht="25.5" customHeight="1"/>
    <row r="251" spans="1:22" s="131" customFormat="1">
      <c r="A251" s="146" t="s">
        <v>219</v>
      </c>
      <c r="B251" s="135" t="s">
        <v>37</v>
      </c>
      <c r="C251" s="135" t="s">
        <v>38</v>
      </c>
      <c r="D251" s="135" t="s">
        <v>39</v>
      </c>
      <c r="E251" s="135" t="s">
        <v>40</v>
      </c>
      <c r="F251" s="135" t="s">
        <v>41</v>
      </c>
      <c r="G251" s="135" t="s">
        <v>30</v>
      </c>
      <c r="H251" s="135" t="s">
        <v>31</v>
      </c>
      <c r="I251" s="135" t="s">
        <v>32</v>
      </c>
      <c r="J251" s="135" t="s">
        <v>33</v>
      </c>
      <c r="K251" s="135" t="s">
        <v>34</v>
      </c>
      <c r="L251" s="135" t="s">
        <v>35</v>
      </c>
      <c r="M251" s="135" t="s">
        <v>36</v>
      </c>
      <c r="N251" s="135" t="s">
        <v>203</v>
      </c>
      <c r="O251" s="149"/>
      <c r="P251" s="149"/>
      <c r="V251" s="148"/>
    </row>
    <row r="252" spans="1:22" s="131" customFormat="1">
      <c r="A252" s="138" t="str">
        <f>+A222</f>
        <v>2014 Actual</v>
      </c>
      <c r="B252" s="139">
        <v>1343753.28</v>
      </c>
      <c r="C252" s="139">
        <v>1359168.96</v>
      </c>
      <c r="D252" s="139">
        <v>1466719.88</v>
      </c>
      <c r="E252" s="139">
        <v>1458745.92</v>
      </c>
      <c r="F252" s="139">
        <v>1479369.28</v>
      </c>
      <c r="G252" s="139">
        <v>1585865.76</v>
      </c>
      <c r="H252" s="139">
        <v>1600418</v>
      </c>
      <c r="I252" s="139">
        <v>1567965.12</v>
      </c>
      <c r="J252" s="139">
        <v>1553963.04</v>
      </c>
      <c r="K252" s="139">
        <v>1453314.72</v>
      </c>
      <c r="L252" s="139">
        <v>1400981.76</v>
      </c>
      <c r="M252" s="139">
        <v>1383676.32</v>
      </c>
      <c r="N252" s="139">
        <f>SUM(B252:M252)</f>
        <v>17653942.039999999</v>
      </c>
      <c r="O252" s="137"/>
      <c r="P252" s="149"/>
    </row>
    <row r="253" spans="1:22" s="131" customFormat="1">
      <c r="A253" s="138" t="str">
        <f>+A223</f>
        <v>2014 Target</v>
      </c>
      <c r="B253" s="139">
        <v>1176293.76</v>
      </c>
      <c r="C253" s="139">
        <v>1246795.2</v>
      </c>
      <c r="D253" s="139">
        <v>1288771.6800000002</v>
      </c>
      <c r="E253" s="139">
        <v>1279635.3600000001</v>
      </c>
      <c r="F253" s="139">
        <v>1296405.1200000001</v>
      </c>
      <c r="G253" s="139">
        <v>1327087.6800000002</v>
      </c>
      <c r="H253" s="139">
        <v>1336357.9200000002</v>
      </c>
      <c r="I253" s="139">
        <v>1452555.84</v>
      </c>
      <c r="J253" s="139">
        <v>1241185.4400000002</v>
      </c>
      <c r="K253" s="139">
        <v>1315644.96</v>
      </c>
      <c r="L253" s="139">
        <v>1250916.96</v>
      </c>
      <c r="M253" s="139">
        <v>1156518</v>
      </c>
      <c r="N253" s="139">
        <f>SUM(B253:M253)</f>
        <v>15368167.920000002</v>
      </c>
      <c r="O253" s="137"/>
      <c r="P253" s="137"/>
    </row>
    <row r="254" spans="1:22" s="131" customFormat="1">
      <c r="A254" s="138" t="s">
        <v>208</v>
      </c>
      <c r="B254" s="139">
        <f t="shared" ref="B254:M254" si="28">+B252-B253</f>
        <v>167459.52000000002</v>
      </c>
      <c r="C254" s="139">
        <f t="shared" si="28"/>
        <v>112373.76000000001</v>
      </c>
      <c r="D254" s="139">
        <f t="shared" si="28"/>
        <v>177948.19999999972</v>
      </c>
      <c r="E254" s="139">
        <f t="shared" si="28"/>
        <v>179110.55999999982</v>
      </c>
      <c r="F254" s="139">
        <f t="shared" si="28"/>
        <v>182964.15999999992</v>
      </c>
      <c r="G254" s="139">
        <f t="shared" si="28"/>
        <v>258778.07999999984</v>
      </c>
      <c r="H254" s="139">
        <f t="shared" si="28"/>
        <v>264060.07999999984</v>
      </c>
      <c r="I254" s="139">
        <f t="shared" si="28"/>
        <v>115409.28000000003</v>
      </c>
      <c r="J254" s="139">
        <f t="shared" si="28"/>
        <v>312777.59999999986</v>
      </c>
      <c r="K254" s="139">
        <f t="shared" si="28"/>
        <v>137669.76000000001</v>
      </c>
      <c r="L254" s="139">
        <f t="shared" si="28"/>
        <v>150064.80000000005</v>
      </c>
      <c r="M254" s="139">
        <f t="shared" si="28"/>
        <v>227158.32000000007</v>
      </c>
      <c r="N254" s="139">
        <f>+N252-N253</f>
        <v>2285774.1199999973</v>
      </c>
      <c r="O254" s="132"/>
    </row>
    <row r="255" spans="1:22" s="131" customFormat="1" ht="13.8" thickBot="1">
      <c r="A255" s="141" t="s">
        <v>209</v>
      </c>
      <c r="B255" s="142">
        <f t="shared" ref="B255:N255" si="29">+B254/B253</f>
        <v>0.14236198957648133</v>
      </c>
      <c r="C255" s="142">
        <f t="shared" si="29"/>
        <v>9.0130087122568342E-2</v>
      </c>
      <c r="D255" s="142">
        <f t="shared" si="29"/>
        <v>0.13807581494962684</v>
      </c>
      <c r="E255" s="142">
        <f t="shared" si="29"/>
        <v>0.13996999895345172</v>
      </c>
      <c r="F255" s="142">
        <f t="shared" si="29"/>
        <v>0.14113193258601131</v>
      </c>
      <c r="G255" s="142">
        <f t="shared" si="29"/>
        <v>0.19499697261902077</v>
      </c>
      <c r="H255" s="142">
        <f t="shared" si="29"/>
        <v>0.1975968234617862</v>
      </c>
      <c r="I255" s="142">
        <f t="shared" si="29"/>
        <v>7.9452559978692466E-2</v>
      </c>
      <c r="J255" s="142">
        <f t="shared" si="29"/>
        <v>0.25199908887103911</v>
      </c>
      <c r="K255" s="142">
        <f t="shared" si="29"/>
        <v>0.10464051030910346</v>
      </c>
      <c r="L255" s="142">
        <f t="shared" si="29"/>
        <v>0.11996383836701682</v>
      </c>
      <c r="M255" s="142">
        <f t="shared" si="29"/>
        <v>0.19641572375008437</v>
      </c>
      <c r="N255" s="142">
        <f t="shared" si="29"/>
        <v>0.14873432746822804</v>
      </c>
      <c r="P255" s="132"/>
    </row>
    <row r="256" spans="1:22" s="131" customFormat="1">
      <c r="A256" s="138" t="str">
        <f>+A226</f>
        <v>2013 Actual</v>
      </c>
      <c r="B256" s="139">
        <v>1173599</v>
      </c>
      <c r="C256" s="139">
        <v>1216789</v>
      </c>
      <c r="D256" s="139">
        <v>1286775</v>
      </c>
      <c r="E256" s="139">
        <v>1347636</v>
      </c>
      <c r="F256" s="139">
        <v>1322430</v>
      </c>
      <c r="G256" s="139">
        <v>1345375</v>
      </c>
      <c r="H256" s="139">
        <v>1538544</v>
      </c>
      <c r="I256" s="139">
        <v>1654119.2</v>
      </c>
      <c r="J256" s="139">
        <v>1753244.13</v>
      </c>
      <c r="K256" s="139">
        <v>1536342.88</v>
      </c>
      <c r="L256" s="139">
        <v>1396381.23</v>
      </c>
      <c r="M256" s="139">
        <v>1410043.68</v>
      </c>
      <c r="N256" s="139">
        <f>SUM(B256:M256)</f>
        <v>16981279.119999997</v>
      </c>
      <c r="O256" s="132"/>
      <c r="P256" s="344"/>
    </row>
    <row r="257" spans="1:26" s="131" customFormat="1">
      <c r="A257" s="138" t="str">
        <f>+A227</f>
        <v>Variance to 2013 ($)</v>
      </c>
      <c r="B257" s="139">
        <f t="shared" ref="B257:M257" si="30">+B252-B256</f>
        <v>170154.28000000003</v>
      </c>
      <c r="C257" s="139">
        <f t="shared" si="30"/>
        <v>142379.95999999996</v>
      </c>
      <c r="D257" s="139">
        <f t="shared" si="30"/>
        <v>179944.87999999989</v>
      </c>
      <c r="E257" s="139">
        <f t="shared" si="30"/>
        <v>111109.91999999993</v>
      </c>
      <c r="F257" s="139">
        <f t="shared" si="30"/>
        <v>156939.28000000003</v>
      </c>
      <c r="G257" s="139">
        <f t="shared" si="30"/>
        <v>240490.76</v>
      </c>
      <c r="H257" s="139">
        <f t="shared" si="30"/>
        <v>61874</v>
      </c>
      <c r="I257" s="139">
        <f t="shared" si="30"/>
        <v>-86154.079999999842</v>
      </c>
      <c r="J257" s="139">
        <f t="shared" si="30"/>
        <v>-199281.08999999985</v>
      </c>
      <c r="K257" s="139">
        <f t="shared" si="30"/>
        <v>-83028.159999999916</v>
      </c>
      <c r="L257" s="139">
        <f t="shared" si="30"/>
        <v>4600.5300000000279</v>
      </c>
      <c r="M257" s="139">
        <f t="shared" si="30"/>
        <v>-26367.35999999987</v>
      </c>
      <c r="N257" s="139">
        <f>+N252-N256</f>
        <v>672662.92000000179</v>
      </c>
    </row>
    <row r="258" spans="1:26" s="131" customFormat="1">
      <c r="A258" s="138" t="str">
        <f>+A228</f>
        <v>Variance to 2013 (%)</v>
      </c>
      <c r="B258" s="143">
        <f t="shared" ref="B258:M258" si="31">+B257/B256</f>
        <v>0.14498502469753299</v>
      </c>
      <c r="C258" s="143">
        <f t="shared" si="31"/>
        <v>0.11701285925497351</v>
      </c>
      <c r="D258" s="143">
        <f t="shared" si="31"/>
        <v>0.139841759437353</v>
      </c>
      <c r="E258" s="143">
        <f t="shared" si="31"/>
        <v>8.2448020088510487E-2</v>
      </c>
      <c r="F258" s="143">
        <f t="shared" si="31"/>
        <v>0.11867492419258488</v>
      </c>
      <c r="G258" s="143">
        <f t="shared" si="31"/>
        <v>0.1787537006410852</v>
      </c>
      <c r="H258" s="143">
        <f t="shared" si="31"/>
        <v>4.0215944425378798E-2</v>
      </c>
      <c r="I258" s="143">
        <f t="shared" si="31"/>
        <v>-5.2084565610507297E-2</v>
      </c>
      <c r="J258" s="143">
        <f t="shared" si="31"/>
        <v>-0.11366419917801171</v>
      </c>
      <c r="K258" s="143">
        <f t="shared" si="31"/>
        <v>-5.404272775358579E-2</v>
      </c>
      <c r="L258" s="143">
        <f t="shared" si="31"/>
        <v>3.2946088798400906E-3</v>
      </c>
      <c r="M258" s="143">
        <f t="shared" si="31"/>
        <v>-1.8699676027057452E-2</v>
      </c>
      <c r="N258" s="143">
        <f>+N257/N256</f>
        <v>3.9612028943553569E-2</v>
      </c>
    </row>
    <row r="259" spans="1:26" s="131" customFormat="1">
      <c r="S259" s="138"/>
      <c r="T259" s="152" t="s">
        <v>226</v>
      </c>
      <c r="U259" s="153" t="s">
        <v>227</v>
      </c>
      <c r="V259" s="154" t="s">
        <v>228</v>
      </c>
      <c r="W259" s="152" t="s">
        <v>229</v>
      </c>
      <c r="X259" s="153" t="s">
        <v>230</v>
      </c>
      <c r="Y259" s="154" t="s">
        <v>228</v>
      </c>
      <c r="Z259" s="136"/>
    </row>
  </sheetData>
  <printOptions horizontalCentered="1"/>
  <pageMargins left="0.38" right="0.25" top="0.56000000000000005" bottom="0.75" header="0.5" footer="0.45"/>
  <pageSetup scale="48" fitToHeight="3" orientation="portrait" r:id="rId1"/>
  <headerFooter alignWithMargins="0"/>
  <rowBreaks count="2" manualBreakCount="2">
    <brk id="103" max="13" man="1"/>
    <brk id="19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/>
    <pageSetUpPr fitToPage="1"/>
  </sheetPr>
  <dimension ref="A1:L44"/>
  <sheetViews>
    <sheetView zoomScale="80" zoomScaleNormal="80" workbookViewId="0">
      <pane ySplit="4" topLeftCell="A5" activePane="bottomLeft" state="frozen"/>
      <selection activeCell="A3" sqref="A1:XFD3"/>
      <selection pane="bottomLeft" activeCell="A2" sqref="A2"/>
    </sheetView>
  </sheetViews>
  <sheetFormatPr defaultColWidth="9.109375" defaultRowHeight="13.2"/>
  <cols>
    <col min="1" max="1" width="29.109375" style="229" bestFit="1" customWidth="1"/>
    <col min="2" max="2" width="16" style="229" bestFit="1" customWidth="1"/>
    <col min="3" max="3" width="16.109375" style="229" bestFit="1" customWidth="1"/>
    <col min="4" max="7" width="15.5546875" style="274" customWidth="1"/>
    <col min="8" max="8" width="15" style="229" bestFit="1" customWidth="1"/>
    <col min="9" max="9" width="8.33203125" style="229" bestFit="1" customWidth="1"/>
    <col min="10" max="10" width="15" style="229" bestFit="1" customWidth="1"/>
    <col min="11" max="11" width="9.109375" style="229"/>
    <col min="12" max="12" width="14" style="229" bestFit="1" customWidth="1"/>
    <col min="13" max="16384" width="9.109375" style="229"/>
  </cols>
  <sheetData>
    <row r="1" spans="1:12" s="423" customFormat="1">
      <c r="A1" s="423" t="s">
        <v>731</v>
      </c>
      <c r="D1" s="424"/>
      <c r="E1" s="424"/>
      <c r="F1" s="424"/>
      <c r="G1" s="424"/>
    </row>
    <row r="2" spans="1:12" s="423" customFormat="1">
      <c r="A2" s="423" t="s">
        <v>728</v>
      </c>
      <c r="D2" s="424"/>
      <c r="E2" s="424"/>
      <c r="F2" s="424"/>
      <c r="G2" s="424"/>
    </row>
    <row r="3" spans="1:12" s="423" customFormat="1">
      <c r="D3" s="424"/>
      <c r="E3" s="424"/>
      <c r="F3" s="424"/>
      <c r="G3" s="424"/>
    </row>
    <row r="4" spans="1:12" ht="39.6">
      <c r="A4" s="404" t="s">
        <v>102</v>
      </c>
      <c r="B4" s="405" t="s">
        <v>485</v>
      </c>
      <c r="C4" s="405" t="s">
        <v>486</v>
      </c>
      <c r="D4" s="405" t="s">
        <v>487</v>
      </c>
      <c r="E4" s="405" t="s">
        <v>488</v>
      </c>
      <c r="F4" s="405" t="s">
        <v>489</v>
      </c>
      <c r="G4" s="405" t="s">
        <v>490</v>
      </c>
    </row>
    <row r="5" spans="1:12">
      <c r="A5" s="230" t="s">
        <v>103</v>
      </c>
      <c r="B5" s="278">
        <v>47838</v>
      </c>
      <c r="C5" s="279">
        <v>45760.468089842187</v>
      </c>
      <c r="D5" s="97">
        <f t="shared" ref="D5:D25" si="0">(C5*$C$38)/B5</f>
        <v>66.416117956132595</v>
      </c>
      <c r="E5" s="97">
        <f t="shared" ref="E5:E25" si="1">(C5*$C$39)/B5</f>
        <v>42.291077157573909</v>
      </c>
      <c r="F5" s="97">
        <f t="shared" ref="F5:F25" si="2">(C5*$C$40)/B5</f>
        <v>5.4860870829463595</v>
      </c>
      <c r="G5" s="97">
        <f t="shared" ref="G5:G25" si="3">(C5*$C$41)/B5</f>
        <v>10.532176953720427</v>
      </c>
      <c r="H5" s="232">
        <f>D5*B5</f>
        <v>3177214.2507854709</v>
      </c>
      <c r="I5" s="233">
        <f>H5/$H$37</f>
        <v>0.16565236776333228</v>
      </c>
      <c r="J5" s="232">
        <f>E5*B5</f>
        <v>2023120.5490640206</v>
      </c>
      <c r="K5" s="233">
        <f>J5/$J$37</f>
        <v>0.16565236776333228</v>
      </c>
      <c r="L5" s="234">
        <f t="shared" ref="L5:L29" si="4">C5*D5</f>
        <v>3039232.6463828003</v>
      </c>
    </row>
    <row r="6" spans="1:12">
      <c r="A6" s="230" t="s">
        <v>104</v>
      </c>
      <c r="B6" s="280">
        <v>29057</v>
      </c>
      <c r="C6" s="281">
        <v>37954.287231517628</v>
      </c>
      <c r="D6" s="97">
        <f t="shared" si="0"/>
        <v>90.691400828944808</v>
      </c>
      <c r="E6" s="97">
        <f t="shared" si="1"/>
        <v>57.748587963521871</v>
      </c>
      <c r="F6" s="97">
        <f t="shared" si="2"/>
        <v>7.4912677514606809</v>
      </c>
      <c r="G6" s="97">
        <f t="shared" si="3"/>
        <v>14.38171803931875</v>
      </c>
      <c r="H6" s="232">
        <f t="shared" ref="H6:H36" si="5">D6*B6</f>
        <v>2635220.0338866492</v>
      </c>
      <c r="I6" s="233">
        <f t="shared" ref="I6:I36" si="6">H6/$H$37</f>
        <v>0.13739408290856467</v>
      </c>
      <c r="J6" s="232">
        <f t="shared" ref="J6:J36" si="7">E6*B6</f>
        <v>1678000.7204560549</v>
      </c>
      <c r="K6" s="233">
        <f t="shared" ref="K6:K36" si="8">J6/$J$37</f>
        <v>0.1373940829085647</v>
      </c>
      <c r="L6" s="234">
        <f t="shared" si="4"/>
        <v>3442127.4764904673</v>
      </c>
    </row>
    <row r="7" spans="1:12">
      <c r="A7" s="230" t="s">
        <v>105</v>
      </c>
      <c r="B7" s="235">
        <v>7447</v>
      </c>
      <c r="C7" s="282">
        <v>28347.355386696003</v>
      </c>
      <c r="D7" s="97">
        <f t="shared" si="0"/>
        <v>264.29395999096272</v>
      </c>
      <c r="E7" s="97">
        <f t="shared" si="1"/>
        <v>168.29162254922926</v>
      </c>
      <c r="F7" s="97">
        <f t="shared" si="2"/>
        <v>21.831141666016038</v>
      </c>
      <c r="G7" s="97">
        <f t="shared" si="3"/>
        <v>41.911373926775866</v>
      </c>
      <c r="H7" s="232">
        <f t="shared" si="5"/>
        <v>1968197.1200526995</v>
      </c>
      <c r="I7" s="233">
        <f t="shared" si="6"/>
        <v>0.10261710021006562</v>
      </c>
      <c r="J7" s="232">
        <f t="shared" si="7"/>
        <v>1253267.7131241104</v>
      </c>
      <c r="K7" s="233">
        <f t="shared" si="8"/>
        <v>0.10261710021006561</v>
      </c>
      <c r="L7" s="234">
        <f t="shared" si="4"/>
        <v>7492034.8104210347</v>
      </c>
    </row>
    <row r="8" spans="1:12">
      <c r="A8" s="230" t="s">
        <v>106</v>
      </c>
      <c r="B8" s="283">
        <v>10725</v>
      </c>
      <c r="C8" s="284">
        <v>14229.041225416036</v>
      </c>
      <c r="D8" s="97">
        <f t="shared" si="0"/>
        <v>92.115853486200379</v>
      </c>
      <c r="E8" s="97">
        <f t="shared" si="1"/>
        <v>58.655621362780394</v>
      </c>
      <c r="F8" s="97">
        <f t="shared" si="2"/>
        <v>7.6089300232664492</v>
      </c>
      <c r="G8" s="97">
        <f t="shared" si="3"/>
        <v>14.607605789312238</v>
      </c>
      <c r="H8" s="232">
        <f t="shared" si="5"/>
        <v>987942.5286394991</v>
      </c>
      <c r="I8" s="233">
        <f t="shared" si="6"/>
        <v>5.1508965453861959E-2</v>
      </c>
      <c r="J8" s="232">
        <f t="shared" si="7"/>
        <v>629081.53911581973</v>
      </c>
      <c r="K8" s="233">
        <f t="shared" si="8"/>
        <v>5.1508965453861959E-2</v>
      </c>
      <c r="L8" s="234">
        <f t="shared" si="4"/>
        <v>1310720.2767695286</v>
      </c>
    </row>
    <row r="9" spans="1:12">
      <c r="A9" s="230" t="s">
        <v>107</v>
      </c>
      <c r="B9" s="285">
        <v>13492.76923076923</v>
      </c>
      <c r="C9" s="286">
        <v>12906.798692006772</v>
      </c>
      <c r="D9" s="97">
        <f t="shared" si="0"/>
        <v>66.416117956132609</v>
      </c>
      <c r="E9" s="97">
        <f t="shared" si="1"/>
        <v>42.291077157573923</v>
      </c>
      <c r="F9" s="97">
        <f t="shared" si="2"/>
        <v>5.4860870829463595</v>
      </c>
      <c r="G9" s="97">
        <f t="shared" si="3"/>
        <v>10.53217695372043</v>
      </c>
      <c r="H9" s="232">
        <f t="shared" si="5"/>
        <v>896137.35278564587</v>
      </c>
      <c r="I9" s="233">
        <f t="shared" si="6"/>
        <v>4.6722462702478346E-2</v>
      </c>
      <c r="J9" s="232">
        <f t="shared" si="7"/>
        <v>570623.74460780085</v>
      </c>
      <c r="K9" s="233">
        <f t="shared" si="8"/>
        <v>4.6722462702478353E-2</v>
      </c>
      <c r="L9" s="234">
        <f t="shared" si="4"/>
        <v>857219.46436437988</v>
      </c>
    </row>
    <row r="10" spans="1:12">
      <c r="A10" s="230" t="s">
        <v>108</v>
      </c>
      <c r="B10" s="231">
        <f>11380-B28-B33-B35</f>
        <v>4917</v>
      </c>
      <c r="C10" s="231">
        <v>5042</v>
      </c>
      <c r="D10" s="97">
        <f t="shared" si="0"/>
        <v>71.196505286460152</v>
      </c>
      <c r="E10" s="97">
        <f t="shared" si="1"/>
        <v>45.335032987143798</v>
      </c>
      <c r="F10" s="97">
        <f t="shared" si="2"/>
        <v>5.8809554069533752</v>
      </c>
      <c r="G10" s="97">
        <f t="shared" si="3"/>
        <v>11.290244224433049</v>
      </c>
      <c r="H10" s="232">
        <f t="shared" si="5"/>
        <v>350073.21649352455</v>
      </c>
      <c r="I10" s="233">
        <f t="shared" si="6"/>
        <v>1.8251981964496591E-2</v>
      </c>
      <c r="J10" s="232">
        <f t="shared" si="7"/>
        <v>222912.35719778604</v>
      </c>
      <c r="K10" s="233">
        <f t="shared" si="8"/>
        <v>1.8251981964496591E-2</v>
      </c>
      <c r="L10" s="234">
        <f t="shared" si="4"/>
        <v>358972.77965433209</v>
      </c>
    </row>
    <row r="11" spans="1:12">
      <c r="A11" s="230" t="s">
        <v>109</v>
      </c>
      <c r="B11" s="235">
        <v>6409</v>
      </c>
      <c r="C11" s="287">
        <v>8113.0200000000013</v>
      </c>
      <c r="D11" s="97">
        <f t="shared" si="0"/>
        <v>87.891791859173864</v>
      </c>
      <c r="E11" s="97">
        <f t="shared" si="1"/>
        <v>55.96591106828658</v>
      </c>
      <c r="F11" s="97">
        <f t="shared" si="2"/>
        <v>7.2600151718307533</v>
      </c>
      <c r="G11" s="97">
        <f t="shared" si="3"/>
        <v>13.937759886113744</v>
      </c>
      <c r="H11" s="232">
        <f t="shared" si="5"/>
        <v>563298.49402544531</v>
      </c>
      <c r="I11" s="233">
        <f t="shared" si="6"/>
        <v>2.936903901578742E-2</v>
      </c>
      <c r="J11" s="232">
        <f t="shared" si="7"/>
        <v>358685.52403664868</v>
      </c>
      <c r="K11" s="233">
        <f t="shared" si="8"/>
        <v>2.9369039015787423E-2</v>
      </c>
      <c r="L11" s="234">
        <f t="shared" si="4"/>
        <v>713067.86518931482</v>
      </c>
    </row>
    <row r="12" spans="1:12">
      <c r="A12" s="230" t="s">
        <v>110</v>
      </c>
      <c r="B12" s="235">
        <v>949</v>
      </c>
      <c r="C12" s="288">
        <v>4918.8738725490566</v>
      </c>
      <c r="D12" s="97">
        <f t="shared" si="0"/>
        <v>359.87818198350033</v>
      </c>
      <c r="E12" s="97">
        <f t="shared" si="1"/>
        <v>229.15575962515766</v>
      </c>
      <c r="F12" s="97">
        <f t="shared" si="2"/>
        <v>29.726564972043793</v>
      </c>
      <c r="G12" s="97">
        <f t="shared" si="3"/>
        <v>57.068988839981529</v>
      </c>
      <c r="H12" s="232">
        <f t="shared" si="5"/>
        <v>341524.39470234181</v>
      </c>
      <c r="I12" s="233">
        <f t="shared" si="6"/>
        <v>1.7806266800356782E-2</v>
      </c>
      <c r="J12" s="232">
        <f t="shared" si="7"/>
        <v>217468.81588427461</v>
      </c>
      <c r="K12" s="233">
        <f t="shared" si="8"/>
        <v>1.7806266800356782E-2</v>
      </c>
      <c r="L12" s="234">
        <f t="shared" si="4"/>
        <v>1770195.3866590944</v>
      </c>
    </row>
    <row r="13" spans="1:12">
      <c r="A13" s="230" t="s">
        <v>111</v>
      </c>
      <c r="B13" s="231"/>
      <c r="C13" s="235"/>
      <c r="D13" s="97"/>
      <c r="E13" s="97"/>
      <c r="F13" s="97"/>
      <c r="G13" s="97"/>
      <c r="H13" s="232"/>
      <c r="I13" s="233"/>
      <c r="J13" s="232"/>
      <c r="K13" s="233"/>
      <c r="L13" s="234"/>
    </row>
    <row r="14" spans="1:12">
      <c r="A14" s="230" t="s">
        <v>112</v>
      </c>
      <c r="B14" s="235">
        <v>2915</v>
      </c>
      <c r="C14" s="289">
        <v>4035.4396829716165</v>
      </c>
      <c r="D14" s="97">
        <f t="shared" si="0"/>
        <v>96.118801027355318</v>
      </c>
      <c r="E14" s="97">
        <f t="shared" si="1"/>
        <v>61.204535218789239</v>
      </c>
      <c r="F14" s="97">
        <f t="shared" si="2"/>
        <v>7.9395804658856139</v>
      </c>
      <c r="G14" s="97">
        <f t="shared" si="3"/>
        <v>15.242387723838286</v>
      </c>
      <c r="H14" s="232">
        <f t="shared" si="5"/>
        <v>280186.30499474076</v>
      </c>
      <c r="I14" s="233">
        <f t="shared" si="6"/>
        <v>1.4608245202779015E-2</v>
      </c>
      <c r="J14" s="232">
        <f t="shared" si="7"/>
        <v>178411.22016277062</v>
      </c>
      <c r="K14" s="233">
        <f t="shared" si="8"/>
        <v>1.4608245202779015E-2</v>
      </c>
      <c r="L14" s="234">
        <f t="shared" si="4"/>
        <v>387881.62394544261</v>
      </c>
    </row>
    <row r="15" spans="1:12">
      <c r="A15" s="230" t="s">
        <v>113</v>
      </c>
      <c r="B15" s="290">
        <v>3418</v>
      </c>
      <c r="C15" s="291">
        <v>4288.421990904928</v>
      </c>
      <c r="D15" s="97">
        <f t="shared" si="0"/>
        <v>87.112705006305873</v>
      </c>
      <c r="E15" s="97">
        <f t="shared" si="1"/>
        <v>55.469820311689602</v>
      </c>
      <c r="F15" s="97">
        <f t="shared" si="2"/>
        <v>7.1956612401114164</v>
      </c>
      <c r="G15" s="97">
        <f t="shared" si="3"/>
        <v>13.814213360823864</v>
      </c>
      <c r="H15" s="232">
        <f t="shared" si="5"/>
        <v>297751.22571155347</v>
      </c>
      <c r="I15" s="233">
        <f t="shared" si="6"/>
        <v>1.5524038245566705E-2</v>
      </c>
      <c r="J15" s="232">
        <f t="shared" si="7"/>
        <v>189595.84582535506</v>
      </c>
      <c r="K15" s="233">
        <f t="shared" si="8"/>
        <v>1.5524038245566705E-2</v>
      </c>
      <c r="L15" s="234">
        <f t="shared" si="4"/>
        <v>373576.03983625589</v>
      </c>
    </row>
    <row r="16" spans="1:12">
      <c r="A16" s="230" t="s">
        <v>114</v>
      </c>
      <c r="B16" s="292">
        <v>3162</v>
      </c>
      <c r="C16" s="293">
        <v>3057.3008119011597</v>
      </c>
      <c r="D16" s="97">
        <f t="shared" si="0"/>
        <v>67.132427207315786</v>
      </c>
      <c r="E16" s="97">
        <f t="shared" si="1"/>
        <v>42.747193695888924</v>
      </c>
      <c r="F16" s="97">
        <f t="shared" si="2"/>
        <v>5.5452554753674068</v>
      </c>
      <c r="G16" s="97">
        <f t="shared" si="3"/>
        <v>10.645768292979842</v>
      </c>
      <c r="H16" s="232">
        <f t="shared" si="5"/>
        <v>212272.73482953251</v>
      </c>
      <c r="I16" s="233">
        <f t="shared" si="6"/>
        <v>1.1067393748286542E-2</v>
      </c>
      <c r="J16" s="232">
        <f t="shared" si="7"/>
        <v>135166.62646640078</v>
      </c>
      <c r="K16" s="233">
        <f t="shared" si="8"/>
        <v>1.1067393748286546E-2</v>
      </c>
      <c r="L16" s="234">
        <f t="shared" si="4"/>
        <v>205244.02420582206</v>
      </c>
    </row>
    <row r="17" spans="1:12">
      <c r="A17" s="230" t="s">
        <v>115</v>
      </c>
      <c r="B17" s="294">
        <v>3364</v>
      </c>
      <c r="C17" s="295">
        <v>3639.1835670551759</v>
      </c>
      <c r="D17" s="97">
        <f t="shared" si="0"/>
        <v>75.111082173086359</v>
      </c>
      <c r="E17" s="97">
        <f t="shared" si="1"/>
        <v>47.827676011852205</v>
      </c>
      <c r="F17" s="97">
        <f t="shared" si="2"/>
        <v>6.2043062795097166</v>
      </c>
      <c r="G17" s="97">
        <f t="shared" si="3"/>
        <v>11.911012461687186</v>
      </c>
      <c r="H17" s="232">
        <f t="shared" si="5"/>
        <v>252673.68043026252</v>
      </c>
      <c r="I17" s="233">
        <f t="shared" si="6"/>
        <v>1.3173802624233132E-2</v>
      </c>
      <c r="J17" s="232">
        <f t="shared" si="7"/>
        <v>160892.30210387081</v>
      </c>
      <c r="K17" s="233">
        <f t="shared" si="8"/>
        <v>1.3173802624233132E-2</v>
      </c>
      <c r="L17" s="234">
        <f t="shared" si="4"/>
        <v>273343.01594802685</v>
      </c>
    </row>
    <row r="18" spans="1:12">
      <c r="A18" s="230" t="s">
        <v>116</v>
      </c>
      <c r="B18" s="296">
        <v>1319.1463156833086</v>
      </c>
      <c r="C18" s="297">
        <v>1499.0299041855801</v>
      </c>
      <c r="D18" s="97">
        <f t="shared" si="0"/>
        <v>78.899340199939843</v>
      </c>
      <c r="E18" s="97">
        <f t="shared" si="1"/>
        <v>50.239884334721609</v>
      </c>
      <c r="F18" s="97">
        <f t="shared" si="2"/>
        <v>6.5172229941198001</v>
      </c>
      <c r="G18" s="97">
        <f t="shared" si="3"/>
        <v>12.511749227294677</v>
      </c>
      <c r="H18" s="232">
        <f t="shared" si="5"/>
        <v>104079.7739345946</v>
      </c>
      <c r="I18" s="233">
        <f t="shared" si="6"/>
        <v>5.4264709986981885E-3</v>
      </c>
      <c r="J18" s="232">
        <f t="shared" si="7"/>
        <v>66273.758320503577</v>
      </c>
      <c r="K18" s="233">
        <f t="shared" si="8"/>
        <v>5.4264709986981876E-3</v>
      </c>
      <c r="L18" s="234">
        <f t="shared" si="4"/>
        <v>118272.4703802213</v>
      </c>
    </row>
    <row r="19" spans="1:12">
      <c r="A19" s="230" t="s">
        <v>117</v>
      </c>
      <c r="B19" s="235">
        <v>640</v>
      </c>
      <c r="C19" s="298">
        <v>1385.7819768028244</v>
      </c>
      <c r="D19" s="97">
        <f t="shared" si="0"/>
        <v>150.33876499222765</v>
      </c>
      <c r="E19" s="97">
        <f t="shared" si="1"/>
        <v>95.729598563109022</v>
      </c>
      <c r="F19" s="97">
        <f t="shared" si="2"/>
        <v>12.4182439755772</v>
      </c>
      <c r="G19" s="97">
        <f t="shared" si="3"/>
        <v>23.840515294009698</v>
      </c>
      <c r="H19" s="232">
        <f t="shared" si="5"/>
        <v>96216.809595025697</v>
      </c>
      <c r="I19" s="233">
        <f t="shared" si="6"/>
        <v>5.0165148051030516E-3</v>
      </c>
      <c r="J19" s="232">
        <f t="shared" si="7"/>
        <v>61266.94308038977</v>
      </c>
      <c r="K19" s="233">
        <f t="shared" si="8"/>
        <v>5.0165148051030508E-3</v>
      </c>
      <c r="L19" s="234">
        <f t="shared" si="4"/>
        <v>208336.75094102448</v>
      </c>
    </row>
    <row r="20" spans="1:12">
      <c r="A20" s="230" t="s">
        <v>118</v>
      </c>
      <c r="B20" s="299">
        <v>710</v>
      </c>
      <c r="C20" s="300">
        <v>940.16485123550217</v>
      </c>
      <c r="D20" s="97">
        <f t="shared" si="0"/>
        <v>91.939408547404142</v>
      </c>
      <c r="E20" s="97">
        <f t="shared" si="1"/>
        <v>58.543268416683425</v>
      </c>
      <c r="F20" s="97">
        <f t="shared" si="2"/>
        <v>7.5943553638408448</v>
      </c>
      <c r="G20" s="97">
        <f t="shared" si="3"/>
        <v>14.57962539275823</v>
      </c>
      <c r="H20" s="232">
        <f t="shared" si="5"/>
        <v>65276.980068656943</v>
      </c>
      <c r="I20" s="233">
        <f t="shared" si="6"/>
        <v>3.4033859397865946E-3</v>
      </c>
      <c r="J20" s="232">
        <f t="shared" si="7"/>
        <v>41565.720575845233</v>
      </c>
      <c r="K20" s="233">
        <f t="shared" si="8"/>
        <v>3.4033859397865946E-3</v>
      </c>
      <c r="L20" s="234">
        <f t="shared" si="4"/>
        <v>86438.200359650276</v>
      </c>
    </row>
    <row r="21" spans="1:12">
      <c r="A21" s="230" t="s">
        <v>119</v>
      </c>
      <c r="B21" s="301">
        <v>1075</v>
      </c>
      <c r="C21" s="302">
        <v>857.71494704992404</v>
      </c>
      <c r="D21" s="97">
        <f t="shared" si="0"/>
        <v>55.39754994757341</v>
      </c>
      <c r="E21" s="97">
        <f t="shared" si="1"/>
        <v>35.274902106154407</v>
      </c>
      <c r="F21" s="97">
        <f t="shared" si="2"/>
        <v>4.5759341639779754</v>
      </c>
      <c r="G21" s="97">
        <f t="shared" si="3"/>
        <v>8.7848675412763235</v>
      </c>
      <c r="H21" s="232">
        <f t="shared" si="5"/>
        <v>59552.366193641414</v>
      </c>
      <c r="I21" s="233">
        <f t="shared" si="6"/>
        <v>3.1049182356672677E-3</v>
      </c>
      <c r="J21" s="232">
        <f t="shared" si="7"/>
        <v>37920.51976411599</v>
      </c>
      <c r="K21" s="233">
        <f t="shared" si="8"/>
        <v>3.1049182356672677E-3</v>
      </c>
      <c r="L21" s="234">
        <f t="shared" si="4"/>
        <v>47515.306619978452</v>
      </c>
    </row>
    <row r="22" spans="1:12">
      <c r="A22" s="230" t="s">
        <v>120</v>
      </c>
      <c r="B22" s="303">
        <v>689</v>
      </c>
      <c r="C22" s="304">
        <v>765.87668505514785</v>
      </c>
      <c r="D22" s="97">
        <f t="shared" si="0"/>
        <v>77.178382163024708</v>
      </c>
      <c r="E22" s="97">
        <f t="shared" si="1"/>
        <v>49.144048393629767</v>
      </c>
      <c r="F22" s="97">
        <f t="shared" si="2"/>
        <v>6.3750688612502948</v>
      </c>
      <c r="G22" s="97">
        <f t="shared" si="3"/>
        <v>12.238842060593223</v>
      </c>
      <c r="H22" s="232">
        <f t="shared" si="5"/>
        <v>53175.905310324022</v>
      </c>
      <c r="I22" s="233">
        <f t="shared" si="6"/>
        <v>2.772464784342522E-3</v>
      </c>
      <c r="J22" s="232">
        <f t="shared" si="7"/>
        <v>33860.249343210911</v>
      </c>
      <c r="K22" s="233">
        <f t="shared" si="8"/>
        <v>2.772464784342522E-3</v>
      </c>
      <c r="L22" s="234">
        <f t="shared" si="4"/>
        <v>59109.123488936712</v>
      </c>
    </row>
    <row r="23" spans="1:12">
      <c r="A23" s="230" t="s">
        <v>121</v>
      </c>
      <c r="B23" s="305">
        <v>657.80478456883486</v>
      </c>
      <c r="C23" s="306">
        <v>660.44657085224389</v>
      </c>
      <c r="D23" s="97">
        <f>(C23*$C$38)/B23</f>
        <v>69.710260417617434</v>
      </c>
      <c r="E23" s="97">
        <f t="shared" si="1"/>
        <v>44.388652825858394</v>
      </c>
      <c r="F23" s="97">
        <f t="shared" si="2"/>
        <v>5.7581889907885708</v>
      </c>
      <c r="G23" s="97">
        <f t="shared" si="3"/>
        <v>11.05455755022018</v>
      </c>
      <c r="H23" s="232">
        <f t="shared" si="5"/>
        <v>45855.74283624821</v>
      </c>
      <c r="I23" s="233">
        <f t="shared" si="6"/>
        <v>2.390808984472189E-3</v>
      </c>
      <c r="J23" s="232">
        <f t="shared" si="7"/>
        <v>29199.068209414585</v>
      </c>
      <c r="K23" s="233">
        <f t="shared" si="8"/>
        <v>2.3908089844721894E-3</v>
      </c>
      <c r="L23" s="234">
        <f t="shared" si="4"/>
        <v>46039.902446032349</v>
      </c>
    </row>
    <row r="24" spans="1:12">
      <c r="A24" s="230" t="s">
        <v>122</v>
      </c>
      <c r="B24" s="307">
        <v>211</v>
      </c>
      <c r="C24" s="308">
        <v>552.02741301059007</v>
      </c>
      <c r="D24" s="97">
        <f t="shared" si="0"/>
        <v>181.6495109941107</v>
      </c>
      <c r="E24" s="97">
        <f t="shared" si="1"/>
        <v>115.66700556273879</v>
      </c>
      <c r="F24" s="97">
        <f t="shared" si="2"/>
        <v>15.00456615887313</v>
      </c>
      <c r="G24" s="97">
        <f t="shared" si="3"/>
        <v>28.805730479616269</v>
      </c>
      <c r="H24" s="232">
        <f t="shared" si="5"/>
        <v>38328.046819757357</v>
      </c>
      <c r="I24" s="233">
        <f t="shared" si="6"/>
        <v>1.998332881034709E-3</v>
      </c>
      <c r="J24" s="232">
        <f t="shared" si="7"/>
        <v>24405.738173737886</v>
      </c>
      <c r="K24" s="233">
        <f t="shared" si="8"/>
        <v>1.9983328810347085E-3</v>
      </c>
      <c r="L24" s="234">
        <f t="shared" si="4"/>
        <v>100275.50962871767</v>
      </c>
    </row>
    <row r="25" spans="1:12">
      <c r="A25" s="230" t="s">
        <v>123</v>
      </c>
      <c r="B25" s="235">
        <v>34</v>
      </c>
      <c r="C25" s="309">
        <v>42.97</v>
      </c>
      <c r="D25" s="97">
        <f t="shared" si="0"/>
        <v>87.749061487777666</v>
      </c>
      <c r="E25" s="97">
        <f t="shared" si="1"/>
        <v>55.875026184689006</v>
      </c>
      <c r="F25" s="97">
        <f t="shared" si="2"/>
        <v>7.248225394424944</v>
      </c>
      <c r="G25" s="97">
        <f t="shared" si="3"/>
        <v>13.915125899447919</v>
      </c>
      <c r="H25" s="232">
        <f t="shared" si="5"/>
        <v>2983.4680905844407</v>
      </c>
      <c r="I25" s="233">
        <f t="shared" si="6"/>
        <v>1.5555090539754433E-4</v>
      </c>
      <c r="J25" s="232">
        <f t="shared" si="7"/>
        <v>1899.7508902794261</v>
      </c>
      <c r="K25" s="233">
        <f t="shared" si="8"/>
        <v>1.5555090539754433E-4</v>
      </c>
      <c r="L25" s="234">
        <f t="shared" si="4"/>
        <v>3770.5771721298061</v>
      </c>
    </row>
    <row r="26" spans="1:12" ht="13.8" thickBot="1">
      <c r="A26" s="410" t="s">
        <v>124</v>
      </c>
      <c r="B26" s="411"/>
      <c r="C26" s="411"/>
      <c r="D26" s="411"/>
      <c r="E26" s="411"/>
      <c r="F26" s="411"/>
      <c r="G26" s="411"/>
      <c r="H26" s="232">
        <f t="shared" si="5"/>
        <v>0</v>
      </c>
      <c r="I26" s="233">
        <f t="shared" si="6"/>
        <v>0</v>
      </c>
      <c r="J26" s="232">
        <f t="shared" si="7"/>
        <v>0</v>
      </c>
      <c r="K26" s="233">
        <f t="shared" si="8"/>
        <v>0</v>
      </c>
      <c r="L26" s="234">
        <f t="shared" si="4"/>
        <v>0</v>
      </c>
    </row>
    <row r="27" spans="1:12" ht="13.8" thickBot="1">
      <c r="A27" s="236" t="s">
        <v>125</v>
      </c>
      <c r="B27" s="310">
        <v>22175</v>
      </c>
      <c r="C27" s="311">
        <v>16815.453993948599</v>
      </c>
      <c r="D27" s="237">
        <f t="shared" ref="D27:D36" si="9">(C27*$C$38)/B27</f>
        <v>52.650319650542841</v>
      </c>
      <c r="E27" s="237">
        <f t="shared" ref="E27:E37" si="10">(C27*$C$39)/B27</f>
        <v>33.525577815052621</v>
      </c>
      <c r="F27" s="237">
        <f t="shared" ref="F27:F37" si="11">(C27*$C$40)/B27</f>
        <v>4.3490081539938776</v>
      </c>
      <c r="G27" s="237">
        <f t="shared" ref="G27:G37" si="12">(C27*$C$41)/B27</f>
        <v>8.3492155262028316</v>
      </c>
      <c r="H27" s="238">
        <f t="shared" si="5"/>
        <v>1167520.8382507875</v>
      </c>
      <c r="I27" s="239">
        <f t="shared" si="6"/>
        <v>6.0871749905270139E-2</v>
      </c>
      <c r="J27" s="238">
        <f t="shared" si="7"/>
        <v>743429.68804879184</v>
      </c>
      <c r="K27" s="239">
        <f t="shared" si="8"/>
        <v>6.0871749905270139E-2</v>
      </c>
      <c r="L27" s="240">
        <f t="shared" si="4"/>
        <v>885339.02785039099</v>
      </c>
    </row>
    <row r="28" spans="1:12" ht="13.8" thickBot="1">
      <c r="A28" s="241" t="s">
        <v>126</v>
      </c>
      <c r="B28" s="242">
        <v>5005</v>
      </c>
      <c r="C28" s="242">
        <f>B28*1.03</f>
        <v>5155.1500000000005</v>
      </c>
      <c r="D28" s="243">
        <f t="shared" si="9"/>
        <v>71.514361957225375</v>
      </c>
      <c r="E28" s="243">
        <f t="shared" si="10"/>
        <v>45.537431160991609</v>
      </c>
      <c r="F28" s="243">
        <f t="shared" si="11"/>
        <v>5.9072109218701794</v>
      </c>
      <c r="G28" s="243">
        <f t="shared" si="12"/>
        <v>11.340649499619879</v>
      </c>
      <c r="H28" s="244">
        <f t="shared" si="5"/>
        <v>357929.38159591303</v>
      </c>
      <c r="I28" s="245">
        <f t="shared" si="6"/>
        <v>1.8661583662093341E-2</v>
      </c>
      <c r="J28" s="244">
        <f t="shared" si="7"/>
        <v>227914.842960763</v>
      </c>
      <c r="K28" s="245">
        <f t="shared" si="8"/>
        <v>1.8661583662093341E-2</v>
      </c>
      <c r="L28" s="246">
        <f t="shared" si="4"/>
        <v>368667.26304379042</v>
      </c>
    </row>
    <row r="29" spans="1:12" ht="13.8" thickBot="1">
      <c r="A29" s="247" t="s">
        <v>127</v>
      </c>
      <c r="B29" s="312">
        <v>4876</v>
      </c>
      <c r="C29" s="313">
        <v>5563.7658850226944</v>
      </c>
      <c r="D29" s="248">
        <f t="shared" si="9"/>
        <v>79.224807726127437</v>
      </c>
      <c r="E29" s="248">
        <f t="shared" si="10"/>
        <v>50.447128791125635</v>
      </c>
      <c r="F29" s="248">
        <f t="shared" si="11"/>
        <v>6.5441071789575176</v>
      </c>
      <c r="G29" s="248">
        <f t="shared" si="12"/>
        <v>12.563361421502735</v>
      </c>
      <c r="H29" s="232">
        <f t="shared" si="5"/>
        <v>386300.16247259738</v>
      </c>
      <c r="I29" s="233">
        <f t="shared" si="6"/>
        <v>2.014076846253781E-2</v>
      </c>
      <c r="J29" s="232">
        <f t="shared" si="7"/>
        <v>245980.1999855286</v>
      </c>
      <c r="K29" s="233">
        <f t="shared" si="8"/>
        <v>2.0140768462537813E-2</v>
      </c>
      <c r="L29" s="234">
        <f t="shared" si="4"/>
        <v>440788.28247411019</v>
      </c>
    </row>
    <row r="30" spans="1:12">
      <c r="A30" s="249" t="s">
        <v>128</v>
      </c>
      <c r="B30" s="314">
        <v>5634.7083724468921</v>
      </c>
      <c r="C30" s="315">
        <v>3576.5624184619951</v>
      </c>
      <c r="D30" s="250">
        <f t="shared" si="9"/>
        <v>44.070746662732702</v>
      </c>
      <c r="E30" s="250">
        <f t="shared" si="10"/>
        <v>28.062455392779032</v>
      </c>
      <c r="F30" s="250">
        <f t="shared" si="11"/>
        <v>3.6403204740438251</v>
      </c>
      <c r="G30" s="250">
        <f t="shared" si="12"/>
        <v>6.9886786011952688</v>
      </c>
      <c r="H30" s="251">
        <f t="shared" si="5"/>
        <v>248325.80520048589</v>
      </c>
      <c r="I30" s="252">
        <f t="shared" si="6"/>
        <v>1.2947114787121114E-2</v>
      </c>
      <c r="J30" s="251">
        <f t="shared" si="7"/>
        <v>158123.75235310945</v>
      </c>
      <c r="K30" s="252">
        <f t="shared" si="8"/>
        <v>1.2947114787121112E-2</v>
      </c>
      <c r="L30" s="253">
        <f>C30*D30</f>
        <v>157621.77626748919</v>
      </c>
    </row>
    <row r="31" spans="1:12" ht="13.8" thickBot="1">
      <c r="A31" s="254" t="s">
        <v>129</v>
      </c>
      <c r="B31" s="316">
        <v>5674</v>
      </c>
      <c r="C31" s="317">
        <v>4389.7418103882992</v>
      </c>
      <c r="D31" s="255">
        <f t="shared" si="9"/>
        <v>53.716250368205607</v>
      </c>
      <c r="E31" s="255">
        <f t="shared" si="10"/>
        <v>34.204319054567392</v>
      </c>
      <c r="F31" s="255">
        <f t="shared" si="11"/>
        <v>4.437055888812524</v>
      </c>
      <c r="G31" s="255">
        <f t="shared" si="12"/>
        <v>8.5182493584157548</v>
      </c>
      <c r="H31" s="256">
        <f t="shared" si="5"/>
        <v>304786.00458919862</v>
      </c>
      <c r="I31" s="257">
        <f t="shared" si="6"/>
        <v>1.5890814825863516E-2</v>
      </c>
      <c r="J31" s="256">
        <f t="shared" si="7"/>
        <v>194075.30631561539</v>
      </c>
      <c r="K31" s="257">
        <f t="shared" si="8"/>
        <v>1.5890814825863523E-2</v>
      </c>
      <c r="L31" s="258">
        <f t="shared" ref="L31:L36" si="13">C31*D31</f>
        <v>235800.47013859803</v>
      </c>
    </row>
    <row r="32" spans="1:12" ht="13.8" thickBot="1">
      <c r="A32" s="396" t="s">
        <v>130</v>
      </c>
      <c r="B32" s="408">
        <v>62</v>
      </c>
      <c r="C32" s="408">
        <v>44</v>
      </c>
      <c r="D32" s="399">
        <f t="shared" si="9"/>
        <v>49.273910524865585</v>
      </c>
      <c r="E32" s="399">
        <f t="shared" si="10"/>
        <v>31.375618087748673</v>
      </c>
      <c r="F32" s="399">
        <f t="shared" si="11"/>
        <v>4.0701108763277141</v>
      </c>
      <c r="G32" s="399">
        <f t="shared" si="12"/>
        <v>7.8137891948524052</v>
      </c>
      <c r="H32" s="400">
        <f t="shared" si="5"/>
        <v>3054.9824525416661</v>
      </c>
      <c r="I32" s="401">
        <f t="shared" si="6"/>
        <v>1.5927949354181873E-4</v>
      </c>
      <c r="J32" s="400">
        <f t="shared" si="7"/>
        <v>1945.2883214404178</v>
      </c>
      <c r="K32" s="401">
        <f t="shared" si="8"/>
        <v>1.5927949354181873E-4</v>
      </c>
      <c r="L32" s="402">
        <f t="shared" si="13"/>
        <v>2168.0520630940855</v>
      </c>
    </row>
    <row r="33" spans="1:12" ht="13.8" thickBot="1">
      <c r="A33" s="259" t="s">
        <v>131</v>
      </c>
      <c r="B33" s="260">
        <v>13</v>
      </c>
      <c r="C33" s="260">
        <f>B33*1.03</f>
        <v>13.39</v>
      </c>
      <c r="D33" s="261">
        <f t="shared" si="9"/>
        <v>71.514361957225361</v>
      </c>
      <c r="E33" s="261">
        <f t="shared" si="10"/>
        <v>45.537431160991602</v>
      </c>
      <c r="F33" s="261">
        <f t="shared" si="11"/>
        <v>5.9072109218701785</v>
      </c>
      <c r="G33" s="261">
        <f t="shared" si="12"/>
        <v>11.340649499619879</v>
      </c>
      <c r="H33" s="262">
        <f t="shared" si="5"/>
        <v>929.68670544392967</v>
      </c>
      <c r="I33" s="263">
        <f t="shared" si="6"/>
        <v>4.8471645875567104E-5</v>
      </c>
      <c r="J33" s="262">
        <f t="shared" si="7"/>
        <v>591.98660509289084</v>
      </c>
      <c r="K33" s="263">
        <f t="shared" si="8"/>
        <v>4.8471645875567117E-5</v>
      </c>
      <c r="L33" s="264">
        <f t="shared" si="13"/>
        <v>957.57730660724758</v>
      </c>
    </row>
    <row r="34" spans="1:12" ht="13.8" thickBot="1">
      <c r="A34" s="396" t="s">
        <v>132</v>
      </c>
      <c r="B34" s="397">
        <v>20369</v>
      </c>
      <c r="C34" s="398">
        <v>16542.62890488534</v>
      </c>
      <c r="D34" s="399">
        <f t="shared" si="9"/>
        <v>56.388541660157898</v>
      </c>
      <c r="E34" s="399">
        <f t="shared" si="10"/>
        <v>35.905925241338373</v>
      </c>
      <c r="F34" s="399">
        <f t="shared" si="11"/>
        <v>4.6577918063850108</v>
      </c>
      <c r="G34" s="399">
        <f t="shared" si="12"/>
        <v>8.9420176487773997</v>
      </c>
      <c r="H34" s="400">
        <f t="shared" si="5"/>
        <v>1148578.2050757562</v>
      </c>
      <c r="I34" s="401">
        <f t="shared" si="6"/>
        <v>5.9884126223190649E-2</v>
      </c>
      <c r="J34" s="400">
        <f t="shared" si="7"/>
        <v>731367.79124082136</v>
      </c>
      <c r="K34" s="401">
        <f t="shared" si="8"/>
        <v>5.9884126223190649E-2</v>
      </c>
      <c r="L34" s="402">
        <f t="shared" si="13"/>
        <v>932814.71917165921</v>
      </c>
    </row>
    <row r="35" spans="1:12" ht="13.8" thickBot="1">
      <c r="A35" s="259" t="s">
        <v>133</v>
      </c>
      <c r="B35" s="260">
        <v>1445</v>
      </c>
      <c r="C35" s="260">
        <f>B35*1.03</f>
        <v>1488.3500000000001</v>
      </c>
      <c r="D35" s="261">
        <f t="shared" si="9"/>
        <v>71.514361957225375</v>
      </c>
      <c r="E35" s="261">
        <f t="shared" si="10"/>
        <v>45.537431160991602</v>
      </c>
      <c r="F35" s="261">
        <f t="shared" si="11"/>
        <v>5.9072109218701785</v>
      </c>
      <c r="G35" s="261">
        <f t="shared" si="12"/>
        <v>11.340649499619879</v>
      </c>
      <c r="H35" s="262">
        <f t="shared" si="5"/>
        <v>103338.25302819067</v>
      </c>
      <c r="I35" s="263">
        <f t="shared" si="6"/>
        <v>5.3878098684764985E-3</v>
      </c>
      <c r="J35" s="262">
        <f t="shared" si="7"/>
        <v>65801.588027632868</v>
      </c>
      <c r="K35" s="263">
        <f t="shared" si="8"/>
        <v>5.3878098684764985E-3</v>
      </c>
      <c r="L35" s="264">
        <f t="shared" si="13"/>
        <v>106438.4006190364</v>
      </c>
    </row>
    <row r="36" spans="1:12" s="270" customFormat="1">
      <c r="A36" s="265" t="s">
        <v>134</v>
      </c>
      <c r="B36" s="318">
        <v>31536.882566608201</v>
      </c>
      <c r="C36" s="319">
        <v>43658.726376160012</v>
      </c>
      <c r="D36" s="266">
        <f t="shared" si="9"/>
        <v>96.118801027355275</v>
      </c>
      <c r="E36" s="266">
        <f t="shared" si="10"/>
        <v>61.204535218789211</v>
      </c>
      <c r="F36" s="266">
        <f t="shared" si="11"/>
        <v>7.9395804658856104</v>
      </c>
      <c r="G36" s="266">
        <f t="shared" si="12"/>
        <v>15.242387723838277</v>
      </c>
      <c r="H36" s="267">
        <f t="shared" si="5"/>
        <v>3031287.3404428829</v>
      </c>
      <c r="I36" s="268">
        <f t="shared" si="6"/>
        <v>0.15804408695171843</v>
      </c>
      <c r="J36" s="267">
        <f t="shared" si="7"/>
        <v>1930200.239738791</v>
      </c>
      <c r="K36" s="268">
        <f t="shared" si="8"/>
        <v>0.1580440869517184</v>
      </c>
      <c r="L36" s="269">
        <f t="shared" si="13"/>
        <v>4196424.4336578716</v>
      </c>
    </row>
    <row r="37" spans="1:12" ht="13.8" thickBot="1">
      <c r="A37" s="405" t="s">
        <v>135</v>
      </c>
      <c r="B37" s="406">
        <f>SUM(B5:B36)</f>
        <v>235820.31127007649</v>
      </c>
      <c r="C37" s="406">
        <f>SUM(C5:C36)</f>
        <v>276243.97228791937</v>
      </c>
      <c r="D37" s="407">
        <f>(C37*$C$38)/B37</f>
        <v>81.333159924608125</v>
      </c>
      <c r="E37" s="407">
        <f t="shared" si="10"/>
        <v>51.789641546239984</v>
      </c>
      <c r="F37" s="407">
        <f t="shared" si="11"/>
        <v>6.7182607446631515</v>
      </c>
      <c r="G37" s="407">
        <f t="shared" si="12"/>
        <v>12.897701023372131</v>
      </c>
      <c r="H37" s="271">
        <f>SUM(H5:H36)</f>
        <v>19180011.089999996</v>
      </c>
      <c r="I37" s="272">
        <f>SUM(I5:I36)</f>
        <v>1</v>
      </c>
      <c r="J37" s="273">
        <f>SUM(J5:J36)</f>
        <v>12213049.389999997</v>
      </c>
      <c r="K37" s="272">
        <f>SUM(K5:K36)</f>
        <v>1</v>
      </c>
    </row>
    <row r="38" spans="1:12" ht="13.8" thickTop="1">
      <c r="A38" s="230" t="s">
        <v>487</v>
      </c>
      <c r="B38" s="403">
        <f>'FMO BUDGET DATA'!G134</f>
        <v>19180011.09</v>
      </c>
      <c r="C38" s="98">
        <f>B38/C37</f>
        <v>69.431419375946959</v>
      </c>
      <c r="E38" s="99"/>
      <c r="F38" s="99"/>
      <c r="G38" s="99"/>
    </row>
    <row r="39" spans="1:12" ht="409.6">
      <c r="A39" s="230" t="s">
        <v>725</v>
      </c>
      <c r="B39" s="403">
        <f>SUM('FMO BUDGET DATA'!G11:G12,'FMO BUDGET DATA'!G16)</f>
        <v>12213049.389999999</v>
      </c>
      <c r="C39" s="98">
        <f>B39/$C$37</f>
        <v>44.211098214554951</v>
      </c>
      <c r="E39" s="99"/>
      <c r="F39" s="99"/>
      <c r="G39" s="99"/>
    </row>
    <row r="40" spans="1:12">
      <c r="A40" s="230" t="s">
        <v>489</v>
      </c>
      <c r="B40" s="403">
        <f>SUM('FMO BUDGET DATA'!G9:G10)</f>
        <v>1584302.34</v>
      </c>
      <c r="C40" s="98">
        <f>B40/$C$37</f>
        <v>5.7351562348254159</v>
      </c>
      <c r="E40" s="99"/>
      <c r="F40" s="99"/>
      <c r="G40" s="99"/>
    </row>
    <row r="41" spans="1:12">
      <c r="A41" s="230" t="s">
        <v>490</v>
      </c>
      <c r="B41" s="403">
        <f>'FMO BUDGET DATA'!G102</f>
        <v>3041539.87</v>
      </c>
      <c r="C41" s="98">
        <f>B41/$C$37</f>
        <v>11.010339320019298</v>
      </c>
      <c r="E41" s="99"/>
      <c r="F41" s="99"/>
      <c r="G41" s="99"/>
    </row>
    <row r="43" spans="1:12" ht="409.6">
      <c r="B43" s="275"/>
    </row>
    <row r="44" spans="1:12">
      <c r="I44" s="233"/>
    </row>
  </sheetData>
  <mergeCells count="1">
    <mergeCell ref="A26:G26"/>
  </mergeCells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/>
    <pageSetUpPr fitToPage="1"/>
  </sheetPr>
  <dimension ref="A1:O16"/>
  <sheetViews>
    <sheetView zoomScale="80" zoomScaleNormal="80" workbookViewId="0">
      <pane xSplit="2" topLeftCell="C1" activePane="topRight" state="frozen"/>
      <selection activeCell="A3" sqref="A1:XFD3"/>
      <selection pane="topRight" activeCell="A2" sqref="A2"/>
    </sheetView>
  </sheetViews>
  <sheetFormatPr defaultColWidth="9.109375" defaultRowHeight="13.8" outlineLevelCol="1"/>
  <cols>
    <col min="1" max="1" width="9.109375" style="71" customWidth="1"/>
    <col min="2" max="2" width="31.44140625" style="71" customWidth="1"/>
    <col min="3" max="14" width="9.5546875" style="71" customWidth="1" outlineLevel="1"/>
    <col min="15" max="15" width="11.44140625" style="71" customWidth="1"/>
    <col min="16" max="16384" width="9.109375" style="71"/>
  </cols>
  <sheetData>
    <row r="1" spans="1:15" s="422" customFormat="1">
      <c r="A1" s="422" t="s">
        <v>732</v>
      </c>
    </row>
    <row r="2" spans="1:15" s="422" customFormat="1">
      <c r="A2" s="422" t="s">
        <v>728</v>
      </c>
    </row>
    <row r="3" spans="1:15" s="422" customFormat="1"/>
    <row r="6" spans="1:15" ht="17.399999999999999">
      <c r="B6" s="412">
        <v>2018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</row>
    <row r="7" spans="1:15">
      <c r="B7" s="72" t="s">
        <v>79</v>
      </c>
      <c r="C7" s="73" t="s">
        <v>80</v>
      </c>
      <c r="D7" s="73" t="s">
        <v>81</v>
      </c>
      <c r="E7" s="73" t="s">
        <v>82</v>
      </c>
      <c r="F7" s="73" t="s">
        <v>83</v>
      </c>
      <c r="G7" s="73" t="s">
        <v>84</v>
      </c>
      <c r="H7" s="73" t="s">
        <v>85</v>
      </c>
      <c r="I7" s="73" t="s">
        <v>86</v>
      </c>
      <c r="J7" s="73" t="s">
        <v>87</v>
      </c>
      <c r="K7" s="73" t="s">
        <v>88</v>
      </c>
      <c r="L7" s="73" t="s">
        <v>89</v>
      </c>
      <c r="M7" s="73" t="s">
        <v>90</v>
      </c>
      <c r="N7" s="73" t="s">
        <v>91</v>
      </c>
      <c r="O7" s="73" t="s">
        <v>92</v>
      </c>
    </row>
    <row r="8" spans="1:15">
      <c r="B8" s="74" t="s">
        <v>93</v>
      </c>
      <c r="C8" s="79">
        <v>5349</v>
      </c>
      <c r="D8" s="80">
        <v>5349</v>
      </c>
      <c r="E8" s="80">
        <v>5349</v>
      </c>
      <c r="F8" s="80">
        <v>5349</v>
      </c>
      <c r="G8" s="80">
        <v>5350</v>
      </c>
      <c r="H8" s="80">
        <v>5350</v>
      </c>
      <c r="I8" s="80">
        <v>5350</v>
      </c>
      <c r="J8" s="80">
        <v>5350</v>
      </c>
      <c r="K8" s="80">
        <v>5350</v>
      </c>
      <c r="L8" s="80">
        <v>5350</v>
      </c>
      <c r="M8" s="80">
        <v>5350</v>
      </c>
      <c r="N8" s="80">
        <v>5350</v>
      </c>
      <c r="O8" s="81">
        <f>SUM(C8:N8)</f>
        <v>64196</v>
      </c>
    </row>
    <row r="9" spans="1:15">
      <c r="B9" s="75" t="s">
        <v>94</v>
      </c>
      <c r="C9" s="82">
        <v>2646</v>
      </c>
      <c r="D9" s="83">
        <v>2646</v>
      </c>
      <c r="E9" s="83">
        <v>2646</v>
      </c>
      <c r="F9" s="83">
        <v>2646</v>
      </c>
      <c r="G9" s="83">
        <v>2646</v>
      </c>
      <c r="H9" s="83">
        <v>2646</v>
      </c>
      <c r="I9" s="83">
        <v>2646</v>
      </c>
      <c r="J9" s="83">
        <v>2646</v>
      </c>
      <c r="K9" s="83">
        <v>2646</v>
      </c>
      <c r="L9" s="83">
        <v>2646</v>
      </c>
      <c r="M9" s="83">
        <v>2646</v>
      </c>
      <c r="N9" s="83">
        <v>2646</v>
      </c>
      <c r="O9" s="84">
        <f>SUM(C9:N9)</f>
        <v>31752</v>
      </c>
    </row>
    <row r="10" spans="1:15">
      <c r="B10" s="76" t="s">
        <v>95</v>
      </c>
      <c r="C10" s="85">
        <f>SUM(C8:C9)</f>
        <v>7995</v>
      </c>
      <c r="D10" s="86">
        <f t="shared" ref="D10:N10" si="0">SUM(D8:D9)</f>
        <v>7995</v>
      </c>
      <c r="E10" s="86">
        <f t="shared" si="0"/>
        <v>7995</v>
      </c>
      <c r="F10" s="86">
        <f t="shared" si="0"/>
        <v>7995</v>
      </c>
      <c r="G10" s="86">
        <f t="shared" si="0"/>
        <v>7996</v>
      </c>
      <c r="H10" s="86">
        <f t="shared" si="0"/>
        <v>7996</v>
      </c>
      <c r="I10" s="86">
        <f t="shared" si="0"/>
        <v>7996</v>
      </c>
      <c r="J10" s="86">
        <f t="shared" si="0"/>
        <v>7996</v>
      </c>
      <c r="K10" s="86">
        <f t="shared" si="0"/>
        <v>7996</v>
      </c>
      <c r="L10" s="86">
        <f t="shared" si="0"/>
        <v>7996</v>
      </c>
      <c r="M10" s="86">
        <f t="shared" si="0"/>
        <v>7996</v>
      </c>
      <c r="N10" s="86">
        <f t="shared" si="0"/>
        <v>7996</v>
      </c>
      <c r="O10" s="87">
        <f>SUM(O8:O9)</f>
        <v>95948</v>
      </c>
    </row>
    <row r="11" spans="1:15">
      <c r="B11" s="223" t="s">
        <v>96</v>
      </c>
      <c r="C11" s="224">
        <v>3059</v>
      </c>
      <c r="D11" s="225">
        <v>3059</v>
      </c>
      <c r="E11" s="225">
        <v>3059</v>
      </c>
      <c r="F11" s="225">
        <v>3059</v>
      </c>
      <c r="G11" s="225">
        <v>3059</v>
      </c>
      <c r="H11" s="225">
        <v>3059</v>
      </c>
      <c r="I11" s="225">
        <v>3059</v>
      </c>
      <c r="J11" s="225">
        <v>3059</v>
      </c>
      <c r="K11" s="225">
        <v>3059</v>
      </c>
      <c r="L11" s="225">
        <v>3059</v>
      </c>
      <c r="M11" s="225">
        <v>3059</v>
      </c>
      <c r="N11" s="225">
        <v>3059</v>
      </c>
      <c r="O11" s="226">
        <f>SUM(C11:N11)</f>
        <v>36708</v>
      </c>
    </row>
    <row r="12" spans="1:15">
      <c r="B12" s="76" t="s">
        <v>97</v>
      </c>
      <c r="C12" s="91">
        <f>C11/C10</f>
        <v>0.38261413383364601</v>
      </c>
      <c r="D12" s="92">
        <f t="shared" ref="D12:O12" si="1">D11/D10</f>
        <v>0.38261413383364601</v>
      </c>
      <c r="E12" s="92">
        <f t="shared" si="1"/>
        <v>0.38261413383364601</v>
      </c>
      <c r="F12" s="92">
        <f t="shared" si="1"/>
        <v>0.38261413383364601</v>
      </c>
      <c r="G12" s="92">
        <f t="shared" si="1"/>
        <v>0.38256628314157076</v>
      </c>
      <c r="H12" s="92">
        <f t="shared" si="1"/>
        <v>0.38256628314157076</v>
      </c>
      <c r="I12" s="92">
        <f t="shared" si="1"/>
        <v>0.38256628314157076</v>
      </c>
      <c r="J12" s="92">
        <f t="shared" si="1"/>
        <v>0.38256628314157076</v>
      </c>
      <c r="K12" s="92">
        <f t="shared" si="1"/>
        <v>0.38256628314157076</v>
      </c>
      <c r="L12" s="92">
        <f t="shared" si="1"/>
        <v>0.38256628314157076</v>
      </c>
      <c r="M12" s="92">
        <f t="shared" si="1"/>
        <v>0.38256628314157076</v>
      </c>
      <c r="N12" s="92">
        <f t="shared" si="1"/>
        <v>0.38256628314157076</v>
      </c>
      <c r="O12" s="93">
        <f t="shared" si="1"/>
        <v>0.38258223204235625</v>
      </c>
    </row>
    <row r="13" spans="1:15">
      <c r="B13" s="74" t="s">
        <v>98</v>
      </c>
      <c r="C13" s="88">
        <v>2161</v>
      </c>
      <c r="D13" s="89">
        <v>2161</v>
      </c>
      <c r="E13" s="89">
        <v>2161</v>
      </c>
      <c r="F13" s="89">
        <v>2161</v>
      </c>
      <c r="G13" s="89">
        <v>2161</v>
      </c>
      <c r="H13" s="89">
        <v>2161</v>
      </c>
      <c r="I13" s="89">
        <v>2161</v>
      </c>
      <c r="J13" s="89">
        <v>2161</v>
      </c>
      <c r="K13" s="89">
        <v>2161</v>
      </c>
      <c r="L13" s="89">
        <v>2161</v>
      </c>
      <c r="M13" s="89">
        <v>2161</v>
      </c>
      <c r="N13" s="89">
        <v>2161</v>
      </c>
      <c r="O13" s="90">
        <f>SUM(C13:N13)</f>
        <v>25932</v>
      </c>
    </row>
    <row r="14" spans="1:15">
      <c r="B14" s="75" t="s">
        <v>99</v>
      </c>
      <c r="C14" s="91">
        <f>C13/C10</f>
        <v>0.27029393370856786</v>
      </c>
      <c r="D14" s="92">
        <f t="shared" ref="D14:O14" si="2">D13/D10</f>
        <v>0.27029393370856786</v>
      </c>
      <c r="E14" s="92">
        <f t="shared" si="2"/>
        <v>0.27029393370856786</v>
      </c>
      <c r="F14" s="92">
        <f t="shared" si="2"/>
        <v>0.27029393370856786</v>
      </c>
      <c r="G14" s="92">
        <f t="shared" si="2"/>
        <v>0.27026013006503252</v>
      </c>
      <c r="H14" s="92">
        <f t="shared" si="2"/>
        <v>0.27026013006503252</v>
      </c>
      <c r="I14" s="92">
        <f t="shared" si="2"/>
        <v>0.27026013006503252</v>
      </c>
      <c r="J14" s="92">
        <f t="shared" si="2"/>
        <v>0.27026013006503252</v>
      </c>
      <c r="K14" s="92">
        <f t="shared" si="2"/>
        <v>0.27026013006503252</v>
      </c>
      <c r="L14" s="92">
        <f t="shared" si="2"/>
        <v>0.27026013006503252</v>
      </c>
      <c r="M14" s="92">
        <f t="shared" si="2"/>
        <v>0.27026013006503252</v>
      </c>
      <c r="N14" s="92">
        <f t="shared" si="2"/>
        <v>0.27026013006503252</v>
      </c>
      <c r="O14" s="93">
        <f t="shared" si="2"/>
        <v>0.27027139700671199</v>
      </c>
    </row>
    <row r="15" spans="1:15">
      <c r="B15" s="77" t="s">
        <v>100</v>
      </c>
      <c r="C15" s="94">
        <f>C10-C11-C13</f>
        <v>2775</v>
      </c>
      <c r="D15" s="95">
        <f t="shared" ref="D15:O15" si="3">D10-D11-D13</f>
        <v>2775</v>
      </c>
      <c r="E15" s="95">
        <f t="shared" si="3"/>
        <v>2775</v>
      </c>
      <c r="F15" s="95">
        <f t="shared" si="3"/>
        <v>2775</v>
      </c>
      <c r="G15" s="95">
        <f t="shared" si="3"/>
        <v>2776</v>
      </c>
      <c r="H15" s="95">
        <f t="shared" si="3"/>
        <v>2776</v>
      </c>
      <c r="I15" s="95">
        <f t="shared" si="3"/>
        <v>2776</v>
      </c>
      <c r="J15" s="95">
        <f t="shared" si="3"/>
        <v>2776</v>
      </c>
      <c r="K15" s="95">
        <f t="shared" si="3"/>
        <v>2776</v>
      </c>
      <c r="L15" s="95">
        <f t="shared" si="3"/>
        <v>2776</v>
      </c>
      <c r="M15" s="95">
        <f t="shared" si="3"/>
        <v>2776</v>
      </c>
      <c r="N15" s="95">
        <f t="shared" si="3"/>
        <v>2776</v>
      </c>
      <c r="O15" s="96">
        <f t="shared" si="3"/>
        <v>33308</v>
      </c>
    </row>
    <row r="16" spans="1:15">
      <c r="B16" s="78" t="s">
        <v>101</v>
      </c>
      <c r="C16" s="91">
        <f>C15/C10</f>
        <v>0.34709193245778613</v>
      </c>
      <c r="D16" s="92">
        <f t="shared" ref="D16:N16" si="4">D15/D10</f>
        <v>0.34709193245778613</v>
      </c>
      <c r="E16" s="92">
        <f t="shared" si="4"/>
        <v>0.34709193245778613</v>
      </c>
      <c r="F16" s="92">
        <f t="shared" si="4"/>
        <v>0.34709193245778613</v>
      </c>
      <c r="G16" s="92">
        <f t="shared" si="4"/>
        <v>0.34717358679339672</v>
      </c>
      <c r="H16" s="92">
        <f t="shared" si="4"/>
        <v>0.34717358679339672</v>
      </c>
      <c r="I16" s="92">
        <f t="shared" si="4"/>
        <v>0.34717358679339672</v>
      </c>
      <c r="J16" s="92">
        <f t="shared" si="4"/>
        <v>0.34717358679339672</v>
      </c>
      <c r="K16" s="92">
        <f t="shared" si="4"/>
        <v>0.34717358679339672</v>
      </c>
      <c r="L16" s="92">
        <f t="shared" si="4"/>
        <v>0.34717358679339672</v>
      </c>
      <c r="M16" s="92">
        <f t="shared" si="4"/>
        <v>0.34717358679339672</v>
      </c>
      <c r="N16" s="92">
        <f t="shared" si="4"/>
        <v>0.34717358679339672</v>
      </c>
      <c r="O16" s="93">
        <f>O15/O10</f>
        <v>0.34714637095093176</v>
      </c>
    </row>
  </sheetData>
  <mergeCells count="1">
    <mergeCell ref="B6:O6"/>
  </mergeCells>
  <pageMargins left="0.25" right="0.25" top="0.5" bottom="0.5" header="0.25" footer="0.25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H136"/>
  <sheetViews>
    <sheetView showGridLines="0" zoomScale="80" zoomScaleNormal="80" workbookViewId="0">
      <pane xSplit="5" ySplit="8" topLeftCell="F9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8.88671875" defaultRowHeight="10.199999999999999"/>
  <cols>
    <col min="1" max="1" width="2.6640625" style="155" customWidth="1"/>
    <col min="2" max="2" width="7.5546875" style="155" customWidth="1"/>
    <col min="3" max="3" width="13" style="155" customWidth="1"/>
    <col min="4" max="4" width="30.6640625" style="155" customWidth="1"/>
    <col min="5" max="5" width="21.6640625" style="155" customWidth="1"/>
    <col min="6" max="6" width="39.44140625" style="155" customWidth="1"/>
    <col min="7" max="7" width="13.5546875" style="155" customWidth="1"/>
    <col min="8" max="8" width="6.5546875" style="155" customWidth="1"/>
    <col min="9" max="16384" width="8.88671875" style="155"/>
  </cols>
  <sheetData>
    <row r="1" spans="1:8" s="173" customFormat="1">
      <c r="A1" s="173" t="s">
        <v>733</v>
      </c>
    </row>
    <row r="2" spans="1:8" s="173" customFormat="1">
      <c r="A2" s="173" t="s">
        <v>728</v>
      </c>
    </row>
    <row r="3" spans="1:8" s="173" customFormat="1"/>
    <row r="4" spans="1:8" ht="24" customHeight="1">
      <c r="B4" s="156" t="s">
        <v>232</v>
      </c>
      <c r="C4" s="345"/>
      <c r="D4" s="345"/>
      <c r="E4" s="345"/>
      <c r="F4" s="345"/>
      <c r="G4" s="345"/>
    </row>
    <row r="5" spans="1:8" ht="13.2">
      <c r="C5" s="157" t="s">
        <v>233</v>
      </c>
      <c r="D5" s="157"/>
      <c r="E5" s="157"/>
      <c r="F5" s="157"/>
      <c r="G5" s="157"/>
      <c r="H5" s="158"/>
    </row>
    <row r="6" spans="1:8">
      <c r="C6" s="159" t="s">
        <v>235</v>
      </c>
      <c r="D6" s="159" t="s">
        <v>235</v>
      </c>
      <c r="E6" s="159" t="s">
        <v>235</v>
      </c>
      <c r="F6" s="159" t="s">
        <v>235</v>
      </c>
      <c r="G6" s="160" t="s">
        <v>235</v>
      </c>
    </row>
    <row r="7" spans="1:8">
      <c r="C7" s="159" t="s">
        <v>235</v>
      </c>
      <c r="D7" s="159" t="s">
        <v>235</v>
      </c>
      <c r="E7" s="159" t="s">
        <v>235</v>
      </c>
      <c r="F7" s="159" t="s">
        <v>236</v>
      </c>
      <c r="G7" s="160" t="s">
        <v>235</v>
      </c>
    </row>
    <row r="8" spans="1:8">
      <c r="B8" s="155" t="s">
        <v>237</v>
      </c>
      <c r="C8" s="159" t="s">
        <v>238</v>
      </c>
      <c r="D8" s="159" t="s">
        <v>235</v>
      </c>
      <c r="E8" s="159" t="s">
        <v>234</v>
      </c>
      <c r="F8" s="159" t="s">
        <v>239</v>
      </c>
      <c r="G8" s="160" t="s">
        <v>42</v>
      </c>
    </row>
    <row r="9" spans="1:8">
      <c r="C9" s="161" t="s">
        <v>481</v>
      </c>
      <c r="D9" s="162" t="s">
        <v>168</v>
      </c>
      <c r="E9" s="171" t="s">
        <v>244</v>
      </c>
      <c r="F9" s="164" t="s">
        <v>245</v>
      </c>
      <c r="G9" s="346">
        <v>1477044.05</v>
      </c>
    </row>
    <row r="10" spans="1:8">
      <c r="C10" s="161" t="s">
        <v>235</v>
      </c>
      <c r="D10" s="162" t="s">
        <v>235</v>
      </c>
      <c r="E10" s="171" t="s">
        <v>246</v>
      </c>
      <c r="F10" s="164" t="s">
        <v>247</v>
      </c>
      <c r="G10" s="346">
        <v>107258.29</v>
      </c>
    </row>
    <row r="11" spans="1:8">
      <c r="C11" s="161" t="s">
        <v>235</v>
      </c>
      <c r="D11" s="162" t="s">
        <v>235</v>
      </c>
      <c r="E11" s="171" t="s">
        <v>387</v>
      </c>
      <c r="F11" s="164" t="s">
        <v>388</v>
      </c>
      <c r="G11" s="346">
        <v>251198</v>
      </c>
    </row>
    <row r="12" spans="1:8">
      <c r="C12" s="161" t="s">
        <v>235</v>
      </c>
      <c r="D12" s="162" t="s">
        <v>235</v>
      </c>
      <c r="E12" s="171" t="s">
        <v>421</v>
      </c>
      <c r="F12" s="164" t="s">
        <v>422</v>
      </c>
      <c r="G12" s="346">
        <v>10299444.779999999</v>
      </c>
    </row>
    <row r="13" spans="1:8">
      <c r="C13" s="161" t="s">
        <v>235</v>
      </c>
      <c r="D13" s="162" t="s">
        <v>235</v>
      </c>
      <c r="E13" s="172" t="s">
        <v>248</v>
      </c>
      <c r="F13" s="164" t="s">
        <v>249</v>
      </c>
      <c r="G13" s="165">
        <v>12134945.119999999</v>
      </c>
    </row>
    <row r="14" spans="1:8">
      <c r="C14" s="161" t="s">
        <v>235</v>
      </c>
      <c r="D14" s="162" t="s">
        <v>235</v>
      </c>
      <c r="E14" s="171" t="s">
        <v>380</v>
      </c>
      <c r="F14" s="164" t="s">
        <v>231</v>
      </c>
      <c r="G14" s="166"/>
    </row>
    <row r="15" spans="1:8">
      <c r="C15" s="161" t="s">
        <v>235</v>
      </c>
      <c r="D15" s="162" t="s">
        <v>235</v>
      </c>
      <c r="E15" s="171" t="s">
        <v>431</v>
      </c>
      <c r="F15" s="164" t="s">
        <v>432</v>
      </c>
      <c r="G15" s="347"/>
    </row>
    <row r="16" spans="1:8">
      <c r="C16" s="161" t="s">
        <v>235</v>
      </c>
      <c r="D16" s="162" t="s">
        <v>235</v>
      </c>
      <c r="E16" s="171" t="s">
        <v>423</v>
      </c>
      <c r="F16" s="164" t="s">
        <v>424</v>
      </c>
      <c r="G16" s="346">
        <v>1662406.61</v>
      </c>
    </row>
    <row r="17" spans="3:7">
      <c r="C17" s="161" t="s">
        <v>235</v>
      </c>
      <c r="D17" s="162" t="s">
        <v>235</v>
      </c>
      <c r="E17" s="172" t="s">
        <v>250</v>
      </c>
      <c r="F17" s="164" t="s">
        <v>251</v>
      </c>
      <c r="G17" s="165">
        <v>1662406.61</v>
      </c>
    </row>
    <row r="18" spans="3:7">
      <c r="C18" s="161" t="s">
        <v>235</v>
      </c>
      <c r="D18" s="162" t="s">
        <v>235</v>
      </c>
      <c r="E18" s="171" t="s">
        <v>425</v>
      </c>
      <c r="F18" s="164" t="s">
        <v>426</v>
      </c>
      <c r="G18" s="166"/>
    </row>
    <row r="19" spans="3:7">
      <c r="C19" s="161" t="s">
        <v>235</v>
      </c>
      <c r="D19" s="162" t="s">
        <v>235</v>
      </c>
      <c r="E19" s="171" t="s">
        <v>252</v>
      </c>
      <c r="F19" s="164" t="s">
        <v>253</v>
      </c>
      <c r="G19" s="166"/>
    </row>
    <row r="20" spans="3:7">
      <c r="C20" s="161" t="s">
        <v>235</v>
      </c>
      <c r="D20" s="162" t="s">
        <v>235</v>
      </c>
      <c r="E20" s="171" t="s">
        <v>409</v>
      </c>
      <c r="F20" s="164" t="s">
        <v>410</v>
      </c>
      <c r="G20" s="165">
        <v>246272.12</v>
      </c>
    </row>
    <row r="21" spans="3:7">
      <c r="C21" s="161" t="s">
        <v>235</v>
      </c>
      <c r="D21" s="162" t="s">
        <v>235</v>
      </c>
      <c r="E21" s="171" t="s">
        <v>254</v>
      </c>
      <c r="F21" s="164" t="s">
        <v>255</v>
      </c>
      <c r="G21" s="166"/>
    </row>
    <row r="22" spans="3:7">
      <c r="C22" s="161" t="s">
        <v>235</v>
      </c>
      <c r="D22" s="162" t="s">
        <v>235</v>
      </c>
      <c r="E22" s="171" t="s">
        <v>403</v>
      </c>
      <c r="F22" s="164" t="s">
        <v>404</v>
      </c>
      <c r="G22" s="166"/>
    </row>
    <row r="23" spans="3:7">
      <c r="C23" s="161" t="s">
        <v>235</v>
      </c>
      <c r="D23" s="162" t="s">
        <v>235</v>
      </c>
      <c r="E23" s="171" t="s">
        <v>256</v>
      </c>
      <c r="F23" s="164" t="s">
        <v>257</v>
      </c>
      <c r="G23" s="166"/>
    </row>
    <row r="24" spans="3:7">
      <c r="C24" s="161" t="s">
        <v>235</v>
      </c>
      <c r="D24" s="162" t="s">
        <v>235</v>
      </c>
      <c r="E24" s="171" t="s">
        <v>445</v>
      </c>
      <c r="F24" s="164" t="s">
        <v>255</v>
      </c>
      <c r="G24" s="166"/>
    </row>
    <row r="25" spans="3:7">
      <c r="C25" s="161" t="s">
        <v>235</v>
      </c>
      <c r="D25" s="162" t="s">
        <v>235</v>
      </c>
      <c r="E25" s="171" t="s">
        <v>379</v>
      </c>
      <c r="F25" s="164" t="s">
        <v>255</v>
      </c>
      <c r="G25" s="166"/>
    </row>
    <row r="26" spans="3:7">
      <c r="C26" s="161" t="s">
        <v>235</v>
      </c>
      <c r="D26" s="162" t="s">
        <v>235</v>
      </c>
      <c r="E26" s="172" t="s">
        <v>258</v>
      </c>
      <c r="F26" s="164" t="s">
        <v>259</v>
      </c>
      <c r="G26" s="346">
        <v>246272.12</v>
      </c>
    </row>
    <row r="27" spans="3:7">
      <c r="C27" s="161" t="s">
        <v>235</v>
      </c>
      <c r="D27" s="162" t="s">
        <v>235</v>
      </c>
      <c r="E27" s="163" t="s">
        <v>260</v>
      </c>
      <c r="F27" s="164" t="s">
        <v>261</v>
      </c>
      <c r="G27" s="165">
        <v>14043623.85</v>
      </c>
    </row>
    <row r="28" spans="3:7">
      <c r="C28" s="161" t="s">
        <v>235</v>
      </c>
      <c r="D28" s="162" t="s">
        <v>235</v>
      </c>
      <c r="E28" s="171" t="s">
        <v>262</v>
      </c>
      <c r="F28" s="164" t="s">
        <v>263</v>
      </c>
      <c r="G28" s="165">
        <v>1902759.71</v>
      </c>
    </row>
    <row r="29" spans="3:7">
      <c r="C29" s="161" t="s">
        <v>235</v>
      </c>
      <c r="D29" s="162" t="s">
        <v>235</v>
      </c>
      <c r="E29" s="171" t="s">
        <v>264</v>
      </c>
      <c r="F29" s="164" t="s">
        <v>265</v>
      </c>
      <c r="G29" s="165">
        <v>697759.35</v>
      </c>
    </row>
    <row r="30" spans="3:7">
      <c r="C30" s="161" t="s">
        <v>235</v>
      </c>
      <c r="D30" s="162" t="s">
        <v>235</v>
      </c>
      <c r="E30" s="171" t="s">
        <v>266</v>
      </c>
      <c r="F30" s="164" t="s">
        <v>267</v>
      </c>
      <c r="G30" s="165">
        <v>-1379743.24</v>
      </c>
    </row>
    <row r="31" spans="3:7">
      <c r="C31" s="161" t="s">
        <v>235</v>
      </c>
      <c r="D31" s="162" t="s">
        <v>235</v>
      </c>
      <c r="E31" s="171" t="s">
        <v>446</v>
      </c>
      <c r="F31" s="164" t="s">
        <v>269</v>
      </c>
      <c r="G31" s="166"/>
    </row>
    <row r="32" spans="3:7">
      <c r="C32" s="161" t="s">
        <v>235</v>
      </c>
      <c r="D32" s="162" t="s">
        <v>235</v>
      </c>
      <c r="E32" s="171" t="s">
        <v>447</v>
      </c>
      <c r="F32" s="164" t="s">
        <v>271</v>
      </c>
      <c r="G32" s="166"/>
    </row>
    <row r="33" spans="3:7">
      <c r="C33" s="161" t="s">
        <v>235</v>
      </c>
      <c r="D33" s="162" t="s">
        <v>235</v>
      </c>
      <c r="E33" s="171" t="s">
        <v>448</v>
      </c>
      <c r="F33" s="164" t="s">
        <v>449</v>
      </c>
      <c r="G33" s="166"/>
    </row>
    <row r="34" spans="3:7">
      <c r="C34" s="161" t="s">
        <v>235</v>
      </c>
      <c r="D34" s="162" t="s">
        <v>235</v>
      </c>
      <c r="E34" s="171" t="s">
        <v>268</v>
      </c>
      <c r="F34" s="164" t="s">
        <v>269</v>
      </c>
      <c r="G34" s="166"/>
    </row>
    <row r="35" spans="3:7">
      <c r="C35" s="161" t="s">
        <v>235</v>
      </c>
      <c r="D35" s="162" t="s">
        <v>235</v>
      </c>
      <c r="E35" s="171" t="s">
        <v>270</v>
      </c>
      <c r="F35" s="164" t="s">
        <v>271</v>
      </c>
      <c r="G35" s="166"/>
    </row>
    <row r="36" spans="3:7">
      <c r="C36" s="161" t="s">
        <v>235</v>
      </c>
      <c r="D36" s="162" t="s">
        <v>235</v>
      </c>
      <c r="E36" s="171" t="s">
        <v>272</v>
      </c>
      <c r="F36" s="164" t="s">
        <v>273</v>
      </c>
      <c r="G36" s="166"/>
    </row>
    <row r="37" spans="3:7">
      <c r="C37" s="161" t="s">
        <v>235</v>
      </c>
      <c r="D37" s="162" t="s">
        <v>235</v>
      </c>
      <c r="E37" s="172" t="s">
        <v>274</v>
      </c>
      <c r="F37" s="164" t="s">
        <v>275</v>
      </c>
      <c r="G37" s="165">
        <v>1220775.82</v>
      </c>
    </row>
    <row r="38" spans="3:7">
      <c r="C38" s="161" t="s">
        <v>235</v>
      </c>
      <c r="D38" s="162" t="s">
        <v>235</v>
      </c>
      <c r="E38" s="171" t="s">
        <v>276</v>
      </c>
      <c r="F38" s="164" t="s">
        <v>277</v>
      </c>
      <c r="G38" s="165">
        <v>209740.25</v>
      </c>
    </row>
    <row r="39" spans="3:7">
      <c r="C39" s="161" t="s">
        <v>235</v>
      </c>
      <c r="D39" s="162" t="s">
        <v>235</v>
      </c>
      <c r="E39" s="171" t="s">
        <v>278</v>
      </c>
      <c r="F39" s="164" t="s">
        <v>279</v>
      </c>
      <c r="G39" s="166"/>
    </row>
    <row r="40" spans="3:7">
      <c r="C40" s="161" t="s">
        <v>235</v>
      </c>
      <c r="D40" s="162" t="s">
        <v>235</v>
      </c>
      <c r="E40" s="172" t="s">
        <v>280</v>
      </c>
      <c r="F40" s="164" t="s">
        <v>281</v>
      </c>
      <c r="G40" s="165">
        <v>209740.25</v>
      </c>
    </row>
    <row r="41" spans="3:7">
      <c r="C41" s="161" t="s">
        <v>235</v>
      </c>
      <c r="D41" s="162" t="s">
        <v>235</v>
      </c>
      <c r="E41" s="171" t="s">
        <v>282</v>
      </c>
      <c r="F41" s="164" t="s">
        <v>283</v>
      </c>
      <c r="G41" s="165">
        <v>103480.23</v>
      </c>
    </row>
    <row r="42" spans="3:7">
      <c r="C42" s="161" t="s">
        <v>235</v>
      </c>
      <c r="D42" s="162" t="s">
        <v>235</v>
      </c>
      <c r="E42" s="171" t="s">
        <v>284</v>
      </c>
      <c r="F42" s="164" t="s">
        <v>285</v>
      </c>
      <c r="G42" s="166"/>
    </row>
    <row r="43" spans="3:7">
      <c r="C43" s="161" t="s">
        <v>235</v>
      </c>
      <c r="D43" s="162" t="s">
        <v>235</v>
      </c>
      <c r="E43" s="171" t="s">
        <v>450</v>
      </c>
      <c r="F43" s="164" t="s">
        <v>285</v>
      </c>
      <c r="G43" s="166"/>
    </row>
    <row r="44" spans="3:7">
      <c r="C44" s="161" t="s">
        <v>235</v>
      </c>
      <c r="D44" s="162" t="s">
        <v>235</v>
      </c>
      <c r="E44" s="172" t="s">
        <v>286</v>
      </c>
      <c r="F44" s="164" t="s">
        <v>287</v>
      </c>
      <c r="G44" s="165">
        <v>103480.23</v>
      </c>
    </row>
    <row r="45" spans="3:7">
      <c r="C45" s="161" t="s">
        <v>235</v>
      </c>
      <c r="D45" s="162" t="s">
        <v>235</v>
      </c>
      <c r="E45" s="163" t="s">
        <v>288</v>
      </c>
      <c r="F45" s="164" t="s">
        <v>289</v>
      </c>
      <c r="G45" s="165">
        <v>1533996.3</v>
      </c>
    </row>
    <row r="46" spans="3:7">
      <c r="C46" s="161" t="s">
        <v>235</v>
      </c>
      <c r="D46" s="162" t="s">
        <v>235</v>
      </c>
      <c r="E46" s="161" t="s">
        <v>290</v>
      </c>
      <c r="F46" s="162" t="s">
        <v>291</v>
      </c>
      <c r="G46" s="165">
        <v>15577620.15</v>
      </c>
    </row>
    <row r="47" spans="3:7">
      <c r="C47" s="161" t="s">
        <v>235</v>
      </c>
      <c r="D47" s="162" t="s">
        <v>235</v>
      </c>
      <c r="E47" s="172" t="s">
        <v>292</v>
      </c>
      <c r="F47" s="164" t="s">
        <v>293</v>
      </c>
      <c r="G47" s="165">
        <v>47311.44</v>
      </c>
    </row>
    <row r="48" spans="3:7">
      <c r="C48" s="161" t="s">
        <v>235</v>
      </c>
      <c r="D48" s="162" t="s">
        <v>235</v>
      </c>
      <c r="E48" s="172" t="s">
        <v>393</v>
      </c>
      <c r="F48" s="164" t="s">
        <v>394</v>
      </c>
      <c r="G48" s="166"/>
    </row>
    <row r="49" spans="3:7">
      <c r="C49" s="161" t="s">
        <v>235</v>
      </c>
      <c r="D49" s="162" t="s">
        <v>235</v>
      </c>
      <c r="E49" s="172" t="s">
        <v>294</v>
      </c>
      <c r="F49" s="164" t="s">
        <v>295</v>
      </c>
      <c r="G49" s="165">
        <v>6733.92</v>
      </c>
    </row>
    <row r="50" spans="3:7">
      <c r="C50" s="161" t="s">
        <v>235</v>
      </c>
      <c r="D50" s="162" t="s">
        <v>235</v>
      </c>
      <c r="E50" s="172" t="s">
        <v>296</v>
      </c>
      <c r="F50" s="164" t="s">
        <v>297</v>
      </c>
      <c r="G50" s="165">
        <v>61.56</v>
      </c>
    </row>
    <row r="51" spans="3:7">
      <c r="C51" s="161" t="s">
        <v>235</v>
      </c>
      <c r="D51" s="162" t="s">
        <v>235</v>
      </c>
      <c r="E51" s="172" t="s">
        <v>298</v>
      </c>
      <c r="F51" s="164" t="s">
        <v>299</v>
      </c>
      <c r="G51" s="165">
        <v>39192.6</v>
      </c>
    </row>
    <row r="52" spans="3:7">
      <c r="C52" s="161" t="s">
        <v>235</v>
      </c>
      <c r="D52" s="162" t="s">
        <v>235</v>
      </c>
      <c r="E52" s="172" t="s">
        <v>300</v>
      </c>
      <c r="F52" s="164" t="s">
        <v>301</v>
      </c>
      <c r="G52" s="165">
        <v>68203.67</v>
      </c>
    </row>
    <row r="53" spans="3:7">
      <c r="C53" s="161" t="s">
        <v>235</v>
      </c>
      <c r="D53" s="162" t="s">
        <v>235</v>
      </c>
      <c r="E53" s="172" t="s">
        <v>302</v>
      </c>
      <c r="F53" s="164" t="s">
        <v>303</v>
      </c>
      <c r="G53" s="165">
        <v>121.68</v>
      </c>
    </row>
    <row r="54" spans="3:7">
      <c r="C54" s="161" t="s">
        <v>235</v>
      </c>
      <c r="D54" s="162" t="s">
        <v>235</v>
      </c>
      <c r="E54" s="172" t="s">
        <v>304</v>
      </c>
      <c r="F54" s="164" t="s">
        <v>305</v>
      </c>
      <c r="G54" s="165">
        <v>5000</v>
      </c>
    </row>
    <row r="55" spans="3:7">
      <c r="C55" s="161" t="s">
        <v>235</v>
      </c>
      <c r="D55" s="162" t="s">
        <v>235</v>
      </c>
      <c r="E55" s="172" t="s">
        <v>306</v>
      </c>
      <c r="F55" s="164" t="s">
        <v>307</v>
      </c>
      <c r="G55" s="165">
        <v>380.16</v>
      </c>
    </row>
    <row r="56" spans="3:7">
      <c r="C56" s="161" t="s">
        <v>235</v>
      </c>
      <c r="D56" s="162" t="s">
        <v>235</v>
      </c>
      <c r="E56" s="172" t="s">
        <v>433</v>
      </c>
      <c r="F56" s="164" t="s">
        <v>434</v>
      </c>
      <c r="G56" s="165">
        <v>2179.44</v>
      </c>
    </row>
    <row r="57" spans="3:7">
      <c r="C57" s="161" t="s">
        <v>235</v>
      </c>
      <c r="D57" s="162" t="s">
        <v>235</v>
      </c>
      <c r="E57" s="172" t="s">
        <v>451</v>
      </c>
      <c r="F57" s="164" t="s">
        <v>452</v>
      </c>
      <c r="G57" s="165">
        <v>2062.3200000000002</v>
      </c>
    </row>
    <row r="58" spans="3:7">
      <c r="C58" s="161" t="s">
        <v>235</v>
      </c>
      <c r="D58" s="162" t="s">
        <v>235</v>
      </c>
      <c r="E58" s="172" t="s">
        <v>308</v>
      </c>
      <c r="F58" s="164" t="s">
        <v>309</v>
      </c>
      <c r="G58" s="165">
        <v>9193.44</v>
      </c>
    </row>
    <row r="59" spans="3:7">
      <c r="C59" s="161" t="s">
        <v>235</v>
      </c>
      <c r="D59" s="162" t="s">
        <v>235</v>
      </c>
      <c r="E59" s="172" t="s">
        <v>310</v>
      </c>
      <c r="F59" s="164" t="s">
        <v>311</v>
      </c>
      <c r="G59" s="165">
        <v>32824.199999999997</v>
      </c>
    </row>
    <row r="60" spans="3:7">
      <c r="C60" s="161" t="s">
        <v>235</v>
      </c>
      <c r="D60" s="162" t="s">
        <v>235</v>
      </c>
      <c r="E60" s="172" t="s">
        <v>312</v>
      </c>
      <c r="F60" s="164" t="s">
        <v>313</v>
      </c>
      <c r="G60" s="166"/>
    </row>
    <row r="61" spans="3:7">
      <c r="C61" s="161" t="s">
        <v>235</v>
      </c>
      <c r="D61" s="162" t="s">
        <v>235</v>
      </c>
      <c r="E61" s="172" t="s">
        <v>453</v>
      </c>
      <c r="F61" s="164" t="s">
        <v>454</v>
      </c>
      <c r="G61" s="166"/>
    </row>
    <row r="62" spans="3:7">
      <c r="C62" s="161" t="s">
        <v>235</v>
      </c>
      <c r="D62" s="162" t="s">
        <v>235</v>
      </c>
      <c r="E62" s="172" t="s">
        <v>455</v>
      </c>
      <c r="F62" s="164" t="s">
        <v>456</v>
      </c>
      <c r="G62" s="166"/>
    </row>
    <row r="63" spans="3:7">
      <c r="C63" s="161" t="s">
        <v>235</v>
      </c>
      <c r="D63" s="162" t="s">
        <v>235</v>
      </c>
      <c r="E63" s="172" t="s">
        <v>457</v>
      </c>
      <c r="F63" s="164" t="s">
        <v>458</v>
      </c>
      <c r="G63" s="166"/>
    </row>
    <row r="64" spans="3:7">
      <c r="C64" s="161" t="s">
        <v>235</v>
      </c>
      <c r="D64" s="162" t="s">
        <v>235</v>
      </c>
      <c r="E64" s="163" t="s">
        <v>314</v>
      </c>
      <c r="F64" s="164" t="s">
        <v>315</v>
      </c>
      <c r="G64" s="165">
        <v>213264.43</v>
      </c>
    </row>
    <row r="65" spans="3:7">
      <c r="C65" s="161" t="s">
        <v>235</v>
      </c>
      <c r="D65" s="162" t="s">
        <v>235</v>
      </c>
      <c r="E65" s="161" t="s">
        <v>316</v>
      </c>
      <c r="F65" s="162" t="s">
        <v>315</v>
      </c>
      <c r="G65" s="165">
        <v>213264.43</v>
      </c>
    </row>
    <row r="66" spans="3:7">
      <c r="C66" s="161" t="s">
        <v>235</v>
      </c>
      <c r="D66" s="162" t="s">
        <v>235</v>
      </c>
      <c r="E66" s="163" t="s">
        <v>411</v>
      </c>
      <c r="F66" s="164" t="s">
        <v>412</v>
      </c>
      <c r="G66" s="166"/>
    </row>
    <row r="67" spans="3:7">
      <c r="C67" s="161" t="s">
        <v>235</v>
      </c>
      <c r="D67" s="162" t="s">
        <v>235</v>
      </c>
      <c r="E67" s="163" t="s">
        <v>439</v>
      </c>
      <c r="F67" s="164" t="s">
        <v>440</v>
      </c>
      <c r="G67" s="166"/>
    </row>
    <row r="68" spans="3:7">
      <c r="C68" s="161" t="s">
        <v>235</v>
      </c>
      <c r="D68" s="162" t="s">
        <v>235</v>
      </c>
      <c r="E68" s="163" t="s">
        <v>317</v>
      </c>
      <c r="F68" s="164" t="s">
        <v>318</v>
      </c>
      <c r="G68" s="165">
        <v>12085.8</v>
      </c>
    </row>
    <row r="69" spans="3:7">
      <c r="C69" s="161" t="s">
        <v>235</v>
      </c>
      <c r="D69" s="162" t="s">
        <v>235</v>
      </c>
      <c r="E69" s="163" t="s">
        <v>319</v>
      </c>
      <c r="F69" s="164" t="s">
        <v>320</v>
      </c>
      <c r="G69" s="165">
        <v>32144.04</v>
      </c>
    </row>
    <row r="70" spans="3:7">
      <c r="C70" s="161" t="s">
        <v>235</v>
      </c>
      <c r="D70" s="162" t="s">
        <v>235</v>
      </c>
      <c r="E70" s="163" t="s">
        <v>459</v>
      </c>
      <c r="F70" s="164" t="s">
        <v>460</v>
      </c>
      <c r="G70" s="166"/>
    </row>
    <row r="71" spans="3:7">
      <c r="C71" s="161" t="s">
        <v>235</v>
      </c>
      <c r="D71" s="162" t="s">
        <v>235</v>
      </c>
      <c r="E71" s="161" t="s">
        <v>321</v>
      </c>
      <c r="F71" s="162" t="s">
        <v>322</v>
      </c>
      <c r="G71" s="346">
        <v>44229.84</v>
      </c>
    </row>
    <row r="72" spans="3:7">
      <c r="C72" s="161" t="s">
        <v>235</v>
      </c>
      <c r="D72" s="162" t="s">
        <v>235</v>
      </c>
      <c r="E72" s="172" t="s">
        <v>323</v>
      </c>
      <c r="F72" s="164" t="s">
        <v>324</v>
      </c>
      <c r="G72" s="165">
        <v>171612.07</v>
      </c>
    </row>
    <row r="73" spans="3:7">
      <c r="C73" s="161" t="s">
        <v>235</v>
      </c>
      <c r="D73" s="162" t="s">
        <v>235</v>
      </c>
      <c r="E73" s="172" t="s">
        <v>435</v>
      </c>
      <c r="F73" s="164" t="s">
        <v>436</v>
      </c>
      <c r="G73" s="165">
        <v>207142.8</v>
      </c>
    </row>
    <row r="74" spans="3:7">
      <c r="C74" s="161" t="s">
        <v>235</v>
      </c>
      <c r="D74" s="162" t="s">
        <v>235</v>
      </c>
      <c r="E74" s="172" t="s">
        <v>325</v>
      </c>
      <c r="F74" s="164" t="s">
        <v>326</v>
      </c>
      <c r="G74" s="166"/>
    </row>
    <row r="75" spans="3:7">
      <c r="C75" s="161" t="s">
        <v>235</v>
      </c>
      <c r="D75" s="162" t="s">
        <v>235</v>
      </c>
      <c r="E75" s="172" t="s">
        <v>479</v>
      </c>
      <c r="F75" s="164" t="s">
        <v>480</v>
      </c>
      <c r="G75" s="166"/>
    </row>
    <row r="76" spans="3:7">
      <c r="C76" s="161" t="s">
        <v>235</v>
      </c>
      <c r="D76" s="162" t="s">
        <v>235</v>
      </c>
      <c r="E76" s="172" t="s">
        <v>427</v>
      </c>
      <c r="F76" s="164" t="s">
        <v>428</v>
      </c>
      <c r="G76" s="165">
        <v>80661.960000000006</v>
      </c>
    </row>
    <row r="77" spans="3:7">
      <c r="C77" s="161" t="s">
        <v>235</v>
      </c>
      <c r="D77" s="162" t="s">
        <v>235</v>
      </c>
      <c r="E77" s="172" t="s">
        <v>415</v>
      </c>
      <c r="F77" s="164" t="s">
        <v>416</v>
      </c>
      <c r="G77" s="166"/>
    </row>
    <row r="78" spans="3:7">
      <c r="C78" s="161" t="s">
        <v>235</v>
      </c>
      <c r="D78" s="162" t="s">
        <v>235</v>
      </c>
      <c r="E78" s="172" t="s">
        <v>473</v>
      </c>
      <c r="F78" s="164" t="s">
        <v>474</v>
      </c>
      <c r="G78" s="165">
        <v>22120.080000000002</v>
      </c>
    </row>
    <row r="79" spans="3:7">
      <c r="C79" s="161" t="s">
        <v>235</v>
      </c>
      <c r="D79" s="162" t="s">
        <v>235</v>
      </c>
      <c r="E79" s="172" t="s">
        <v>385</v>
      </c>
      <c r="F79" s="164" t="s">
        <v>386</v>
      </c>
      <c r="G79" s="165">
        <v>12913.8</v>
      </c>
    </row>
    <row r="80" spans="3:7">
      <c r="C80" s="161" t="s">
        <v>235</v>
      </c>
      <c r="D80" s="162" t="s">
        <v>235</v>
      </c>
      <c r="E80" s="172" t="s">
        <v>475</v>
      </c>
      <c r="F80" s="164" t="s">
        <v>476</v>
      </c>
      <c r="G80" s="165">
        <v>42638.400000000001</v>
      </c>
    </row>
    <row r="81" spans="3:7">
      <c r="C81" s="161" t="s">
        <v>235</v>
      </c>
      <c r="D81" s="162" t="s">
        <v>235</v>
      </c>
      <c r="E81" s="172" t="s">
        <v>381</v>
      </c>
      <c r="F81" s="164" t="s">
        <v>382</v>
      </c>
      <c r="G81" s="165">
        <v>102493.08</v>
      </c>
    </row>
    <row r="82" spans="3:7">
      <c r="C82" s="161" t="s">
        <v>235</v>
      </c>
      <c r="D82" s="162" t="s">
        <v>235</v>
      </c>
      <c r="E82" s="172" t="s">
        <v>327</v>
      </c>
      <c r="F82" s="164" t="s">
        <v>328</v>
      </c>
      <c r="G82" s="165">
        <v>147022.56</v>
      </c>
    </row>
    <row r="83" spans="3:7">
      <c r="C83" s="161" t="s">
        <v>235</v>
      </c>
      <c r="D83" s="162" t="s">
        <v>235</v>
      </c>
      <c r="E83" s="172" t="s">
        <v>395</v>
      </c>
      <c r="F83" s="164" t="s">
        <v>396</v>
      </c>
      <c r="G83" s="165">
        <v>6252.48</v>
      </c>
    </row>
    <row r="84" spans="3:7">
      <c r="C84" s="161" t="s">
        <v>235</v>
      </c>
      <c r="D84" s="162"/>
      <c r="E84" s="172" t="s">
        <v>477</v>
      </c>
      <c r="F84" s="164" t="s">
        <v>478</v>
      </c>
      <c r="G84" s="165">
        <v>20922.12</v>
      </c>
    </row>
    <row r="85" spans="3:7">
      <c r="C85" s="161" t="s">
        <v>235</v>
      </c>
      <c r="D85" s="162" t="s">
        <v>235</v>
      </c>
      <c r="E85" s="172" t="s">
        <v>461</v>
      </c>
      <c r="F85" s="164" t="s">
        <v>462</v>
      </c>
      <c r="G85" s="165">
        <v>26546.04</v>
      </c>
    </row>
    <row r="86" spans="3:7">
      <c r="C86" s="161" t="s">
        <v>235</v>
      </c>
      <c r="D86" s="162" t="s">
        <v>235</v>
      </c>
      <c r="E86" s="172" t="s">
        <v>493</v>
      </c>
      <c r="F86" s="164" t="s">
        <v>494</v>
      </c>
      <c r="G86" s="166"/>
    </row>
    <row r="87" spans="3:7">
      <c r="C87" s="161" t="s">
        <v>235</v>
      </c>
      <c r="D87" s="162" t="s">
        <v>235</v>
      </c>
      <c r="E87" s="172" t="s">
        <v>463</v>
      </c>
      <c r="F87" s="164" t="s">
        <v>464</v>
      </c>
      <c r="G87" s="166"/>
    </row>
    <row r="88" spans="3:7">
      <c r="C88" s="161" t="s">
        <v>235</v>
      </c>
      <c r="D88" s="162" t="s">
        <v>235</v>
      </c>
      <c r="E88" s="172" t="s">
        <v>465</v>
      </c>
      <c r="F88" s="164" t="s">
        <v>466</v>
      </c>
      <c r="G88" s="166"/>
    </row>
    <row r="89" spans="3:7">
      <c r="C89" s="161" t="s">
        <v>235</v>
      </c>
      <c r="D89" s="162" t="s">
        <v>235</v>
      </c>
      <c r="E89" s="172" t="s">
        <v>467</v>
      </c>
      <c r="F89" s="164" t="s">
        <v>468</v>
      </c>
      <c r="G89" s="166"/>
    </row>
    <row r="90" spans="3:7">
      <c r="C90" s="161" t="s">
        <v>235</v>
      </c>
      <c r="D90" s="162" t="s">
        <v>235</v>
      </c>
      <c r="E90" s="172" t="s">
        <v>469</v>
      </c>
      <c r="F90" s="164" t="s">
        <v>470</v>
      </c>
      <c r="G90" s="166"/>
    </row>
    <row r="91" spans="3:7">
      <c r="C91" s="161" t="s">
        <v>235</v>
      </c>
      <c r="D91" s="162" t="s">
        <v>235</v>
      </c>
      <c r="E91" s="172" t="s">
        <v>329</v>
      </c>
      <c r="F91" s="164" t="s">
        <v>330</v>
      </c>
      <c r="G91" s="166"/>
    </row>
    <row r="92" spans="3:7">
      <c r="C92" s="161" t="s">
        <v>235</v>
      </c>
      <c r="D92" s="162" t="s">
        <v>235</v>
      </c>
      <c r="E92" s="163" t="s">
        <v>331</v>
      </c>
      <c r="F92" s="164" t="s">
        <v>332</v>
      </c>
      <c r="G92" s="165">
        <v>840325.39</v>
      </c>
    </row>
    <row r="93" spans="3:7">
      <c r="C93" s="161" t="s">
        <v>235</v>
      </c>
      <c r="D93" s="162" t="s">
        <v>235</v>
      </c>
      <c r="E93" s="172" t="s">
        <v>383</v>
      </c>
      <c r="F93" s="164" t="s">
        <v>384</v>
      </c>
      <c r="G93" s="165">
        <v>4044597.48</v>
      </c>
    </row>
    <row r="94" spans="3:7">
      <c r="C94" s="161" t="s">
        <v>235</v>
      </c>
      <c r="D94" s="162" t="s">
        <v>235</v>
      </c>
      <c r="E94" s="172" t="s">
        <v>441</v>
      </c>
      <c r="F94" s="164" t="s">
        <v>442</v>
      </c>
      <c r="G94" s="165">
        <v>12693.24</v>
      </c>
    </row>
    <row r="95" spans="3:7">
      <c r="C95" s="161" t="s">
        <v>235</v>
      </c>
      <c r="D95" s="162" t="s">
        <v>235</v>
      </c>
      <c r="E95" s="172" t="s">
        <v>333</v>
      </c>
      <c r="F95" s="164" t="s">
        <v>334</v>
      </c>
      <c r="G95" s="165">
        <v>11379.96</v>
      </c>
    </row>
    <row r="96" spans="3:7">
      <c r="C96" s="161" t="s">
        <v>235</v>
      </c>
      <c r="D96" s="162" t="s">
        <v>235</v>
      </c>
      <c r="E96" s="172" t="s">
        <v>397</v>
      </c>
      <c r="F96" s="164" t="s">
        <v>398</v>
      </c>
      <c r="G96" s="165">
        <v>8144.28</v>
      </c>
    </row>
    <row r="97" spans="3:7">
      <c r="C97" s="161" t="s">
        <v>235</v>
      </c>
      <c r="D97" s="162" t="s">
        <v>235</v>
      </c>
      <c r="E97" s="172" t="s">
        <v>429</v>
      </c>
      <c r="F97" s="164" t="s">
        <v>430</v>
      </c>
      <c r="G97" s="166"/>
    </row>
    <row r="98" spans="3:7">
      <c r="C98" s="161" t="s">
        <v>235</v>
      </c>
      <c r="D98" s="162" t="s">
        <v>235</v>
      </c>
      <c r="E98" s="172" t="s">
        <v>399</v>
      </c>
      <c r="F98" s="164" t="s">
        <v>400</v>
      </c>
      <c r="G98" s="165">
        <v>152275.79999999999</v>
      </c>
    </row>
    <row r="99" spans="3:7">
      <c r="C99" s="161" t="s">
        <v>235</v>
      </c>
      <c r="D99" s="162" t="s">
        <v>235</v>
      </c>
      <c r="E99" s="172" t="s">
        <v>405</v>
      </c>
      <c r="F99" s="164" t="s">
        <v>406</v>
      </c>
      <c r="G99" s="165">
        <v>-2027876.28</v>
      </c>
    </row>
    <row r="100" spans="3:7">
      <c r="C100" s="161" t="s">
        <v>235</v>
      </c>
      <c r="D100" s="162" t="s">
        <v>235</v>
      </c>
      <c r="E100" s="172" t="s">
        <v>401</v>
      </c>
      <c r="F100" s="164" t="s">
        <v>402</v>
      </c>
      <c r="G100" s="166"/>
    </row>
    <row r="101" spans="3:7">
      <c r="C101" s="161" t="s">
        <v>235</v>
      </c>
      <c r="D101" s="162" t="s">
        <v>235</v>
      </c>
      <c r="E101" s="163" t="s">
        <v>335</v>
      </c>
      <c r="F101" s="164" t="s">
        <v>336</v>
      </c>
      <c r="G101" s="165">
        <v>2201214.48</v>
      </c>
    </row>
    <row r="102" spans="3:7">
      <c r="C102" s="161" t="s">
        <v>235</v>
      </c>
      <c r="D102" s="162" t="s">
        <v>235</v>
      </c>
      <c r="E102" s="161" t="s">
        <v>337</v>
      </c>
      <c r="F102" s="162" t="s">
        <v>338</v>
      </c>
      <c r="G102" s="346">
        <v>3041539.87</v>
      </c>
    </row>
    <row r="103" spans="3:7">
      <c r="C103" s="161" t="s">
        <v>235</v>
      </c>
      <c r="D103" s="162" t="s">
        <v>235</v>
      </c>
      <c r="E103" s="163" t="s">
        <v>389</v>
      </c>
      <c r="F103" s="164" t="s">
        <v>390</v>
      </c>
      <c r="G103" s="165">
        <v>1728.48</v>
      </c>
    </row>
    <row r="104" spans="3:7">
      <c r="C104" s="161" t="s">
        <v>235</v>
      </c>
      <c r="D104" s="162" t="s">
        <v>235</v>
      </c>
      <c r="E104" s="163" t="s">
        <v>437</v>
      </c>
      <c r="F104" s="164" t="s">
        <v>438</v>
      </c>
      <c r="G104" s="166"/>
    </row>
    <row r="105" spans="3:7">
      <c r="C105" s="161" t="s">
        <v>235</v>
      </c>
      <c r="D105" s="162" t="s">
        <v>235</v>
      </c>
      <c r="E105" s="163" t="s">
        <v>495</v>
      </c>
      <c r="F105" s="164" t="s">
        <v>496</v>
      </c>
      <c r="G105" s="166"/>
    </row>
    <row r="106" spans="3:7">
      <c r="C106" s="161" t="s">
        <v>235</v>
      </c>
      <c r="D106" s="162" t="s">
        <v>235</v>
      </c>
      <c r="E106" s="161" t="s">
        <v>391</v>
      </c>
      <c r="F106" s="162" t="s">
        <v>392</v>
      </c>
      <c r="G106" s="165">
        <v>1728.48</v>
      </c>
    </row>
    <row r="107" spans="3:7">
      <c r="C107" s="161" t="s">
        <v>235</v>
      </c>
      <c r="D107" s="162" t="s">
        <v>235</v>
      </c>
      <c r="E107" s="163" t="s">
        <v>339</v>
      </c>
      <c r="F107" s="164" t="s">
        <v>340</v>
      </c>
      <c r="G107" s="165">
        <v>24386.16</v>
      </c>
    </row>
    <row r="108" spans="3:7">
      <c r="C108" s="161" t="s">
        <v>235</v>
      </c>
      <c r="D108" s="162" t="s">
        <v>235</v>
      </c>
      <c r="E108" s="163" t="s">
        <v>341</v>
      </c>
      <c r="F108" s="164" t="s">
        <v>342</v>
      </c>
      <c r="G108" s="165">
        <v>11568.72</v>
      </c>
    </row>
    <row r="109" spans="3:7">
      <c r="C109" s="161" t="s">
        <v>235</v>
      </c>
      <c r="D109" s="162" t="s">
        <v>235</v>
      </c>
      <c r="E109" s="163" t="s">
        <v>413</v>
      </c>
      <c r="F109" s="164" t="s">
        <v>414</v>
      </c>
      <c r="G109" s="166"/>
    </row>
    <row r="110" spans="3:7">
      <c r="C110" s="161" t="s">
        <v>235</v>
      </c>
      <c r="D110" s="162" t="s">
        <v>235</v>
      </c>
      <c r="E110" s="163" t="s">
        <v>343</v>
      </c>
      <c r="F110" s="164" t="s">
        <v>344</v>
      </c>
      <c r="G110" s="165">
        <v>40035.72</v>
      </c>
    </row>
    <row r="111" spans="3:7">
      <c r="C111" s="161" t="s">
        <v>235</v>
      </c>
      <c r="D111" s="162" t="s">
        <v>235</v>
      </c>
      <c r="E111" s="163" t="s">
        <v>345</v>
      </c>
      <c r="F111" s="164" t="s">
        <v>346</v>
      </c>
      <c r="G111" s="165">
        <v>13024.52</v>
      </c>
    </row>
    <row r="112" spans="3:7">
      <c r="C112" s="161" t="s">
        <v>235</v>
      </c>
      <c r="D112" s="162" t="s">
        <v>235</v>
      </c>
      <c r="E112" s="163" t="s">
        <v>347</v>
      </c>
      <c r="F112" s="164" t="s">
        <v>348</v>
      </c>
      <c r="G112" s="165">
        <v>242.52</v>
      </c>
    </row>
    <row r="113" spans="3:7">
      <c r="C113" s="161" t="s">
        <v>235</v>
      </c>
      <c r="D113" s="162" t="s">
        <v>235</v>
      </c>
      <c r="E113" s="163" t="s">
        <v>377</v>
      </c>
      <c r="F113" s="164" t="s">
        <v>378</v>
      </c>
      <c r="G113" s="165">
        <v>8248.32</v>
      </c>
    </row>
    <row r="114" spans="3:7">
      <c r="C114" s="161" t="s">
        <v>235</v>
      </c>
      <c r="D114" s="162" t="s">
        <v>235</v>
      </c>
      <c r="E114" s="161" t="s">
        <v>349</v>
      </c>
      <c r="F114" s="162" t="s">
        <v>350</v>
      </c>
      <c r="G114" s="165">
        <v>97505.96</v>
      </c>
    </row>
    <row r="115" spans="3:7">
      <c r="C115" s="161" t="s">
        <v>235</v>
      </c>
      <c r="D115" s="162" t="s">
        <v>235</v>
      </c>
      <c r="E115" s="172" t="s">
        <v>351</v>
      </c>
      <c r="F115" s="164" t="s">
        <v>352</v>
      </c>
      <c r="G115" s="165">
        <v>92475.48</v>
      </c>
    </row>
    <row r="116" spans="3:7">
      <c r="C116" s="161" t="s">
        <v>235</v>
      </c>
      <c r="D116" s="162" t="s">
        <v>235</v>
      </c>
      <c r="E116" s="172" t="s">
        <v>375</v>
      </c>
      <c r="F116" s="164" t="s">
        <v>376</v>
      </c>
      <c r="G116" s="166"/>
    </row>
    <row r="117" spans="3:7">
      <c r="C117" s="161" t="s">
        <v>235</v>
      </c>
      <c r="D117" s="162" t="s">
        <v>235</v>
      </c>
      <c r="E117" s="172" t="s">
        <v>417</v>
      </c>
      <c r="F117" s="164" t="s">
        <v>418</v>
      </c>
      <c r="G117" s="166"/>
    </row>
    <row r="118" spans="3:7">
      <c r="C118" s="161" t="s">
        <v>235</v>
      </c>
      <c r="D118" s="162" t="s">
        <v>235</v>
      </c>
      <c r="E118" s="172" t="s">
        <v>353</v>
      </c>
      <c r="F118" s="164" t="s">
        <v>354</v>
      </c>
      <c r="G118" s="165">
        <v>48454.2</v>
      </c>
    </row>
    <row r="119" spans="3:7">
      <c r="C119" s="161" t="s">
        <v>235</v>
      </c>
      <c r="D119" s="162" t="s">
        <v>235</v>
      </c>
      <c r="E119" s="172" t="s">
        <v>355</v>
      </c>
      <c r="F119" s="164" t="s">
        <v>356</v>
      </c>
      <c r="G119" s="166"/>
    </row>
    <row r="120" spans="3:7">
      <c r="C120" s="161" t="s">
        <v>235</v>
      </c>
      <c r="D120" s="162" t="s">
        <v>235</v>
      </c>
      <c r="E120" s="172" t="s">
        <v>471</v>
      </c>
      <c r="F120" s="164" t="s">
        <v>472</v>
      </c>
      <c r="G120" s="166"/>
    </row>
    <row r="121" spans="3:7">
      <c r="C121" s="161" t="s">
        <v>235</v>
      </c>
      <c r="D121" s="162" t="s">
        <v>235</v>
      </c>
      <c r="E121" s="163" t="s">
        <v>357</v>
      </c>
      <c r="F121" s="164" t="s">
        <v>358</v>
      </c>
      <c r="G121" s="165">
        <v>140929.68</v>
      </c>
    </row>
    <row r="122" spans="3:7">
      <c r="C122" s="161" t="s">
        <v>235</v>
      </c>
      <c r="D122" s="162" t="s">
        <v>235</v>
      </c>
      <c r="E122" s="172" t="s">
        <v>359</v>
      </c>
      <c r="F122" s="164" t="s">
        <v>360</v>
      </c>
      <c r="G122" s="166"/>
    </row>
    <row r="123" spans="3:7">
      <c r="C123" s="161" t="s">
        <v>235</v>
      </c>
      <c r="D123" s="162" t="s">
        <v>235</v>
      </c>
      <c r="E123" s="172" t="s">
        <v>361</v>
      </c>
      <c r="F123" s="164" t="s">
        <v>362</v>
      </c>
      <c r="G123" s="166"/>
    </row>
    <row r="124" spans="3:7">
      <c r="C124" s="161" t="s">
        <v>235</v>
      </c>
      <c r="D124" s="162" t="s">
        <v>235</v>
      </c>
      <c r="E124" s="172" t="s">
        <v>419</v>
      </c>
      <c r="F124" s="164" t="s">
        <v>420</v>
      </c>
      <c r="G124" s="166"/>
    </row>
    <row r="125" spans="3:7">
      <c r="C125" s="161" t="s">
        <v>235</v>
      </c>
      <c r="D125" s="162" t="s">
        <v>235</v>
      </c>
      <c r="E125" s="163" t="s">
        <v>363</v>
      </c>
      <c r="F125" s="164" t="s">
        <v>364</v>
      </c>
      <c r="G125" s="166"/>
    </row>
    <row r="126" spans="3:7">
      <c r="C126" s="161" t="s">
        <v>235</v>
      </c>
      <c r="D126" s="162" t="s">
        <v>235</v>
      </c>
      <c r="E126" s="172" t="s">
        <v>407</v>
      </c>
      <c r="F126" s="164" t="s">
        <v>408</v>
      </c>
      <c r="G126" s="165">
        <v>234392.68</v>
      </c>
    </row>
    <row r="127" spans="3:7">
      <c r="C127" s="161" t="s">
        <v>235</v>
      </c>
      <c r="D127" s="162" t="s">
        <v>235</v>
      </c>
      <c r="E127" s="172" t="s">
        <v>365</v>
      </c>
      <c r="F127" s="164" t="s">
        <v>366</v>
      </c>
      <c r="G127" s="165">
        <v>800</v>
      </c>
    </row>
    <row r="128" spans="3:7">
      <c r="C128" s="161" t="s">
        <v>235</v>
      </c>
      <c r="D128" s="162" t="s">
        <v>235</v>
      </c>
      <c r="E128" s="163" t="s">
        <v>367</v>
      </c>
      <c r="F128" s="164" t="s">
        <v>368</v>
      </c>
      <c r="G128" s="165">
        <v>235192.68</v>
      </c>
    </row>
    <row r="129" spans="3:7">
      <c r="C129" s="161" t="s">
        <v>235</v>
      </c>
      <c r="D129" s="162" t="s">
        <v>235</v>
      </c>
      <c r="E129" s="161" t="s">
        <v>369</v>
      </c>
      <c r="F129" s="162" t="s">
        <v>370</v>
      </c>
      <c r="G129" s="165">
        <v>376122.36</v>
      </c>
    </row>
    <row r="130" spans="3:7">
      <c r="C130" s="161" t="s">
        <v>235</v>
      </c>
      <c r="D130" s="162" t="s">
        <v>235</v>
      </c>
      <c r="E130" s="163" t="s">
        <v>443</v>
      </c>
      <c r="F130" s="164" t="s">
        <v>444</v>
      </c>
      <c r="G130" s="165">
        <v>-172000</v>
      </c>
    </row>
    <row r="131" spans="3:7">
      <c r="C131" s="161" t="s">
        <v>235</v>
      </c>
      <c r="D131" s="162" t="s">
        <v>235</v>
      </c>
      <c r="E131" s="163" t="s">
        <v>371</v>
      </c>
      <c r="F131" s="164" t="s">
        <v>372</v>
      </c>
      <c r="G131" s="166"/>
    </row>
    <row r="132" spans="3:7">
      <c r="C132" s="161" t="s">
        <v>235</v>
      </c>
      <c r="D132" s="162" t="s">
        <v>235</v>
      </c>
      <c r="E132" s="161" t="s">
        <v>373</v>
      </c>
      <c r="F132" s="162" t="s">
        <v>374</v>
      </c>
      <c r="G132" s="165">
        <v>-172000</v>
      </c>
    </row>
    <row r="133" spans="3:7">
      <c r="C133" s="161" t="s">
        <v>235</v>
      </c>
      <c r="D133" s="162" t="s">
        <v>235</v>
      </c>
      <c r="E133" s="167" t="s">
        <v>240</v>
      </c>
      <c r="F133" s="168" t="s">
        <v>241</v>
      </c>
      <c r="G133" s="165">
        <v>19180011.09</v>
      </c>
    </row>
    <row r="134" spans="3:7">
      <c r="C134" s="161" t="s">
        <v>235</v>
      </c>
      <c r="D134" s="162" t="s">
        <v>235</v>
      </c>
      <c r="E134" s="169" t="s">
        <v>242</v>
      </c>
      <c r="F134" s="170" t="s">
        <v>243</v>
      </c>
      <c r="G134" s="165">
        <v>19180011.09</v>
      </c>
    </row>
    <row r="136" spans="3:7">
      <c r="E136" s="173"/>
      <c r="G136" s="174"/>
    </row>
  </sheetData>
  <pageMargins left="0.75" right="0.75" top="1" bottom="1" header="0.5" footer="0.5"/>
  <pageSetup scale="75" fitToHeight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499984740745262"/>
    <pageSetUpPr fitToPage="1"/>
  </sheetPr>
  <dimension ref="A1:K46"/>
  <sheetViews>
    <sheetView zoomScale="80" zoomScaleNormal="80" zoomScaleSheetLayoutView="100" zoomScalePageLayoutView="84" workbookViewId="0">
      <pane xSplit="4" ySplit="9" topLeftCell="E10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.33203125" defaultRowHeight="14.4"/>
  <cols>
    <col min="1" max="1" width="13.44140625" style="5" customWidth="1"/>
    <col min="2" max="2" width="17.5546875" style="5" customWidth="1"/>
    <col min="3" max="3" width="11.109375" style="5" bestFit="1" customWidth="1"/>
    <col min="4" max="4" width="13.88671875" style="5" customWidth="1"/>
    <col min="5" max="5" width="14.33203125" style="5" customWidth="1"/>
    <col min="6" max="6" width="12.88671875" style="5" bestFit="1" customWidth="1"/>
    <col min="7" max="7" width="14.5546875" style="5" customWidth="1"/>
    <col min="8" max="8" width="12.88671875" style="5" bestFit="1" customWidth="1"/>
    <col min="9" max="9" width="14.33203125" style="5" customWidth="1"/>
    <col min="10" max="10" width="18.33203125" style="5" customWidth="1"/>
    <col min="11" max="11" width="12" style="5" bestFit="1" customWidth="1"/>
    <col min="12" max="16384" width="9.33203125" style="5"/>
  </cols>
  <sheetData>
    <row r="1" spans="1:11" s="421" customFormat="1">
      <c r="A1" s="421" t="s">
        <v>734</v>
      </c>
    </row>
    <row r="2" spans="1:11" s="421" customFormat="1">
      <c r="A2" s="421" t="s">
        <v>728</v>
      </c>
    </row>
    <row r="3" spans="1:11" s="421" customFormat="1"/>
    <row r="4" spans="1:11">
      <c r="A4" s="1" t="s">
        <v>0</v>
      </c>
      <c r="B4" s="2"/>
      <c r="C4" s="3"/>
      <c r="D4" s="3"/>
      <c r="E4" s="4"/>
      <c r="F4" s="3"/>
      <c r="G4" s="3"/>
    </row>
    <row r="5" spans="1:11">
      <c r="A5" s="1" t="s">
        <v>1</v>
      </c>
      <c r="B5" s="3"/>
      <c r="C5" s="3"/>
      <c r="D5" s="3"/>
      <c r="E5" s="6" t="s">
        <v>2</v>
      </c>
      <c r="F5" s="3"/>
      <c r="G5" s="3"/>
    </row>
    <row r="6" spans="1:11">
      <c r="A6" s="1" t="s">
        <v>3</v>
      </c>
      <c r="B6" s="3"/>
      <c r="C6" s="3"/>
      <c r="D6" s="3"/>
      <c r="E6" s="6" t="s">
        <v>4</v>
      </c>
      <c r="F6" s="3"/>
      <c r="G6" s="3"/>
    </row>
    <row r="7" spans="1:11">
      <c r="A7" s="1" t="s">
        <v>5</v>
      </c>
      <c r="B7" s="3"/>
      <c r="C7" s="3"/>
      <c r="D7" s="3"/>
      <c r="E7" s="6" t="s">
        <v>6</v>
      </c>
      <c r="F7" s="3"/>
      <c r="G7" s="3"/>
    </row>
    <row r="8" spans="1:11">
      <c r="A8" s="1" t="s">
        <v>7</v>
      </c>
      <c r="B8" s="3"/>
      <c r="C8" s="3"/>
      <c r="D8" s="3"/>
      <c r="E8" s="7" t="s">
        <v>8</v>
      </c>
      <c r="F8" s="7"/>
      <c r="G8" s="7"/>
      <c r="H8" s="7"/>
      <c r="I8" s="1"/>
    </row>
    <row r="9" spans="1:11">
      <c r="A9" s="1" t="s">
        <v>9</v>
      </c>
      <c r="B9" s="3"/>
      <c r="C9" s="3"/>
      <c r="D9" s="3"/>
      <c r="E9" s="8">
        <v>42165</v>
      </c>
      <c r="F9" s="3"/>
      <c r="G9" s="3"/>
    </row>
    <row r="13" spans="1:11" s="9" customFormat="1">
      <c r="C13" s="10" t="s">
        <v>10</v>
      </c>
      <c r="D13" s="11" t="s">
        <v>11</v>
      </c>
      <c r="E13" s="11" t="s">
        <v>12</v>
      </c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K13" s="11" t="s">
        <v>18</v>
      </c>
    </row>
    <row r="14" spans="1:11" ht="40.200000000000003">
      <c r="A14" s="12" t="s">
        <v>19</v>
      </c>
      <c r="B14" s="12" t="s">
        <v>20</v>
      </c>
      <c r="C14" s="18" t="s">
        <v>21</v>
      </c>
      <c r="D14" s="19" t="s">
        <v>22</v>
      </c>
      <c r="E14" s="18" t="s">
        <v>23</v>
      </c>
      <c r="F14" s="20" t="s">
        <v>24</v>
      </c>
      <c r="G14" s="21" t="s">
        <v>25</v>
      </c>
      <c r="H14" s="19" t="s">
        <v>26</v>
      </c>
      <c r="I14" s="18" t="s">
        <v>27</v>
      </c>
      <c r="J14" s="19" t="s">
        <v>28</v>
      </c>
      <c r="K14" s="18" t="s">
        <v>29</v>
      </c>
    </row>
    <row r="15" spans="1:11">
      <c r="A15" s="13">
        <v>2018</v>
      </c>
      <c r="B15" s="14" t="s">
        <v>37</v>
      </c>
      <c r="C15" s="27">
        <v>520753</v>
      </c>
      <c r="D15" s="15">
        <v>0.92980430100814637</v>
      </c>
      <c r="E15" s="27">
        <f>C15*D15</f>
        <v>484198.37916289526</v>
      </c>
      <c r="F15" s="16">
        <v>0.62145910260713888</v>
      </c>
      <c r="G15" s="17">
        <f>E15*F15</f>
        <v>300909.49019840406</v>
      </c>
      <c r="H15" s="30">
        <v>0.91669397441114298</v>
      </c>
      <c r="I15" s="17">
        <f>G15*H15</f>
        <v>275841.91650800587</v>
      </c>
      <c r="J15" s="15">
        <v>0.35328501561487241</v>
      </c>
      <c r="K15" s="17">
        <f>I15*J15</f>
        <v>97450.815780767181</v>
      </c>
    </row>
    <row r="16" spans="1:11">
      <c r="A16" s="13">
        <v>2018</v>
      </c>
      <c r="B16" s="14" t="s">
        <v>38</v>
      </c>
      <c r="C16" s="27">
        <v>429353</v>
      </c>
      <c r="D16" s="15">
        <v>0.9316600222318977</v>
      </c>
      <c r="E16" s="27">
        <f t="shared" ref="E16:E26" si="0">C16*D16</f>
        <v>400011.02552533196</v>
      </c>
      <c r="F16" s="16">
        <v>0.54812087983813063</v>
      </c>
      <c r="G16" s="17">
        <f t="shared" ref="G16:G17" si="1">E16*F16</f>
        <v>219254.39525589789</v>
      </c>
      <c r="H16" s="30">
        <v>0.93038143504934645</v>
      </c>
      <c r="I16" s="17">
        <f t="shared" ref="I16:I26" si="2">G16*H16</f>
        <v>203990.21889905891</v>
      </c>
      <c r="J16" s="15">
        <v>0.3353794642857143</v>
      </c>
      <c r="K16" s="17">
        <f t="shared" ref="K16:K26" si="3">I16*J16</f>
        <v>68414.130333891968</v>
      </c>
    </row>
    <row r="17" spans="1:11">
      <c r="A17" s="13">
        <v>2018</v>
      </c>
      <c r="B17" s="14" t="s">
        <v>39</v>
      </c>
      <c r="C17" s="27">
        <v>461183</v>
      </c>
      <c r="D17" s="15">
        <v>0.9300032024826006</v>
      </c>
      <c r="E17" s="27">
        <f t="shared" si="0"/>
        <v>428901.66693053319</v>
      </c>
      <c r="F17" s="16">
        <v>0.52652599977204884</v>
      </c>
      <c r="G17" s="17">
        <f t="shared" si="1"/>
        <v>225827.87898449728</v>
      </c>
      <c r="H17" s="30">
        <v>0.88615208890813046</v>
      </c>
      <c r="I17" s="17">
        <f t="shared" si="2"/>
        <v>200117.84669580476</v>
      </c>
      <c r="J17" s="15">
        <v>0.33779443254817987</v>
      </c>
      <c r="K17" s="17">
        <f t="shared" si="3"/>
        <v>67598.694467373018</v>
      </c>
    </row>
    <row r="18" spans="1:11">
      <c r="A18" s="13">
        <v>2018</v>
      </c>
      <c r="B18" s="14" t="s">
        <v>40</v>
      </c>
      <c r="C18" s="27">
        <v>449963</v>
      </c>
      <c r="D18" s="15">
        <v>0.93427771753737221</v>
      </c>
      <c r="E18" s="27">
        <f t="shared" si="0"/>
        <v>420390.40461626858</v>
      </c>
      <c r="F18" s="16">
        <v>0.56227091692747211</v>
      </c>
      <c r="G18" s="17">
        <f>E18*F18</f>
        <v>236373.29827110033</v>
      </c>
      <c r="H18" s="30">
        <v>0.88525508426359223</v>
      </c>
      <c r="I18" s="17">
        <f t="shared" si="2"/>
        <v>209250.66407864614</v>
      </c>
      <c r="J18" s="15">
        <v>0.38085226168708552</v>
      </c>
      <c r="K18" s="17">
        <f t="shared" si="3"/>
        <v>79693.588673876962</v>
      </c>
    </row>
    <row r="19" spans="1:11">
      <c r="A19" s="13">
        <v>2018</v>
      </c>
      <c r="B19" s="14" t="s">
        <v>41</v>
      </c>
      <c r="C19" s="27">
        <v>471293</v>
      </c>
      <c r="D19" s="15">
        <v>0.93406098286581529</v>
      </c>
      <c r="E19" s="27">
        <f t="shared" si="0"/>
        <v>440216.40279777866</v>
      </c>
      <c r="F19" s="16">
        <v>0.50045582428031699</v>
      </c>
      <c r="G19" s="17">
        <f t="shared" ref="G19:G26" si="4">E19*F19</f>
        <v>220308.86272387835</v>
      </c>
      <c r="H19" s="30">
        <v>0.74478643042271186</v>
      </c>
      <c r="I19" s="17">
        <f t="shared" si="2"/>
        <v>164083.0514586046</v>
      </c>
      <c r="J19" s="15">
        <v>0.34435101363484377</v>
      </c>
      <c r="K19" s="17">
        <f t="shared" si="3"/>
        <v>56502.165090068724</v>
      </c>
    </row>
    <row r="20" spans="1:11">
      <c r="A20" s="13">
        <v>2018</v>
      </c>
      <c r="B20" s="14" t="s">
        <v>30</v>
      </c>
      <c r="C20" s="27">
        <v>468256</v>
      </c>
      <c r="D20" s="15">
        <v>0.9312339074402658</v>
      </c>
      <c r="E20" s="27">
        <f t="shared" si="0"/>
        <v>436055.8645623491</v>
      </c>
      <c r="F20" s="16">
        <v>0.54727266215393433</v>
      </c>
      <c r="G20" s="17">
        <f t="shared" si="4"/>
        <v>238641.45384687223</v>
      </c>
      <c r="H20" s="30">
        <v>0.93679921118993392</v>
      </c>
      <c r="I20" s="17">
        <f t="shared" si="2"/>
        <v>223559.12572096894</v>
      </c>
      <c r="J20" s="15">
        <v>0.34944113263785392</v>
      </c>
      <c r="K20" s="17">
        <f t="shared" si="3"/>
        <v>78120.754103463769</v>
      </c>
    </row>
    <row r="21" spans="1:11">
      <c r="A21" s="13">
        <v>2018</v>
      </c>
      <c r="B21" s="14" t="s">
        <v>31</v>
      </c>
      <c r="C21" s="27">
        <v>523602</v>
      </c>
      <c r="D21" s="15">
        <v>0.93048963035351417</v>
      </c>
      <c r="E21" s="27">
        <f t="shared" si="0"/>
        <v>487206.23143236071</v>
      </c>
      <c r="F21" s="16">
        <v>0.55420338538030833</v>
      </c>
      <c r="G21" s="17">
        <f t="shared" si="4"/>
        <v>270011.34283819632</v>
      </c>
      <c r="H21" s="30">
        <v>0.89975747776879544</v>
      </c>
      <c r="I21" s="17">
        <f t="shared" si="2"/>
        <v>242944.72480106103</v>
      </c>
      <c r="J21" s="15">
        <v>0.34916734574479197</v>
      </c>
      <c r="K21" s="17">
        <f t="shared" si="3"/>
        <v>84828.364721485414</v>
      </c>
    </row>
    <row r="22" spans="1:11">
      <c r="A22" s="13">
        <v>2018</v>
      </c>
      <c r="B22" s="14" t="s">
        <v>32</v>
      </c>
      <c r="C22" s="27">
        <v>559052</v>
      </c>
      <c r="D22" s="15">
        <v>0.93293713687148105</v>
      </c>
      <c r="E22" s="27">
        <f t="shared" si="0"/>
        <v>521560.37224227522</v>
      </c>
      <c r="F22" s="16">
        <v>0.54128865083172217</v>
      </c>
      <c r="G22" s="17">
        <f t="shared" si="4"/>
        <v>282314.71021831193</v>
      </c>
      <c r="H22" s="30">
        <v>0.90080185137885926</v>
      </c>
      <c r="I22" s="17">
        <f t="shared" si="2"/>
        <v>254309.61363614156</v>
      </c>
      <c r="J22" s="15">
        <v>0.37946633787145195</v>
      </c>
      <c r="K22" s="17">
        <f t="shared" si="3"/>
        <v>96501.937772010497</v>
      </c>
    </row>
    <row r="23" spans="1:11">
      <c r="A23" s="13">
        <v>2018</v>
      </c>
      <c r="B23" s="14" t="s">
        <v>33</v>
      </c>
      <c r="C23" s="27">
        <v>545059</v>
      </c>
      <c r="D23" s="15">
        <v>0.933153517071314</v>
      </c>
      <c r="E23" s="27">
        <f t="shared" si="0"/>
        <v>508623.72286137333</v>
      </c>
      <c r="F23" s="16">
        <v>0.55371749207123688</v>
      </c>
      <c r="G23" s="17">
        <f t="shared" si="4"/>
        <v>281633.85223073547</v>
      </c>
      <c r="H23" s="30">
        <v>0.89729689719468053</v>
      </c>
      <c r="I23" s="17">
        <f t="shared" si="2"/>
        <v>252709.1817516241</v>
      </c>
      <c r="J23" s="15">
        <v>0.33890868238187083</v>
      </c>
      <c r="K23" s="17">
        <f t="shared" si="3"/>
        <v>85645.335813243641</v>
      </c>
    </row>
    <row r="24" spans="1:11">
      <c r="A24" s="13">
        <v>2018</v>
      </c>
      <c r="B24" s="14" t="s">
        <v>34</v>
      </c>
      <c r="C24" s="27">
        <v>587182</v>
      </c>
      <c r="D24" s="15">
        <v>0.93308761496687476</v>
      </c>
      <c r="E24" s="27">
        <f t="shared" si="0"/>
        <v>547892.25193147943</v>
      </c>
      <c r="F24" s="16">
        <v>0.56414888100199911</v>
      </c>
      <c r="G24" s="17">
        <f t="shared" si="4"/>
        <v>309092.8008368095</v>
      </c>
      <c r="H24" s="30">
        <v>0.901587974179615</v>
      </c>
      <c r="I24" s="17">
        <f t="shared" si="2"/>
        <v>278674.35213996231</v>
      </c>
      <c r="J24" s="15">
        <v>0.36813499192686422</v>
      </c>
      <c r="K24" s="17">
        <f t="shared" si="3"/>
        <v>102589.78037526914</v>
      </c>
    </row>
    <row r="25" spans="1:11">
      <c r="A25" s="13">
        <v>2018</v>
      </c>
      <c r="B25" s="14" t="s">
        <v>35</v>
      </c>
      <c r="C25" s="27">
        <v>561838</v>
      </c>
      <c r="D25" s="15">
        <v>0.93309269273325124</v>
      </c>
      <c r="E25" s="27">
        <f t="shared" si="0"/>
        <v>524246.93229986442</v>
      </c>
      <c r="F25" s="16">
        <v>0.55357459734240766</v>
      </c>
      <c r="G25" s="17">
        <f t="shared" si="4"/>
        <v>290209.78445588989</v>
      </c>
      <c r="H25" s="30">
        <v>0.86684517187411614</v>
      </c>
      <c r="I25" s="17">
        <f t="shared" si="2"/>
        <v>251566.95048621608</v>
      </c>
      <c r="J25" s="15">
        <v>0.30785227336996479</v>
      </c>
      <c r="K25" s="17">
        <f t="shared" si="3"/>
        <v>77445.457611930993</v>
      </c>
    </row>
    <row r="26" spans="1:11">
      <c r="A26" s="13">
        <v>2018</v>
      </c>
      <c r="B26" s="14" t="s">
        <v>36</v>
      </c>
      <c r="C26" s="27">
        <v>573573</v>
      </c>
      <c r="D26" s="15">
        <v>0.91352597501876776</v>
      </c>
      <c r="E26" s="27">
        <f t="shared" si="0"/>
        <v>523973.83406943968</v>
      </c>
      <c r="F26" s="16">
        <v>0.53759174393874143</v>
      </c>
      <c r="G26" s="17">
        <f t="shared" si="4"/>
        <v>281684.00723565882</v>
      </c>
      <c r="H26" s="30">
        <v>0.61159577445081847</v>
      </c>
      <c r="I26" s="17">
        <f t="shared" si="2"/>
        <v>172276.74855570271</v>
      </c>
      <c r="J26" s="15">
        <v>0.38269190073380116</v>
      </c>
      <c r="K26" s="17">
        <f t="shared" si="3"/>
        <v>65928.916357021008</v>
      </c>
    </row>
    <row r="27" spans="1:11">
      <c r="A27" s="28" t="s">
        <v>42</v>
      </c>
      <c r="B27" s="29"/>
      <c r="C27" s="22">
        <f>SUM(C15:C26)</f>
        <v>6151107</v>
      </c>
      <c r="D27" s="23">
        <f>E27/C27</f>
        <v>0.93044668031818478</v>
      </c>
      <c r="E27" s="22">
        <f t="shared" ref="E27:G27" si="5">SUM(E15:E26)</f>
        <v>5723277.0884319488</v>
      </c>
      <c r="F27" s="23">
        <f>G27/E27</f>
        <v>0.55147808298077661</v>
      </c>
      <c r="G27" s="22">
        <f t="shared" si="5"/>
        <v>3156261.8770962521</v>
      </c>
      <c r="H27" s="23">
        <f>I27/G27</f>
        <v>0.86473318786930464</v>
      </c>
      <c r="I27" s="22">
        <f>SUM(I15:I26)</f>
        <v>2729324.3947317973</v>
      </c>
      <c r="J27" s="23">
        <f>K27/I27</f>
        <v>0.35199917714244788</v>
      </c>
      <c r="K27" s="22">
        <f>SUM(K15:K26)</f>
        <v>960719.94110040227</v>
      </c>
    </row>
    <row r="28" spans="1:11">
      <c r="A28" s="24"/>
      <c r="B28" s="24"/>
      <c r="C28" s="25"/>
      <c r="D28" s="26"/>
      <c r="E28" s="25"/>
      <c r="F28" s="26"/>
      <c r="G28" s="25"/>
      <c r="H28" s="26"/>
      <c r="I28" s="25"/>
      <c r="J28" s="26"/>
      <c r="K28" s="25"/>
    </row>
    <row r="29" spans="1:11" s="32" customForma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s="32" customFormat="1">
      <c r="A30" s="31"/>
      <c r="B30" s="31"/>
      <c r="C30" s="36"/>
      <c r="D30" s="36"/>
      <c r="E30" s="36"/>
      <c r="F30" s="36"/>
      <c r="G30" s="36"/>
      <c r="H30" s="36"/>
      <c r="I30" s="36"/>
      <c r="J30" s="36"/>
      <c r="K30" s="36"/>
    </row>
    <row r="31" spans="1:11" s="32" customFormat="1">
      <c r="A31" s="13"/>
      <c r="B31" s="14"/>
      <c r="C31" s="37"/>
      <c r="D31" s="38"/>
      <c r="E31" s="37"/>
      <c r="F31" s="39"/>
      <c r="G31" s="40"/>
      <c r="H31" s="41"/>
      <c r="I31" s="40"/>
      <c r="J31" s="38"/>
      <c r="K31" s="40"/>
    </row>
    <row r="32" spans="1:11" s="32" customFormat="1">
      <c r="A32" s="13"/>
      <c r="B32" s="14"/>
      <c r="C32" s="37"/>
      <c r="D32" s="38"/>
      <c r="E32" s="37"/>
      <c r="F32" s="39"/>
      <c r="G32" s="40"/>
      <c r="H32" s="41"/>
      <c r="I32" s="40"/>
      <c r="J32" s="38"/>
      <c r="K32" s="40"/>
    </row>
    <row r="33" spans="1:11" s="32" customFormat="1">
      <c r="A33" s="13"/>
      <c r="B33" s="14"/>
      <c r="C33" s="37"/>
      <c r="D33" s="38"/>
      <c r="E33" s="37"/>
      <c r="F33" s="39"/>
      <c r="G33" s="40"/>
      <c r="H33" s="41"/>
      <c r="I33" s="40"/>
      <c r="J33" s="38"/>
      <c r="K33" s="40"/>
    </row>
    <row r="34" spans="1:11" s="32" customFormat="1">
      <c r="A34" s="13"/>
      <c r="B34" s="14"/>
      <c r="C34" s="37"/>
      <c r="D34" s="38"/>
      <c r="E34" s="37"/>
      <c r="F34" s="39"/>
      <c r="G34" s="40"/>
      <c r="H34" s="41"/>
      <c r="I34" s="42"/>
      <c r="J34" s="38"/>
      <c r="K34" s="40"/>
    </row>
    <row r="35" spans="1:11" s="32" customFormat="1">
      <c r="A35" s="13"/>
      <c r="B35" s="14"/>
      <c r="C35" s="37"/>
      <c r="D35" s="38"/>
      <c r="E35" s="37"/>
      <c r="F35" s="39"/>
      <c r="G35" s="40"/>
      <c r="H35" s="41"/>
      <c r="I35" s="42"/>
      <c r="J35" s="38"/>
      <c r="K35" s="40"/>
    </row>
    <row r="36" spans="1:11" s="32" customFormat="1">
      <c r="A36" s="13"/>
      <c r="B36" s="14"/>
      <c r="C36" s="37"/>
      <c r="D36" s="38"/>
      <c r="E36" s="37"/>
      <c r="F36" s="39"/>
      <c r="G36" s="40"/>
      <c r="H36" s="41"/>
      <c r="I36" s="42"/>
      <c r="J36" s="38"/>
      <c r="K36" s="40"/>
    </row>
    <row r="37" spans="1:11" s="32" customFormat="1">
      <c r="A37" s="13"/>
      <c r="B37" s="14"/>
      <c r="C37" s="37"/>
      <c r="D37" s="38"/>
      <c r="E37" s="37"/>
      <c r="F37" s="39"/>
      <c r="G37" s="40"/>
      <c r="H37" s="41"/>
      <c r="I37" s="42"/>
      <c r="J37" s="38"/>
      <c r="K37" s="40"/>
    </row>
    <row r="38" spans="1:11" s="32" customFormat="1">
      <c r="A38" s="13"/>
      <c r="B38" s="14"/>
      <c r="C38" s="37"/>
      <c r="D38" s="38"/>
      <c r="E38" s="37"/>
      <c r="F38" s="39"/>
      <c r="G38" s="40"/>
      <c r="H38" s="41"/>
      <c r="I38" s="42"/>
      <c r="J38" s="38"/>
      <c r="K38" s="40"/>
    </row>
    <row r="39" spans="1:11" s="32" customFormat="1">
      <c r="A39" s="13"/>
      <c r="B39" s="14"/>
      <c r="C39" s="37"/>
      <c r="D39" s="38"/>
      <c r="E39" s="37"/>
      <c r="F39" s="39"/>
      <c r="G39" s="40"/>
      <c r="H39" s="41"/>
      <c r="I39" s="42"/>
      <c r="J39" s="38"/>
      <c r="K39" s="40"/>
    </row>
    <row r="40" spans="1:11" s="32" customFormat="1">
      <c r="A40" s="13"/>
      <c r="B40" s="14"/>
      <c r="C40" s="37"/>
      <c r="D40" s="38"/>
      <c r="E40" s="37"/>
      <c r="F40" s="39"/>
      <c r="G40" s="40"/>
      <c r="H40" s="41"/>
      <c r="I40" s="42"/>
      <c r="J40" s="38"/>
      <c r="K40" s="40"/>
    </row>
    <row r="41" spans="1:11" s="32" customFormat="1">
      <c r="A41" s="13"/>
      <c r="B41" s="14"/>
      <c r="C41" s="37"/>
      <c r="D41" s="38"/>
      <c r="E41" s="37"/>
      <c r="F41" s="39"/>
      <c r="G41" s="40"/>
      <c r="H41" s="41"/>
      <c r="I41" s="42"/>
      <c r="J41" s="38"/>
      <c r="K41" s="40"/>
    </row>
    <row r="42" spans="1:11" s="32" customFormat="1">
      <c r="A42" s="13"/>
      <c r="B42" s="14"/>
      <c r="C42" s="37"/>
      <c r="D42" s="38"/>
      <c r="E42" s="37"/>
      <c r="F42" s="39"/>
      <c r="G42" s="40"/>
      <c r="H42" s="41"/>
      <c r="I42" s="42"/>
      <c r="J42" s="38"/>
      <c r="K42" s="40"/>
    </row>
    <row r="43" spans="1:11" s="32" customFormat="1">
      <c r="A43" s="33"/>
      <c r="B43" s="33"/>
      <c r="C43" s="34"/>
      <c r="D43" s="35"/>
      <c r="E43" s="34"/>
      <c r="F43" s="35"/>
      <c r="G43" s="34"/>
      <c r="H43" s="35"/>
      <c r="I43" s="34"/>
      <c r="J43" s="35"/>
      <c r="K43" s="34"/>
    </row>
    <row r="44" spans="1:11" s="32" customFormat="1" ht="409.6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s="32" customFormat="1" ht="409.6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s="32" customFormat="1">
      <c r="A46" s="43"/>
      <c r="B46" s="33"/>
      <c r="C46" s="33"/>
      <c r="D46" s="33"/>
      <c r="E46" s="33"/>
      <c r="F46" s="33"/>
      <c r="G46" s="33"/>
      <c r="H46" s="33"/>
      <c r="I46" s="33"/>
      <c r="J46" s="33"/>
      <c r="K46" s="33"/>
    </row>
  </sheetData>
  <pageMargins left="0.25" right="0.25" top="0.5" bottom="0.5" header="0.25" footer="0.25"/>
  <pageSetup scale="83" orientation="landscape" r:id="rId1"/>
  <rowBreaks count="1" manualBreakCount="1">
    <brk id="1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/>
    <pageSetUpPr fitToPage="1"/>
  </sheetPr>
  <dimension ref="A1:Y17"/>
  <sheetViews>
    <sheetView zoomScale="80" zoomScaleNormal="80" workbookViewId="0">
      <pane xSplit="2" ySplit="5" topLeftCell="C6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.109375" defaultRowHeight="13.2"/>
  <cols>
    <col min="1" max="1" width="7.109375" style="329" customWidth="1"/>
    <col min="2" max="2" width="7" style="44" bestFit="1" customWidth="1"/>
    <col min="3" max="3" width="10.5546875" style="44" bestFit="1" customWidth="1"/>
    <col min="4" max="4" width="9.5546875" style="44" bestFit="1" customWidth="1"/>
    <col min="5" max="7" width="9.33203125" style="44" customWidth="1"/>
    <col min="8" max="8" width="11" style="44" customWidth="1"/>
    <col min="9" max="9" width="4.6640625" style="44" customWidth="1"/>
    <col min="10" max="14" width="7.33203125" style="44" customWidth="1"/>
    <col min="15" max="15" width="11.88671875" style="44" bestFit="1" customWidth="1"/>
    <col min="16" max="16" width="4.44140625" style="44" customWidth="1"/>
    <col min="17" max="22" width="10.88671875" style="44" customWidth="1"/>
    <col min="23" max="23" width="9.109375" style="44"/>
    <col min="24" max="24" width="10.5546875" style="44" bestFit="1" customWidth="1"/>
    <col min="25" max="16384" width="9.109375" style="44"/>
  </cols>
  <sheetData>
    <row r="1" spans="1:25" s="329" customFormat="1">
      <c r="A1" s="329" t="s">
        <v>735</v>
      </c>
    </row>
    <row r="2" spans="1:25" s="329" customFormat="1">
      <c r="A2" s="329" t="s">
        <v>728</v>
      </c>
    </row>
    <row r="3" spans="1:25" s="329" customFormat="1"/>
    <row r="4" spans="1:25">
      <c r="C4" s="413" t="s">
        <v>183</v>
      </c>
      <c r="D4" s="413"/>
      <c r="E4" s="413"/>
      <c r="F4" s="413"/>
      <c r="G4" s="413"/>
      <c r="H4" s="413"/>
      <c r="J4" s="413" t="s">
        <v>184</v>
      </c>
      <c r="K4" s="413"/>
      <c r="L4" s="413"/>
      <c r="M4" s="413"/>
      <c r="N4" s="413"/>
      <c r="O4" s="413"/>
      <c r="Q4" s="414" t="s">
        <v>185</v>
      </c>
      <c r="R4" s="414"/>
      <c r="S4" s="414"/>
      <c r="T4" s="414"/>
      <c r="U4" s="414"/>
      <c r="V4" s="414"/>
    </row>
    <row r="5" spans="1:25" ht="27" thickBot="1">
      <c r="A5" s="326" t="s">
        <v>19</v>
      </c>
      <c r="B5" s="326" t="s">
        <v>20</v>
      </c>
      <c r="C5" s="327" t="s">
        <v>186</v>
      </c>
      <c r="D5" s="327" t="s">
        <v>187</v>
      </c>
      <c r="E5" s="327" t="s">
        <v>188</v>
      </c>
      <c r="F5" s="327" t="s">
        <v>189</v>
      </c>
      <c r="G5" s="327" t="s">
        <v>190</v>
      </c>
      <c r="H5" s="327" t="s">
        <v>191</v>
      </c>
      <c r="J5" s="327" t="s">
        <v>192</v>
      </c>
      <c r="K5" s="327" t="s">
        <v>193</v>
      </c>
      <c r="L5" s="327" t="s">
        <v>194</v>
      </c>
      <c r="M5" s="327" t="s">
        <v>195</v>
      </c>
      <c r="N5" s="327" t="s">
        <v>196</v>
      </c>
      <c r="O5" s="327" t="s">
        <v>197</v>
      </c>
      <c r="P5" s="48"/>
      <c r="Q5" s="327" t="s">
        <v>192</v>
      </c>
      <c r="R5" s="327" t="s">
        <v>193</v>
      </c>
      <c r="S5" s="327" t="s">
        <v>194</v>
      </c>
      <c r="T5" s="327" t="s">
        <v>195</v>
      </c>
      <c r="U5" s="327" t="s">
        <v>196</v>
      </c>
      <c r="V5" s="327" t="s">
        <v>198</v>
      </c>
      <c r="W5" s="328" t="s">
        <v>199</v>
      </c>
    </row>
    <row r="6" spans="1:25">
      <c r="A6" s="340">
        <v>2018</v>
      </c>
      <c r="B6" s="331">
        <v>1</v>
      </c>
      <c r="C6" s="332">
        <v>1134.0194871159288</v>
      </c>
      <c r="D6" s="332">
        <v>722.51392441177438</v>
      </c>
      <c r="E6" s="332">
        <v>1358.433659145971</v>
      </c>
      <c r="F6" s="332">
        <v>721.93450358018174</v>
      </c>
      <c r="G6" s="332">
        <v>1241.4693611394337</v>
      </c>
      <c r="H6" s="323">
        <v>5178.37093539329</v>
      </c>
      <c r="I6" s="333"/>
      <c r="J6" s="332">
        <v>177.27965870341509</v>
      </c>
      <c r="K6" s="332">
        <v>127.98251698694393</v>
      </c>
      <c r="L6" s="332">
        <v>161.06352283540997</v>
      </c>
      <c r="M6" s="332">
        <v>167.4633263065692</v>
      </c>
      <c r="N6" s="332">
        <v>192.22302882786678</v>
      </c>
      <c r="O6" s="323">
        <v>826.01205366020497</v>
      </c>
      <c r="P6" s="333"/>
      <c r="Q6" s="332">
        <v>1311.2991458193439</v>
      </c>
      <c r="R6" s="332">
        <v>850.49644139871828</v>
      </c>
      <c r="S6" s="332">
        <v>1519.4971819813809</v>
      </c>
      <c r="T6" s="332">
        <v>889.39782988675097</v>
      </c>
      <c r="U6" s="332">
        <v>1433.6923899673004</v>
      </c>
      <c r="V6" s="320">
        <v>6004.3829890534953</v>
      </c>
      <c r="W6" s="329"/>
      <c r="X6" s="47"/>
      <c r="Y6" s="46"/>
    </row>
    <row r="7" spans="1:25">
      <c r="A7" s="341">
        <v>2018</v>
      </c>
      <c r="B7" s="334">
        <v>2</v>
      </c>
      <c r="C7" s="335">
        <v>1196.1916381714655</v>
      </c>
      <c r="D7" s="335">
        <v>815.91820412489767</v>
      </c>
      <c r="E7" s="335">
        <v>1352.6553513657834</v>
      </c>
      <c r="F7" s="335">
        <v>694.86029904741861</v>
      </c>
      <c r="G7" s="335">
        <v>1133.3439053551247</v>
      </c>
      <c r="H7" s="324">
        <v>5192.9693980646898</v>
      </c>
      <c r="I7" s="336"/>
      <c r="J7" s="335">
        <v>168.9151193657199</v>
      </c>
      <c r="K7" s="335">
        <v>109.86826741258922</v>
      </c>
      <c r="L7" s="335">
        <v>206.80043808817246</v>
      </c>
      <c r="M7" s="335">
        <v>151.73654574042891</v>
      </c>
      <c r="N7" s="335">
        <v>202.38336103623456</v>
      </c>
      <c r="O7" s="324">
        <v>839.70373164314503</v>
      </c>
      <c r="P7" s="336"/>
      <c r="Q7" s="335">
        <v>1365.1067575371853</v>
      </c>
      <c r="R7" s="335">
        <v>925.78647153748693</v>
      </c>
      <c r="S7" s="335">
        <v>1559.455789453956</v>
      </c>
      <c r="T7" s="335">
        <v>846.59684478784754</v>
      </c>
      <c r="U7" s="335">
        <v>1335.7272663913593</v>
      </c>
      <c r="V7" s="321">
        <v>6032.673129707835</v>
      </c>
      <c r="W7" s="329"/>
      <c r="X7" s="47"/>
      <c r="Y7" s="46"/>
    </row>
    <row r="8" spans="1:25">
      <c r="A8" s="341">
        <v>2018</v>
      </c>
      <c r="B8" s="334">
        <v>3</v>
      </c>
      <c r="C8" s="335">
        <v>1147.822548133498</v>
      </c>
      <c r="D8" s="335">
        <v>768.93108134288309</v>
      </c>
      <c r="E8" s="335">
        <v>1407.086224931305</v>
      </c>
      <c r="F8" s="335">
        <v>659.26238207457254</v>
      </c>
      <c r="G8" s="335">
        <v>1225.2669678011014</v>
      </c>
      <c r="H8" s="324">
        <v>5208.36920428336</v>
      </c>
      <c r="I8" s="336"/>
      <c r="J8" s="335">
        <v>173.80763837034667</v>
      </c>
      <c r="K8" s="335">
        <v>116.91997249702628</v>
      </c>
      <c r="L8" s="335">
        <v>236.31208359668301</v>
      </c>
      <c r="M8" s="335">
        <v>137.57369635125872</v>
      </c>
      <c r="N8" s="335">
        <v>182.02901317146339</v>
      </c>
      <c r="O8" s="324">
        <v>846.64240398677805</v>
      </c>
      <c r="P8" s="336"/>
      <c r="Q8" s="335">
        <v>1321.6301865038447</v>
      </c>
      <c r="R8" s="335">
        <v>885.85105383990935</v>
      </c>
      <c r="S8" s="335">
        <v>1643.3983085279879</v>
      </c>
      <c r="T8" s="335">
        <v>796.83607842583126</v>
      </c>
      <c r="U8" s="335">
        <v>1407.2959809725648</v>
      </c>
      <c r="V8" s="321">
        <v>6055.0116082701379</v>
      </c>
      <c r="W8" s="329"/>
      <c r="X8" s="47"/>
      <c r="Y8" s="46"/>
    </row>
    <row r="9" spans="1:25">
      <c r="A9" s="341">
        <v>2018</v>
      </c>
      <c r="B9" s="334">
        <v>4</v>
      </c>
      <c r="C9" s="335">
        <v>1144.6873006288972</v>
      </c>
      <c r="D9" s="335">
        <v>684.78247558155215</v>
      </c>
      <c r="E9" s="335">
        <v>1601.1463493488495</v>
      </c>
      <c r="F9" s="335">
        <v>909.76222341199536</v>
      </c>
      <c r="G9" s="335">
        <v>885.71832004246551</v>
      </c>
      <c r="H9" s="324">
        <v>5226.0966690137593</v>
      </c>
      <c r="I9" s="336"/>
      <c r="J9" s="335">
        <v>222.2134557140746</v>
      </c>
      <c r="K9" s="335">
        <v>124.17278823888363</v>
      </c>
      <c r="L9" s="335">
        <v>200.4346972233117</v>
      </c>
      <c r="M9" s="335">
        <v>141.2433601387277</v>
      </c>
      <c r="N9" s="335">
        <v>163.85669264939833</v>
      </c>
      <c r="O9" s="324">
        <v>851.92099396439585</v>
      </c>
      <c r="P9" s="336"/>
      <c r="Q9" s="335">
        <v>1366.9007563429718</v>
      </c>
      <c r="R9" s="335">
        <v>808.95526382043579</v>
      </c>
      <c r="S9" s="335">
        <v>1801.5810465721613</v>
      </c>
      <c r="T9" s="335">
        <v>1051.005583550723</v>
      </c>
      <c r="U9" s="335">
        <v>1049.5750126918638</v>
      </c>
      <c r="V9" s="321">
        <v>6078.0176629781554</v>
      </c>
      <c r="W9" s="329"/>
      <c r="X9" s="47"/>
      <c r="Y9" s="46"/>
    </row>
    <row r="10" spans="1:25">
      <c r="A10" s="341">
        <v>2018</v>
      </c>
      <c r="B10" s="334">
        <v>5</v>
      </c>
      <c r="C10" s="335">
        <v>1157.0211944688176</v>
      </c>
      <c r="D10" s="335">
        <v>635.28469540926642</v>
      </c>
      <c r="E10" s="335">
        <v>1284.1681243451756</v>
      </c>
      <c r="F10" s="335">
        <v>1039.1019155906517</v>
      </c>
      <c r="G10" s="335">
        <v>1129.1435422201689</v>
      </c>
      <c r="H10" s="324">
        <v>5244.7194720340794</v>
      </c>
      <c r="I10" s="336"/>
      <c r="J10" s="335">
        <v>198.56802754370753</v>
      </c>
      <c r="K10" s="335">
        <v>115.10699762829306</v>
      </c>
      <c r="L10" s="335">
        <v>210.04622483976954</v>
      </c>
      <c r="M10" s="335">
        <v>161.60231547595464</v>
      </c>
      <c r="N10" s="335">
        <v>177.53594040840429</v>
      </c>
      <c r="O10" s="324">
        <v>862.85950589612889</v>
      </c>
      <c r="P10" s="336"/>
      <c r="Q10" s="335">
        <v>1355.5892220125252</v>
      </c>
      <c r="R10" s="335">
        <v>750.39169303755943</v>
      </c>
      <c r="S10" s="335">
        <v>1494.2143491849451</v>
      </c>
      <c r="T10" s="335">
        <v>1200.7042310666063</v>
      </c>
      <c r="U10" s="335">
        <v>1306.6794826285732</v>
      </c>
      <c r="V10" s="321">
        <v>6107.5789779302086</v>
      </c>
      <c r="W10" s="329"/>
      <c r="X10" s="47"/>
      <c r="Y10" s="46"/>
    </row>
    <row r="11" spans="1:25">
      <c r="A11" s="341">
        <v>2018</v>
      </c>
      <c r="B11" s="334">
        <v>6</v>
      </c>
      <c r="C11" s="335">
        <v>1103.3203751700457</v>
      </c>
      <c r="D11" s="335">
        <v>743.98441090253755</v>
      </c>
      <c r="E11" s="335">
        <v>1458.9836513717364</v>
      </c>
      <c r="F11" s="335">
        <v>817.84258570615975</v>
      </c>
      <c r="G11" s="335">
        <v>1139.5788944916303</v>
      </c>
      <c r="H11" s="324">
        <v>5263.7099176421098</v>
      </c>
      <c r="I11" s="336"/>
      <c r="J11" s="335">
        <v>213.64265360991982</v>
      </c>
      <c r="K11" s="335">
        <v>136.34739447478239</v>
      </c>
      <c r="L11" s="335">
        <v>211.83903118431058</v>
      </c>
      <c r="M11" s="335">
        <v>140.57073326631985</v>
      </c>
      <c r="N11" s="335">
        <v>171.04251805155042</v>
      </c>
      <c r="O11" s="324">
        <v>873.44233058688314</v>
      </c>
      <c r="P11" s="336"/>
      <c r="Q11" s="335">
        <v>1316.9630287799655</v>
      </c>
      <c r="R11" s="335">
        <v>880.33180537731994</v>
      </c>
      <c r="S11" s="335">
        <v>1670.8226825560471</v>
      </c>
      <c r="T11" s="335">
        <v>958.4133189724796</v>
      </c>
      <c r="U11" s="335">
        <v>1310.6214125431807</v>
      </c>
      <c r="V11" s="321">
        <v>6137.1522482289929</v>
      </c>
      <c r="W11" s="329"/>
      <c r="X11" s="47"/>
      <c r="Y11" s="46"/>
    </row>
    <row r="12" spans="1:25">
      <c r="A12" s="341">
        <v>2018</v>
      </c>
      <c r="B12" s="334">
        <v>7</v>
      </c>
      <c r="C12" s="335">
        <v>1210.7639373262871</v>
      </c>
      <c r="D12" s="335">
        <v>689.66532413533821</v>
      </c>
      <c r="E12" s="335">
        <v>1306.0436478313463</v>
      </c>
      <c r="F12" s="335">
        <v>789.63356470988265</v>
      </c>
      <c r="G12" s="335">
        <v>1286.5589737579558</v>
      </c>
      <c r="H12" s="324">
        <v>5282.6654477608099</v>
      </c>
      <c r="I12" s="336"/>
      <c r="J12" s="335">
        <v>202.57199818386135</v>
      </c>
      <c r="K12" s="335">
        <v>153.25583431288405</v>
      </c>
      <c r="L12" s="335">
        <v>200.27966451574051</v>
      </c>
      <c r="M12" s="335">
        <v>142.07776797458231</v>
      </c>
      <c r="N12" s="335">
        <v>189.74340989833578</v>
      </c>
      <c r="O12" s="324">
        <v>887.92867488540401</v>
      </c>
      <c r="P12" s="336"/>
      <c r="Q12" s="335">
        <v>1413.3359355101484</v>
      </c>
      <c r="R12" s="335">
        <v>842.92115844822229</v>
      </c>
      <c r="S12" s="335">
        <v>1506.3233123470868</v>
      </c>
      <c r="T12" s="335">
        <v>931.71133268446499</v>
      </c>
      <c r="U12" s="335">
        <v>1476.3023836562916</v>
      </c>
      <c r="V12" s="321">
        <v>6170.5941226462137</v>
      </c>
      <c r="W12" s="329"/>
      <c r="Y12" s="46"/>
    </row>
    <row r="13" spans="1:25">
      <c r="A13" s="341">
        <v>2018</v>
      </c>
      <c r="B13" s="334">
        <v>8</v>
      </c>
      <c r="C13" s="335">
        <v>1198.5962063980196</v>
      </c>
      <c r="D13" s="335">
        <v>828.3481959721945</v>
      </c>
      <c r="E13" s="335">
        <v>1490.1256558692924</v>
      </c>
      <c r="F13" s="335">
        <v>788.39256628581984</v>
      </c>
      <c r="G13" s="335">
        <v>994.28082518071415</v>
      </c>
      <c r="H13" s="324">
        <v>5299.7434497060403</v>
      </c>
      <c r="I13" s="336"/>
      <c r="J13" s="335">
        <v>180.57883216525136</v>
      </c>
      <c r="K13" s="335">
        <v>165.82160652103869</v>
      </c>
      <c r="L13" s="335">
        <v>194.0838844736052</v>
      </c>
      <c r="M13" s="335">
        <v>132.54337459000223</v>
      </c>
      <c r="N13" s="335">
        <v>232.0307951132215</v>
      </c>
      <c r="O13" s="324">
        <v>905.058492863119</v>
      </c>
      <c r="P13" s="336"/>
      <c r="Q13" s="335">
        <v>1379.1750385632708</v>
      </c>
      <c r="R13" s="335">
        <v>994.16980249323319</v>
      </c>
      <c r="S13" s="335">
        <v>1684.2095403428975</v>
      </c>
      <c r="T13" s="335">
        <v>920.9359408758221</v>
      </c>
      <c r="U13" s="335">
        <v>1226.3116202939357</v>
      </c>
      <c r="V13" s="321">
        <v>6204.8019425691591</v>
      </c>
      <c r="W13" s="329"/>
      <c r="Y13" s="46"/>
    </row>
    <row r="14" spans="1:25">
      <c r="A14" s="341">
        <v>2018</v>
      </c>
      <c r="B14" s="334">
        <v>9</v>
      </c>
      <c r="C14" s="335">
        <v>1048.412752171196</v>
      </c>
      <c r="D14" s="335">
        <v>763.21181208012104</v>
      </c>
      <c r="E14" s="335">
        <v>1485.941988488898</v>
      </c>
      <c r="F14" s="335">
        <v>533.49978831590533</v>
      </c>
      <c r="G14" s="335">
        <v>1484.6393876627994</v>
      </c>
      <c r="H14" s="324">
        <v>5315.70572871892</v>
      </c>
      <c r="I14" s="336"/>
      <c r="J14" s="335">
        <v>204.74326012293389</v>
      </c>
      <c r="K14" s="335">
        <v>132.04562224102122</v>
      </c>
      <c r="L14" s="335">
        <v>226.57228290644014</v>
      </c>
      <c r="M14" s="335">
        <v>135.60143123067391</v>
      </c>
      <c r="N14" s="335">
        <v>221.19829284233788</v>
      </c>
      <c r="O14" s="324">
        <v>920.16088934340712</v>
      </c>
      <c r="P14" s="336"/>
      <c r="Q14" s="335">
        <v>1253.1560122941298</v>
      </c>
      <c r="R14" s="335">
        <v>895.25743432114223</v>
      </c>
      <c r="S14" s="335">
        <v>1712.5142713953383</v>
      </c>
      <c r="T14" s="335">
        <v>669.10121954657927</v>
      </c>
      <c r="U14" s="335">
        <v>1705.8376805051373</v>
      </c>
      <c r="V14" s="321">
        <v>6235.8666180623268</v>
      </c>
      <c r="W14" s="329"/>
      <c r="Y14" s="46"/>
    </row>
    <row r="15" spans="1:25">
      <c r="A15" s="341">
        <v>2018</v>
      </c>
      <c r="B15" s="334">
        <v>10</v>
      </c>
      <c r="C15" s="335">
        <v>1001.5888882889386</v>
      </c>
      <c r="D15" s="335">
        <v>765.57117945541256</v>
      </c>
      <c r="E15" s="335">
        <v>1346.1091021456539</v>
      </c>
      <c r="F15" s="335">
        <v>722.40946572733515</v>
      </c>
      <c r="G15" s="335">
        <v>1494.8149327329395</v>
      </c>
      <c r="H15" s="324">
        <v>5330.4935683502799</v>
      </c>
      <c r="I15" s="336"/>
      <c r="J15" s="335">
        <v>206.84247854488751</v>
      </c>
      <c r="K15" s="335">
        <v>125.54999976071748</v>
      </c>
      <c r="L15" s="335">
        <v>248.09751422530385</v>
      </c>
      <c r="M15" s="335">
        <v>163.43114871612238</v>
      </c>
      <c r="N15" s="335">
        <v>189.67948822035569</v>
      </c>
      <c r="O15" s="324">
        <v>933.60062946738685</v>
      </c>
      <c r="P15" s="336"/>
      <c r="Q15" s="335">
        <v>1208.4313668338261</v>
      </c>
      <c r="R15" s="335">
        <v>891.12117921613003</v>
      </c>
      <c r="S15" s="335">
        <v>1594.2066163709578</v>
      </c>
      <c r="T15" s="335">
        <v>885.84061444345753</v>
      </c>
      <c r="U15" s="335">
        <v>1684.4944209532953</v>
      </c>
      <c r="V15" s="321">
        <v>6264.094197817667</v>
      </c>
      <c r="W15" s="329"/>
      <c r="Y15" s="46"/>
    </row>
    <row r="16" spans="1:25">
      <c r="A16" s="341">
        <v>2018</v>
      </c>
      <c r="B16" s="334">
        <v>11</v>
      </c>
      <c r="C16" s="335">
        <v>1052.5785086143085</v>
      </c>
      <c r="D16" s="335">
        <v>940.03070055631997</v>
      </c>
      <c r="E16" s="335">
        <v>1523.2427437536992</v>
      </c>
      <c r="F16" s="335">
        <v>555.57864657560026</v>
      </c>
      <c r="G16" s="335">
        <v>1275.1530728594221</v>
      </c>
      <c r="H16" s="324">
        <v>5346.5836723593493</v>
      </c>
      <c r="I16" s="336"/>
      <c r="J16" s="335">
        <v>217.58210899966403</v>
      </c>
      <c r="K16" s="335">
        <v>130.91350385007735</v>
      </c>
      <c r="L16" s="335">
        <v>245.107639800627</v>
      </c>
      <c r="M16" s="335">
        <v>153.69081098252357</v>
      </c>
      <c r="N16" s="335">
        <v>195.99782458779805</v>
      </c>
      <c r="O16" s="324">
        <v>943.29188822069</v>
      </c>
      <c r="P16" s="336"/>
      <c r="Q16" s="335">
        <v>1270.1606176139726</v>
      </c>
      <c r="R16" s="335">
        <v>1070.9442044063974</v>
      </c>
      <c r="S16" s="335">
        <v>1768.3503835543261</v>
      </c>
      <c r="T16" s="335">
        <v>709.2694575581238</v>
      </c>
      <c r="U16" s="335">
        <v>1471.1508974472201</v>
      </c>
      <c r="V16" s="321">
        <v>6289.8755605800397</v>
      </c>
      <c r="W16" s="329"/>
      <c r="Y16" s="46"/>
    </row>
    <row r="17" spans="1:25" ht="13.8" thickBot="1">
      <c r="A17" s="342">
        <v>2018</v>
      </c>
      <c r="B17" s="337">
        <v>12</v>
      </c>
      <c r="C17" s="338">
        <v>1212.8671032071104</v>
      </c>
      <c r="D17" s="338">
        <v>715.3530070318559</v>
      </c>
      <c r="E17" s="338">
        <v>1550.1422053640749</v>
      </c>
      <c r="F17" s="338">
        <v>639.8263805139685</v>
      </c>
      <c r="G17" s="338">
        <v>1246.8426502785805</v>
      </c>
      <c r="H17" s="325">
        <v>5365.0313463955899</v>
      </c>
      <c r="I17" s="339"/>
      <c r="J17" s="338">
        <v>211.42400437740781</v>
      </c>
      <c r="K17" s="338">
        <v>178.80745167086124</v>
      </c>
      <c r="L17" s="338">
        <v>209.4894211208279</v>
      </c>
      <c r="M17" s="338">
        <v>143.01278788610202</v>
      </c>
      <c r="N17" s="338">
        <v>209.021787605421</v>
      </c>
      <c r="O17" s="325">
        <v>951.75545266061988</v>
      </c>
      <c r="P17" s="339"/>
      <c r="Q17" s="338">
        <v>1424.2911075845182</v>
      </c>
      <c r="R17" s="338">
        <v>894.16045870271716</v>
      </c>
      <c r="S17" s="338">
        <v>1759.6316264849029</v>
      </c>
      <c r="T17" s="338">
        <v>782.83916840007055</v>
      </c>
      <c r="U17" s="338">
        <v>1455.8644378840015</v>
      </c>
      <c r="V17" s="322">
        <v>6316.7867990562099</v>
      </c>
      <c r="W17" s="330">
        <v>73896.835856900449</v>
      </c>
      <c r="Y17" s="46"/>
    </row>
  </sheetData>
  <mergeCells count="3">
    <mergeCell ref="C4:H4"/>
    <mergeCell ref="J4:O4"/>
    <mergeCell ref="Q4:V4"/>
  </mergeCells>
  <pageMargins left="0.7" right="0.7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/>
    <pageSetUpPr fitToPage="1"/>
  </sheetPr>
  <dimension ref="A1:O45"/>
  <sheetViews>
    <sheetView zoomScale="80" zoomScaleNormal="80" workbookViewId="0">
      <selection activeCell="A2" sqref="A2"/>
    </sheetView>
  </sheetViews>
  <sheetFormatPr defaultColWidth="9.109375" defaultRowHeight="13.2"/>
  <cols>
    <col min="1" max="1" width="5.33203125" style="101" customWidth="1"/>
    <col min="2" max="2" width="20.109375" style="101" customWidth="1"/>
    <col min="3" max="3" width="11.33203125" style="101" bestFit="1" customWidth="1"/>
    <col min="4" max="4" width="6.6640625" style="101" customWidth="1"/>
    <col min="5" max="5" width="12.6640625" style="101" customWidth="1"/>
    <col min="6" max="6" width="15.44140625" style="101" customWidth="1"/>
    <col min="7" max="7" width="14.33203125" style="101" customWidth="1"/>
    <col min="8" max="10" width="12.6640625" style="101" customWidth="1"/>
    <col min="11" max="11" width="14.109375" style="101" customWidth="1"/>
    <col min="12" max="12" width="10.33203125" style="101" customWidth="1"/>
    <col min="13" max="13" width="12.6640625" style="101" customWidth="1"/>
    <col min="14" max="14" width="20.5546875" style="101" customWidth="1"/>
    <col min="15" max="16384" width="9.109375" style="101"/>
  </cols>
  <sheetData>
    <row r="1" spans="1:15" s="106" customFormat="1">
      <c r="A1" s="106" t="s">
        <v>736</v>
      </c>
    </row>
    <row r="2" spans="1:15" s="106" customFormat="1">
      <c r="A2" s="106" t="s">
        <v>728</v>
      </c>
    </row>
    <row r="3" spans="1:15" s="106" customFormat="1"/>
    <row r="4" spans="1:15">
      <c r="A4" s="106" t="s">
        <v>136</v>
      </c>
    </row>
    <row r="6" spans="1:15">
      <c r="B6" s="102" t="s">
        <v>137</v>
      </c>
      <c r="C6" s="112">
        <v>84850</v>
      </c>
      <c r="D6" s="112"/>
      <c r="E6" s="112"/>
    </row>
    <row r="7" spans="1:15">
      <c r="B7" s="102" t="s">
        <v>138</v>
      </c>
      <c r="C7" s="113">
        <v>0.223</v>
      </c>
      <c r="D7" s="113"/>
      <c r="E7" s="113"/>
    </row>
    <row r="8" spans="1:15">
      <c r="B8" s="102" t="s">
        <v>139</v>
      </c>
      <c r="C8" s="113">
        <v>0.13390788768517564</v>
      </c>
      <c r="D8" s="113"/>
      <c r="E8" s="113"/>
    </row>
    <row r="9" spans="1:15">
      <c r="B9" s="102" t="s">
        <v>140</v>
      </c>
      <c r="C9" s="113">
        <v>7.5658760899994099E-2</v>
      </c>
      <c r="D9" s="113"/>
      <c r="E9" s="113"/>
    </row>
    <row r="10" spans="1:15" ht="26.4">
      <c r="A10" s="103" t="s">
        <v>141</v>
      </c>
      <c r="B10" s="103"/>
      <c r="C10" s="104" t="s">
        <v>142</v>
      </c>
      <c r="D10" s="104" t="s">
        <v>143</v>
      </c>
      <c r="E10" s="104" t="s">
        <v>144</v>
      </c>
      <c r="F10" s="104" t="s">
        <v>145</v>
      </c>
      <c r="G10" s="104" t="s">
        <v>146</v>
      </c>
      <c r="H10" s="104" t="s">
        <v>147</v>
      </c>
      <c r="I10" s="104" t="s">
        <v>148</v>
      </c>
      <c r="J10" s="104" t="s">
        <v>140</v>
      </c>
      <c r="K10" s="105" t="s">
        <v>149</v>
      </c>
      <c r="L10" s="105" t="s">
        <v>150</v>
      </c>
      <c r="M10" s="105" t="s">
        <v>151</v>
      </c>
      <c r="N10" s="104" t="s">
        <v>152</v>
      </c>
    </row>
    <row r="11" spans="1:15" ht="18" customHeight="1">
      <c r="A11" s="106" t="s">
        <v>153</v>
      </c>
      <c r="B11" s="103"/>
      <c r="C11" s="104"/>
      <c r="D11" s="104"/>
      <c r="E11" s="104"/>
    </row>
    <row r="12" spans="1:15">
      <c r="A12" s="106"/>
      <c r="B12" s="101" t="s">
        <v>154</v>
      </c>
      <c r="C12" s="114">
        <v>5</v>
      </c>
      <c r="D12" s="114">
        <v>5</v>
      </c>
      <c r="E12" s="114">
        <v>323640</v>
      </c>
      <c r="F12" s="112">
        <f>C12*$C$6</f>
        <v>424250</v>
      </c>
      <c r="G12" s="112">
        <f>E12+F12</f>
        <v>747890</v>
      </c>
      <c r="H12" s="112">
        <f t="shared" ref="H12:H17" si="0">F12*$C$7</f>
        <v>94607.75</v>
      </c>
      <c r="I12" s="112">
        <f t="shared" ref="I12:I17" si="1">F12*$C$9</f>
        <v>32098.229311822495</v>
      </c>
      <c r="J12" s="112">
        <f>I12*$C$9</f>
        <v>2428.5122568163601</v>
      </c>
      <c r="K12" s="112">
        <f t="shared" ref="K12:K34" si="2">SUM(F12:J12)</f>
        <v>1301274.4915686387</v>
      </c>
      <c r="L12" s="115">
        <v>8.3824777147831195E-2</v>
      </c>
      <c r="M12" s="107">
        <f>L12*K12</f>
        <v>109079.04426389848</v>
      </c>
      <c r="N12" s="102" t="s">
        <v>155</v>
      </c>
      <c r="O12" s="101" t="s">
        <v>484</v>
      </c>
    </row>
    <row r="13" spans="1:15">
      <c r="A13" s="106"/>
      <c r="B13" s="101" t="s">
        <v>156</v>
      </c>
      <c r="C13" s="114">
        <v>2</v>
      </c>
      <c r="D13" s="114">
        <v>1</v>
      </c>
      <c r="E13" s="114">
        <v>187920</v>
      </c>
      <c r="F13" s="116">
        <f t="shared" ref="F13:F34" si="3">C13*$C$6</f>
        <v>169700</v>
      </c>
      <c r="G13" s="112">
        <f t="shared" ref="G13:G17" si="4">E13+F13</f>
        <v>357620</v>
      </c>
      <c r="H13" s="116">
        <f t="shared" si="0"/>
        <v>37843.1</v>
      </c>
      <c r="I13" s="116">
        <f t="shared" si="1"/>
        <v>12839.291724728999</v>
      </c>
      <c r="J13" s="112">
        <f t="shared" ref="J13:J34" si="5">I13*$C$9</f>
        <v>971.40490272654415</v>
      </c>
      <c r="K13" s="112">
        <f t="shared" si="2"/>
        <v>578973.79662745551</v>
      </c>
      <c r="L13" s="108"/>
    </row>
    <row r="14" spans="1:15">
      <c r="A14" s="106"/>
      <c r="B14" s="101" t="s">
        <v>157</v>
      </c>
      <c r="C14" s="114">
        <v>4</v>
      </c>
      <c r="D14" s="114"/>
      <c r="E14" s="114"/>
      <c r="F14" s="116">
        <f t="shared" si="3"/>
        <v>339400</v>
      </c>
      <c r="G14" s="112">
        <f t="shared" si="4"/>
        <v>339400</v>
      </c>
      <c r="H14" s="116">
        <f t="shared" si="0"/>
        <v>75686.2</v>
      </c>
      <c r="I14" s="116">
        <f t="shared" si="1"/>
        <v>25678.583449457998</v>
      </c>
      <c r="J14" s="112">
        <f t="shared" si="5"/>
        <v>1942.8098054530883</v>
      </c>
      <c r="K14" s="112">
        <f t="shared" si="2"/>
        <v>782107.59325491101</v>
      </c>
      <c r="L14" s="126">
        <f>'[2]SYA ACCOUNTING'!$D$15</f>
        <v>0.14343284894929634</v>
      </c>
      <c r="M14" s="127">
        <f>L14*K14</f>
        <v>112179.92028542935</v>
      </c>
      <c r="N14" s="102" t="s">
        <v>157</v>
      </c>
    </row>
    <row r="15" spans="1:15">
      <c r="A15" s="106"/>
      <c r="B15" s="101" t="s">
        <v>158</v>
      </c>
      <c r="C15" s="114">
        <v>3</v>
      </c>
      <c r="D15" s="114">
        <v>1</v>
      </c>
      <c r="E15" s="114">
        <v>64728</v>
      </c>
      <c r="F15" s="116">
        <f t="shared" si="3"/>
        <v>254550</v>
      </c>
      <c r="G15" s="112">
        <f t="shared" si="4"/>
        <v>319278</v>
      </c>
      <c r="H15" s="116">
        <f t="shared" si="0"/>
        <v>56764.65</v>
      </c>
      <c r="I15" s="116">
        <f t="shared" si="1"/>
        <v>19258.937587093496</v>
      </c>
      <c r="J15" s="112">
        <f t="shared" si="5"/>
        <v>1457.1073540898162</v>
      </c>
      <c r="K15" s="112">
        <f t="shared" si="2"/>
        <v>651308.69494118332</v>
      </c>
      <c r="L15" s="108"/>
    </row>
    <row r="16" spans="1:15">
      <c r="A16" s="106"/>
      <c r="B16" s="101" t="s">
        <v>159</v>
      </c>
      <c r="C16" s="114">
        <v>1</v>
      </c>
      <c r="D16" s="114"/>
      <c r="E16" s="114"/>
      <c r="F16" s="116">
        <f t="shared" si="3"/>
        <v>84850</v>
      </c>
      <c r="G16" s="112">
        <f t="shared" si="4"/>
        <v>84850</v>
      </c>
      <c r="H16" s="116">
        <f t="shared" si="0"/>
        <v>18921.55</v>
      </c>
      <c r="I16" s="116">
        <f t="shared" si="1"/>
        <v>6419.6458623644994</v>
      </c>
      <c r="J16" s="112">
        <f t="shared" si="5"/>
        <v>485.70245136327208</v>
      </c>
      <c r="K16" s="112">
        <f t="shared" si="2"/>
        <v>195526.89831372775</v>
      </c>
      <c r="L16" s="108"/>
    </row>
    <row r="17" spans="1:15">
      <c r="A17" s="106" t="s">
        <v>160</v>
      </c>
      <c r="C17" s="114">
        <v>2</v>
      </c>
      <c r="D17" s="114"/>
      <c r="E17" s="114"/>
      <c r="F17" s="116">
        <f t="shared" si="3"/>
        <v>169700</v>
      </c>
      <c r="G17" s="112">
        <f t="shared" si="4"/>
        <v>169700</v>
      </c>
      <c r="H17" s="116">
        <f t="shared" si="0"/>
        <v>37843.1</v>
      </c>
      <c r="I17" s="116">
        <f t="shared" si="1"/>
        <v>12839.291724728999</v>
      </c>
      <c r="J17" s="112">
        <f t="shared" si="5"/>
        <v>971.40490272654415</v>
      </c>
      <c r="K17" s="112">
        <f t="shared" si="2"/>
        <v>391053.79662745551</v>
      </c>
      <c r="L17" s="126">
        <v>0.32748469155050558</v>
      </c>
      <c r="M17" s="127">
        <f>L17*K17</f>
        <v>128064.13196819641</v>
      </c>
      <c r="N17" s="128" t="s">
        <v>59</v>
      </c>
    </row>
    <row r="18" spans="1:15">
      <c r="A18" s="106"/>
      <c r="C18" s="114"/>
      <c r="D18" s="114"/>
      <c r="E18" s="114"/>
      <c r="F18" s="116"/>
      <c r="G18" s="116"/>
      <c r="H18" s="116"/>
      <c r="I18" s="116"/>
      <c r="J18" s="112">
        <f t="shared" si="5"/>
        <v>0</v>
      </c>
      <c r="K18" s="112">
        <f t="shared" si="2"/>
        <v>0</v>
      </c>
      <c r="L18" s="126">
        <v>6.0481389081626563E-2</v>
      </c>
      <c r="M18" s="127">
        <f>L18*K17</f>
        <v>23651.476825672402</v>
      </c>
      <c r="N18" s="128" t="s">
        <v>161</v>
      </c>
    </row>
    <row r="19" spans="1:15">
      <c r="A19" s="106"/>
      <c r="C19" s="114"/>
      <c r="D19" s="114"/>
      <c r="E19" s="114"/>
      <c r="F19" s="116"/>
      <c r="G19" s="116"/>
      <c r="H19" s="116"/>
      <c r="I19" s="116"/>
      <c r="J19" s="112"/>
      <c r="K19" s="112"/>
      <c r="L19" s="115"/>
      <c r="M19" s="107"/>
      <c r="N19" s="102"/>
    </row>
    <row r="20" spans="1:15">
      <c r="A20" s="106"/>
      <c r="C20" s="114"/>
      <c r="D20" s="114"/>
      <c r="E20" s="114"/>
      <c r="F20" s="116"/>
      <c r="G20" s="116"/>
      <c r="H20" s="116"/>
      <c r="I20" s="116"/>
      <c r="J20" s="112"/>
      <c r="K20" s="112"/>
      <c r="L20" s="115"/>
      <c r="M20" s="107"/>
      <c r="N20" s="102"/>
    </row>
    <row r="21" spans="1:15">
      <c r="A21" s="106" t="s">
        <v>162</v>
      </c>
      <c r="C21" s="114"/>
      <c r="D21" s="114"/>
      <c r="E21" s="114"/>
      <c r="F21" s="116"/>
      <c r="G21" s="116"/>
      <c r="H21" s="116"/>
      <c r="I21" s="116"/>
      <c r="J21" s="112">
        <f t="shared" si="5"/>
        <v>0</v>
      </c>
      <c r="K21" s="112"/>
      <c r="L21" s="108"/>
    </row>
    <row r="22" spans="1:15">
      <c r="A22" s="106"/>
      <c r="B22" s="101" t="s">
        <v>163</v>
      </c>
      <c r="C22" s="114">
        <v>3</v>
      </c>
      <c r="D22" s="114"/>
      <c r="E22" s="114"/>
      <c r="F22" s="116">
        <f t="shared" si="3"/>
        <v>254550</v>
      </c>
      <c r="G22" s="112">
        <f t="shared" ref="G22:G34" si="6">E22+F22</f>
        <v>254550</v>
      </c>
      <c r="H22" s="116">
        <f>F22*$C$7</f>
        <v>56764.65</v>
      </c>
      <c r="I22" s="116">
        <f>F22*$C$9</f>
        <v>19258.937587093496</v>
      </c>
      <c r="J22" s="112">
        <f t="shared" si="5"/>
        <v>1457.1073540898162</v>
      </c>
      <c r="K22" s="112">
        <f>SUM(F22,H22:J22)</f>
        <v>332030.69494118332</v>
      </c>
      <c r="L22" s="108"/>
    </row>
    <row r="23" spans="1:15">
      <c r="A23" s="106"/>
      <c r="B23" s="101" t="s">
        <v>164</v>
      </c>
      <c r="C23" s="114">
        <v>1</v>
      </c>
      <c r="D23" s="114"/>
      <c r="E23" s="114"/>
      <c r="F23" s="116">
        <f t="shared" si="3"/>
        <v>84850</v>
      </c>
      <c r="G23" s="112">
        <f t="shared" si="6"/>
        <v>84850</v>
      </c>
      <c r="H23" s="116">
        <f>F23*$C$7</f>
        <v>18921.55</v>
      </c>
      <c r="I23" s="116">
        <f>F23*$C$9</f>
        <v>6419.6458623644994</v>
      </c>
      <c r="J23" s="112">
        <f t="shared" si="5"/>
        <v>485.70245136327208</v>
      </c>
      <c r="K23" s="112">
        <f>SUM(F23,H23:J23)</f>
        <v>110676.89831372778</v>
      </c>
      <c r="L23" s="108"/>
    </row>
    <row r="24" spans="1:15">
      <c r="A24" s="106"/>
      <c r="B24" s="101" t="s">
        <v>165</v>
      </c>
      <c r="C24" s="114">
        <v>4.5</v>
      </c>
      <c r="D24" s="114"/>
      <c r="E24" s="114"/>
      <c r="F24" s="116">
        <f t="shared" si="3"/>
        <v>381825</v>
      </c>
      <c r="G24" s="112">
        <f t="shared" si="6"/>
        <v>381825</v>
      </c>
      <c r="H24" s="116">
        <f>F24*$C$7</f>
        <v>85146.975000000006</v>
      </c>
      <c r="I24" s="116">
        <f>F24*$C$9</f>
        <v>28888.406380640248</v>
      </c>
      <c r="J24" s="112">
        <f t="shared" si="5"/>
        <v>2185.6610311347245</v>
      </c>
      <c r="K24" s="112">
        <f>SUM(F24,H24:J24)</f>
        <v>498046.04241177492</v>
      </c>
      <c r="L24" s="108"/>
    </row>
    <row r="25" spans="1:15">
      <c r="A25" s="106"/>
      <c r="B25" s="101" t="s">
        <v>166</v>
      </c>
      <c r="C25" s="114">
        <v>2</v>
      </c>
      <c r="D25" s="114"/>
      <c r="E25" s="114"/>
      <c r="F25" s="116">
        <f t="shared" si="3"/>
        <v>169700</v>
      </c>
      <c r="G25" s="112">
        <f t="shared" si="6"/>
        <v>169700</v>
      </c>
      <c r="H25" s="116">
        <f>F25*$C$7</f>
        <v>37843.1</v>
      </c>
      <c r="I25" s="116">
        <f>F25*$C$9</f>
        <v>12839.291724728999</v>
      </c>
      <c r="J25" s="112">
        <f t="shared" si="5"/>
        <v>971.40490272654415</v>
      </c>
      <c r="K25" s="112">
        <f>SUM(F25,H25:J25)</f>
        <v>221353.79662745557</v>
      </c>
      <c r="L25" s="108"/>
    </row>
    <row r="26" spans="1:15" ht="13.8" thickBot="1">
      <c r="A26" s="106"/>
      <c r="B26" s="101" t="s">
        <v>70</v>
      </c>
      <c r="C26" s="114"/>
      <c r="D26" s="114"/>
      <c r="E26" s="114"/>
      <c r="F26" s="124">
        <f>SUM(F22:F25)</f>
        <v>890925</v>
      </c>
      <c r="G26" s="124">
        <f>SUM(G22:G25)</f>
        <v>890925</v>
      </c>
      <c r="H26" s="124">
        <f>SUM(H22:H25)</f>
        <v>198676.27499999999</v>
      </c>
      <c r="I26" s="124">
        <f>SUM(I22:I25)</f>
        <v>67406.281554827248</v>
      </c>
      <c r="J26" s="125">
        <f t="shared" si="5"/>
        <v>5099.8757393143569</v>
      </c>
      <c r="K26" s="125">
        <f>SUM(K22:K25)</f>
        <v>1162107.4322941417</v>
      </c>
      <c r="L26" s="126">
        <f>SUM('[3]SYA CUSTOMER CARE'!$D$17,'[3]SYA CUSTOMER CARE'!$D$23,'[3]SYA CUSTOMER CARE'!$D$29)</f>
        <v>0.29829634733982013</v>
      </c>
      <c r="M26" s="127">
        <f>L26*K26</f>
        <v>346652.40226979979</v>
      </c>
      <c r="N26" s="128" t="s">
        <v>162</v>
      </c>
    </row>
    <row r="27" spans="1:15" ht="13.8" thickTop="1">
      <c r="A27" s="106"/>
      <c r="C27" s="114"/>
      <c r="D27" s="114"/>
      <c r="E27" s="114"/>
      <c r="F27" s="116"/>
      <c r="G27" s="116"/>
      <c r="H27" s="116"/>
      <c r="I27" s="116"/>
      <c r="J27" s="112"/>
      <c r="K27" s="112"/>
      <c r="L27" s="115"/>
      <c r="M27" s="107"/>
      <c r="N27" s="102"/>
    </row>
    <row r="28" spans="1:15">
      <c r="A28" s="106"/>
      <c r="C28" s="114"/>
      <c r="D28" s="114"/>
      <c r="E28" s="114"/>
      <c r="F28" s="116"/>
      <c r="G28" s="116"/>
      <c r="H28" s="116"/>
      <c r="I28" s="116"/>
      <c r="J28" s="112"/>
      <c r="K28" s="112"/>
      <c r="L28" s="115"/>
      <c r="M28" s="107"/>
      <c r="N28" s="102"/>
    </row>
    <row r="29" spans="1:15">
      <c r="A29" s="106" t="s">
        <v>167</v>
      </c>
      <c r="C29" s="114">
        <v>2.5</v>
      </c>
      <c r="D29" s="114">
        <v>1</v>
      </c>
      <c r="E29" s="114">
        <v>64728</v>
      </c>
      <c r="F29" s="116">
        <f t="shared" si="3"/>
        <v>212125</v>
      </c>
      <c r="G29" s="112">
        <f t="shared" si="6"/>
        <v>276853</v>
      </c>
      <c r="H29" s="116">
        <f>F29*$C$7</f>
        <v>47303.875</v>
      </c>
      <c r="I29" s="116">
        <f>F29*$C$9</f>
        <v>16049.114655911248</v>
      </c>
      <c r="J29" s="112">
        <f t="shared" si="5"/>
        <v>1214.2561284081801</v>
      </c>
      <c r="K29" s="112">
        <f t="shared" si="2"/>
        <v>553545.24578431936</v>
      </c>
      <c r="L29" s="189">
        <f>SUM('[4]SYA FIELD METERS'!$E$13:$E$17)</f>
        <v>0.17385095041143264</v>
      </c>
      <c r="M29" s="190">
        <f>L29*K29</f>
        <v>96234.367075333997</v>
      </c>
      <c r="N29" s="128" t="s">
        <v>168</v>
      </c>
    </row>
    <row r="30" spans="1:15">
      <c r="A30" s="106" t="s">
        <v>169</v>
      </c>
      <c r="C30" s="114">
        <v>1</v>
      </c>
      <c r="D30" s="114">
        <v>1</v>
      </c>
      <c r="E30" s="114">
        <v>64728</v>
      </c>
      <c r="F30" s="116">
        <f t="shared" si="3"/>
        <v>84850</v>
      </c>
      <c r="G30" s="112">
        <f t="shared" si="6"/>
        <v>149578</v>
      </c>
      <c r="H30" s="116">
        <f>F30*$C$7</f>
        <v>18921.55</v>
      </c>
      <c r="I30" s="116">
        <f>F30*$C$9</f>
        <v>6419.6458623644994</v>
      </c>
      <c r="J30" s="112">
        <f t="shared" si="5"/>
        <v>485.70245136327208</v>
      </c>
      <c r="K30" s="112">
        <f t="shared" si="2"/>
        <v>260254.89831372775</v>
      </c>
      <c r="L30" s="108"/>
    </row>
    <row r="31" spans="1:15">
      <c r="A31" s="106" t="s">
        <v>170</v>
      </c>
      <c r="C31" s="114">
        <v>2</v>
      </c>
      <c r="D31" s="114"/>
      <c r="E31" s="114"/>
      <c r="F31" s="116">
        <f t="shared" si="3"/>
        <v>169700</v>
      </c>
      <c r="G31" s="112">
        <f t="shared" si="6"/>
        <v>169700</v>
      </c>
      <c r="H31" s="116">
        <f>F31*$C$7</f>
        <v>37843.1</v>
      </c>
      <c r="I31" s="116">
        <f>F31*$C$9</f>
        <v>12839.291724728999</v>
      </c>
      <c r="J31" s="112">
        <f t="shared" si="5"/>
        <v>971.40490272654415</v>
      </c>
      <c r="K31" s="112">
        <f t="shared" si="2"/>
        <v>391053.79662745551</v>
      </c>
      <c r="L31" s="191"/>
      <c r="M31" s="190"/>
      <c r="O31" s="101" t="s">
        <v>483</v>
      </c>
    </row>
    <row r="32" spans="1:15">
      <c r="A32" s="106" t="s">
        <v>171</v>
      </c>
      <c r="C32" s="114"/>
      <c r="D32" s="114"/>
      <c r="E32" s="114"/>
      <c r="F32" s="116"/>
      <c r="G32" s="112">
        <f t="shared" si="6"/>
        <v>0</v>
      </c>
      <c r="H32" s="116"/>
      <c r="I32" s="116"/>
      <c r="J32" s="112">
        <f t="shared" si="5"/>
        <v>0</v>
      </c>
      <c r="K32" s="112">
        <f t="shared" si="2"/>
        <v>0</v>
      </c>
      <c r="L32" s="108"/>
    </row>
    <row r="33" spans="1:13">
      <c r="A33" s="106"/>
      <c r="B33" s="101" t="s">
        <v>172</v>
      </c>
      <c r="C33" s="114">
        <v>0</v>
      </c>
      <c r="D33" s="114">
        <v>1</v>
      </c>
      <c r="E33" s="114">
        <v>64728</v>
      </c>
      <c r="F33" s="116">
        <f t="shared" si="3"/>
        <v>0</v>
      </c>
      <c r="G33" s="112">
        <f t="shared" si="6"/>
        <v>64728</v>
      </c>
      <c r="H33" s="116">
        <f>F33*$C$7</f>
        <v>0</v>
      </c>
      <c r="I33" s="116">
        <f>F33*$C$9</f>
        <v>0</v>
      </c>
      <c r="J33" s="112">
        <f t="shared" si="5"/>
        <v>0</v>
      </c>
      <c r="K33" s="112">
        <f t="shared" si="2"/>
        <v>64728</v>
      </c>
      <c r="L33" s="108"/>
    </row>
    <row r="34" spans="1:13">
      <c r="A34" s="106"/>
      <c r="B34" s="101" t="s">
        <v>173</v>
      </c>
      <c r="C34" s="114">
        <v>1</v>
      </c>
      <c r="D34" s="114"/>
      <c r="E34" s="114"/>
      <c r="F34" s="116">
        <f t="shared" si="3"/>
        <v>84850</v>
      </c>
      <c r="G34" s="112">
        <f t="shared" si="6"/>
        <v>84850</v>
      </c>
      <c r="H34" s="116">
        <f>F34*$C$7</f>
        <v>18921.55</v>
      </c>
      <c r="I34" s="116">
        <f>F34*$C$9</f>
        <v>6419.6458623644994</v>
      </c>
      <c r="J34" s="112">
        <f t="shared" si="5"/>
        <v>485.70245136327208</v>
      </c>
      <c r="K34" s="112">
        <f t="shared" si="2"/>
        <v>195526.89831372775</v>
      </c>
      <c r="L34" s="108"/>
    </row>
    <row r="35" spans="1:13">
      <c r="A35" s="106"/>
      <c r="C35" s="117"/>
      <c r="D35" s="117"/>
      <c r="E35" s="117"/>
      <c r="F35" s="118"/>
      <c r="G35" s="118"/>
      <c r="H35" s="118"/>
      <c r="I35" s="118"/>
      <c r="J35" s="119"/>
      <c r="K35" s="119"/>
      <c r="L35" s="109"/>
      <c r="M35" s="110"/>
    </row>
    <row r="36" spans="1:13">
      <c r="A36" s="106" t="s">
        <v>174</v>
      </c>
      <c r="C36" s="120">
        <f>SUM(C12:C35)</f>
        <v>34</v>
      </c>
      <c r="D36" s="120">
        <f>SUM(D12:D35)</f>
        <v>10</v>
      </c>
      <c r="E36" s="121">
        <f>SUM(E12:E35)</f>
        <v>770472</v>
      </c>
      <c r="F36" s="121">
        <f t="shared" ref="F36:K36" si="7">SUM(F12:F25)+SUM(F29:F35)</f>
        <v>2884900</v>
      </c>
      <c r="G36" s="121">
        <f t="shared" si="7"/>
        <v>3655372</v>
      </c>
      <c r="H36" s="121">
        <f t="shared" si="7"/>
        <v>643332.69999999995</v>
      </c>
      <c r="I36" s="121">
        <f t="shared" si="7"/>
        <v>218267.95932039298</v>
      </c>
      <c r="J36" s="121">
        <f t="shared" si="7"/>
        <v>16513.883346351249</v>
      </c>
      <c r="K36" s="121">
        <f t="shared" si="7"/>
        <v>6527461.5426667444</v>
      </c>
      <c r="L36" s="122">
        <f>M36/K36</f>
        <v>0.1249890692354836</v>
      </c>
      <c r="M36" s="123">
        <f>SUM(M12:M29)</f>
        <v>815861.34268833033</v>
      </c>
    </row>
    <row r="37" spans="1:13">
      <c r="A37" s="106"/>
      <c r="B37" s="106"/>
      <c r="L37" s="108"/>
    </row>
    <row r="38" spans="1:13">
      <c r="A38" s="103" t="s">
        <v>175</v>
      </c>
      <c r="B38" s="106"/>
    </row>
    <row r="39" spans="1:13">
      <c r="A39" s="111" t="s">
        <v>176</v>
      </c>
    </row>
    <row r="40" spans="1:13">
      <c r="A40" s="111" t="s">
        <v>177</v>
      </c>
    </row>
    <row r="41" spans="1:13">
      <c r="A41" s="111" t="s">
        <v>178</v>
      </c>
    </row>
    <row r="42" spans="1:13">
      <c r="A42" s="111" t="s">
        <v>179</v>
      </c>
    </row>
    <row r="43" spans="1:13" ht="409.6">
      <c r="A43" s="111" t="s">
        <v>180</v>
      </c>
    </row>
    <row r="44" spans="1:13" ht="409.6">
      <c r="A44" s="111" t="s">
        <v>181</v>
      </c>
    </row>
    <row r="45" spans="1:13">
      <c r="B45" s="102" t="s">
        <v>182</v>
      </c>
    </row>
  </sheetData>
  <pageMargins left="0.25" right="0.25" top="0.5" bottom="0.5" header="0.25" footer="0.25"/>
  <pageSetup scale="64" orientation="landscape" r:id="rId1"/>
  <headerFooter>
    <oddFooter>&amp;L&amp;"Arial,Regular"&amp;10&amp;F&amp;C&amp;"Arial,Regular"&amp;10&amp;D &amp;A&amp;R&amp;"Arial,Regular"&amp;10&amp;P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BFE5C-1621-4118-AC62-08DA0D76E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D2C01-50BE-43EC-AB71-6FA4629EC93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9B98DFB-0A24-4B3D-B524-474ED18BEB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SYA TRANSACTION VOLUME SUMMARY</vt:lpstr>
      <vt:lpstr>2015 SERVICE CHARGE REVENUE</vt:lpstr>
      <vt:lpstr>2014 SERVICE CHARGE REVENUE</vt:lpstr>
      <vt:lpstr>2018_FIELD METERS WORKLOAD DATA</vt:lpstr>
      <vt:lpstr>FIELD COLLECTIONS WORKLOAD DATA</vt:lpstr>
      <vt:lpstr>FMO BUDGET DATA</vt:lpstr>
      <vt:lpstr>RCS RECONNECT REVENUE FORECAST</vt:lpstr>
      <vt:lpstr>NSA FORECAST</vt:lpstr>
      <vt:lpstr>IM Support</vt:lpstr>
      <vt:lpstr>CUSTOMER SUPPORT</vt:lpstr>
      <vt:lpstr>BUDGET DATA</vt:lpstr>
      <vt:lpstr>RRD TRANSACTION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2016-04-13T00:05:35Z</dcterms:created>
  <dcterms:modified xsi:type="dcterms:W3CDTF">2016-04-17T22:30:13Z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